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23655" windowHeight="9705"/>
  </bookViews>
  <sheets>
    <sheet name="Cover " sheetId="5" r:id="rId1"/>
    <sheet name="CPI_new" sheetId="9" r:id="rId2"/>
    <sheet name="CPI_Y-O-Y" sheetId="10" r:id="rId3"/>
    <sheet name="CPI_Nep &amp; Ind." sheetId="11" r:id="rId4"/>
    <sheet name="WPI" sheetId="12" r:id="rId5"/>
    <sheet name="WPI YOY" sheetId="13" r:id="rId6"/>
    <sheet name="NSWI" sheetId="14" r:id="rId7"/>
    <sheet name="Direction" sheetId="15" r:id="rId8"/>
    <sheet name="X-India" sheetId="16" r:id="rId9"/>
    <sheet name="X-China" sheetId="17" r:id="rId10"/>
    <sheet name="X-Other" sheetId="18" r:id="rId11"/>
    <sheet name="M-India" sheetId="19" r:id="rId12"/>
    <sheet name="M-China" sheetId="20" r:id="rId13"/>
    <sheet name="M-Other" sheetId="21" r:id="rId14"/>
    <sheet name="Customwise Trade" sheetId="22" r:id="rId15"/>
    <sheet name="M_India$" sheetId="23" r:id="rId16"/>
    <sheet name="X&amp;MPrice Index &amp;TOT" sheetId="24" r:id="rId17"/>
    <sheet name="BOP" sheetId="32" r:id="rId18"/>
    <sheet name="ReserveRs " sheetId="30" r:id="rId19"/>
    <sheet name="Reserves $ " sheetId="31" r:id="rId20"/>
    <sheet name="Exchange Rate." sheetId="28" r:id="rId21"/>
    <sheet name="GBO" sheetId="6" r:id="rId22"/>
    <sheet name="Revenue" sheetId="7" r:id="rId23"/>
    <sheet name="ODD" sheetId="8" r:id="rId24"/>
    <sheet name="MS" sheetId="33" r:id="rId25"/>
    <sheet name="CBS" sheetId="34" r:id="rId26"/>
    <sheet name="ODCS" sheetId="35" r:id="rId27"/>
    <sheet name="CALCB" sheetId="36" r:id="rId28"/>
    <sheet name="CALDB" sheetId="37" r:id="rId29"/>
    <sheet name="CALFC" sheetId="38" r:id="rId30"/>
    <sheet name="Deposits" sheetId="39" r:id="rId31"/>
    <sheet name="Sect credit" sheetId="40" r:id="rId32"/>
    <sheet name="Secu Credit" sheetId="41" r:id="rId33"/>
    <sheet name="Product credit" sheetId="42" r:id="rId34"/>
    <sheet name="Loan to Gov Ent" sheetId="43" r:id="rId35"/>
    <sheet name="Monetary Operation" sheetId="50" r:id="rId36"/>
    <sheet name="Purchase &amp; Sale of FC" sheetId="51" r:id="rId37"/>
    <sheet name="Inter bank" sheetId="52" r:id="rId38"/>
    <sheet name="Int Rate" sheetId="53" r:id="rId39"/>
    <sheet name="TBs 91_364" sheetId="54" r:id="rId40"/>
    <sheet name="Stock Mkt Indicator" sheetId="44" r:id="rId41"/>
    <sheet name="Issue Approval" sheetId="45" r:id="rId42"/>
    <sheet name="Listed Co" sheetId="46" r:id="rId43"/>
    <sheet name="Share Mkt Acti" sheetId="47" r:id="rId44"/>
    <sheet name="Turnover Detail" sheetId="48" r:id="rId45"/>
    <sheet name="Securities List" sheetId="49" r:id="rId46"/>
  </sheets>
  <definedNames>
    <definedName name="a" localSheetId="0">#REF!</definedName>
    <definedName name="a" localSheetId="6">#REF!</definedName>
    <definedName name="a" localSheetId="23">#REF!</definedName>
    <definedName name="a" localSheetId="22">#REF!</definedName>
    <definedName name="a" localSheetId="16">#REF!</definedName>
    <definedName name="a">#REF!</definedName>
    <definedName name="b" localSheetId="0">#REF!</definedName>
    <definedName name="b" localSheetId="23">#REF!</definedName>
    <definedName name="b" localSheetId="16">#REF!</definedName>
    <definedName name="b">#REF!</definedName>
    <definedName name="manoj" localSheetId="0">#REF!</definedName>
    <definedName name="manoj" localSheetId="6">#REF!</definedName>
    <definedName name="manoj" localSheetId="22">#REF!</definedName>
    <definedName name="manoj" localSheetId="16">#REF!</definedName>
    <definedName name="manoj">#REF!</definedName>
    <definedName name="_xlnm.Print_Area" localSheetId="17">BOP!$A$1:$L$68</definedName>
    <definedName name="_xlnm.Print_Area" localSheetId="27">CALCB!#REF!</definedName>
    <definedName name="_xlnm.Print_Area" localSheetId="28">CALDB!#REF!</definedName>
    <definedName name="_xlnm.Print_Area" localSheetId="29">CALFC!#REF!</definedName>
    <definedName name="_xlnm.Print_Area" localSheetId="25">CBS!#REF!</definedName>
    <definedName name="_xlnm.Print_Area" localSheetId="0">'Cover '!$A$1:$B$55</definedName>
    <definedName name="_xlnm.Print_Area" localSheetId="14">'Customwise Trade'!$B$1:$J$23</definedName>
    <definedName name="_xlnm.Print_Area" localSheetId="7">Direction!$A$1:$H$59</definedName>
    <definedName name="_xlnm.Print_Area" localSheetId="20">'Exchange Rate.'!$B$1:$L$103</definedName>
    <definedName name="_xlnm.Print_Area" localSheetId="38">'Int Rate'!$A$1:$Q$31</definedName>
    <definedName name="_xlnm.Print_Area" localSheetId="37">'Inter bank'!$A$1:$M$20</definedName>
    <definedName name="_xlnm.Print_Area" localSheetId="41">'Issue Approval'!$B$1:$D$56</definedName>
    <definedName name="_xlnm.Print_Area" localSheetId="42">'Listed Co'!$A$1:$L$22</definedName>
    <definedName name="_xlnm.Print_Area" localSheetId="15">'M_India$'!$A$1:$M$19</definedName>
    <definedName name="_xlnm.Print_Area" localSheetId="12">'M-China'!$B$1:$H$49</definedName>
    <definedName name="_xlnm.Print_Area" localSheetId="11">'M-India'!$B$1:$H$58</definedName>
    <definedName name="_xlnm.Print_Area" localSheetId="35">'Monetary Operation'!$B$1:$N$69</definedName>
    <definedName name="_xlnm.Print_Area" localSheetId="13">'M-Other'!$B$1:$H$73</definedName>
    <definedName name="_xlnm.Print_Area" localSheetId="24">MS!#REF!</definedName>
    <definedName name="_xlnm.Print_Area" localSheetId="6">NSWI!$A$1:$M$51</definedName>
    <definedName name="_xlnm.Print_Area" localSheetId="26">ODCS!#REF!</definedName>
    <definedName name="_xlnm.Print_Area" localSheetId="23">ODD!$A$1:$H$40</definedName>
    <definedName name="_xlnm.Print_Area" localSheetId="33">'Product credit'!$A$1:$I$52</definedName>
    <definedName name="_xlnm.Print_Area" localSheetId="36">'Purchase &amp; Sale of FC'!$A$1:$Q$20</definedName>
    <definedName name="_xlnm.Print_Area" localSheetId="18">'ReserveRs '!$B$1:$I$50</definedName>
    <definedName name="_xlnm.Print_Area" localSheetId="19">'Reserves $ '!$B$1:$I$50</definedName>
    <definedName name="_xlnm.Print_Area" localSheetId="45">'Securities List'!$A$1:$J$28</definedName>
    <definedName name="_xlnm.Print_Area" localSheetId="43">'Share Mkt Acti'!$A$1:$J$24</definedName>
    <definedName name="_xlnm.Print_Area" localSheetId="40">'Stock Mkt Indicator'!$A$1:$F$25</definedName>
    <definedName name="_xlnm.Print_Area" localSheetId="39">'TBs 91_364'!$B$1:$L$19</definedName>
    <definedName name="_xlnm.Print_Area" localSheetId="44">'Turnover Detail'!$A$1:$J$23</definedName>
    <definedName name="_xlnm.Print_Area" localSheetId="4">WPI!$A$1:$L$28</definedName>
    <definedName name="_xlnm.Print_Area" localSheetId="16">'X&amp;MPrice Index &amp;TOT'!$A$1:$S$20</definedName>
    <definedName name="_xlnm.Print_Area" localSheetId="9">'X-China'!$B$1:$H$28</definedName>
    <definedName name="_xlnm.Print_Area" localSheetId="8">'X-India'!$B$1:$H$62</definedName>
    <definedName name="_xlnm.Print_Area" localSheetId="10">'X-Other'!$B$1:$H$21</definedName>
    <definedName name="q" localSheetId="17">#REF!</definedName>
    <definedName name="q" localSheetId="0">#REF!</definedName>
    <definedName name="q" localSheetId="23">#REF!</definedName>
    <definedName name="q">#REF!</definedName>
  </definedNames>
  <calcPr calcId="124519"/>
</workbook>
</file>

<file path=xl/calcChain.xml><?xml version="1.0" encoding="utf-8"?>
<calcChain xmlns="http://schemas.openxmlformats.org/spreadsheetml/2006/main">
  <c r="F9" i="22"/>
  <c r="F10"/>
  <c r="F11"/>
  <c r="F12"/>
  <c r="F13"/>
  <c r="F14"/>
  <c r="F15"/>
  <c r="F16"/>
  <c r="F19"/>
  <c r="F20"/>
  <c r="F21"/>
  <c r="F22"/>
  <c r="I9"/>
  <c r="I10"/>
  <c r="I11"/>
  <c r="I12"/>
  <c r="I13"/>
  <c r="I14"/>
  <c r="I15"/>
  <c r="I16"/>
  <c r="I17"/>
  <c r="I19"/>
  <c r="I20"/>
  <c r="I21"/>
  <c r="I22"/>
  <c r="M12" i="11"/>
  <c r="J19" i="52"/>
  <c r="H19"/>
  <c r="D19"/>
  <c r="B19"/>
  <c r="Q20" i="51"/>
  <c r="P20"/>
  <c r="O20"/>
  <c r="N20"/>
  <c r="K20"/>
  <c r="J20"/>
  <c r="H20"/>
  <c r="E20"/>
  <c r="D20"/>
  <c r="C20"/>
  <c r="B20"/>
  <c r="M19"/>
  <c r="L19"/>
  <c r="G19"/>
  <c r="F19"/>
  <c r="M18"/>
  <c r="L18"/>
  <c r="G18"/>
  <c r="F18"/>
  <c r="M17"/>
  <c r="L17"/>
  <c r="G17"/>
  <c r="F17"/>
  <c r="M16"/>
  <c r="L16"/>
  <c r="G16"/>
  <c r="F16"/>
  <c r="M15"/>
  <c r="L15"/>
  <c r="G15"/>
  <c r="F15"/>
  <c r="M14"/>
  <c r="L14"/>
  <c r="G14"/>
  <c r="F14"/>
  <c r="L13"/>
  <c r="I13"/>
  <c r="M13" s="1"/>
  <c r="G13"/>
  <c r="F13"/>
  <c r="L12"/>
  <c r="I12"/>
  <c r="M12" s="1"/>
  <c r="G12"/>
  <c r="F12"/>
  <c r="M11"/>
  <c r="L11"/>
  <c r="I11"/>
  <c r="G11"/>
  <c r="F11"/>
  <c r="M10"/>
  <c r="L10"/>
  <c r="G10"/>
  <c r="F10"/>
  <c r="M9"/>
  <c r="L9"/>
  <c r="I9"/>
  <c r="I20" s="1"/>
  <c r="G9"/>
  <c r="F9"/>
  <c r="M8"/>
  <c r="M20" s="1"/>
  <c r="L8"/>
  <c r="L20" s="1"/>
  <c r="G8"/>
  <c r="G20" s="1"/>
  <c r="F8"/>
  <c r="F20" s="1"/>
  <c r="I68" i="50"/>
  <c r="G68"/>
  <c r="E68"/>
  <c r="N51"/>
  <c r="M51"/>
  <c r="K51"/>
  <c r="I51"/>
  <c r="G51"/>
  <c r="E51"/>
  <c r="C51"/>
  <c r="I35"/>
  <c r="G35"/>
  <c r="E35"/>
  <c r="C35"/>
  <c r="L19"/>
  <c r="K19"/>
  <c r="I19"/>
  <c r="H19"/>
  <c r="G19"/>
  <c r="E19"/>
  <c r="C19"/>
  <c r="F20" i="46" l="1"/>
  <c r="E20"/>
  <c r="B20"/>
  <c r="I19"/>
  <c r="L19" s="1"/>
  <c r="G19"/>
  <c r="I18"/>
  <c r="G18"/>
  <c r="K18" s="1"/>
  <c r="I17"/>
  <c r="L17" s="1"/>
  <c r="G17"/>
  <c r="I16"/>
  <c r="G16"/>
  <c r="K16" s="1"/>
  <c r="I15"/>
  <c r="L15" s="1"/>
  <c r="G15"/>
  <c r="K14"/>
  <c r="G14"/>
  <c r="L14" s="1"/>
  <c r="I13"/>
  <c r="I12"/>
  <c r="L12" s="1"/>
  <c r="G12"/>
  <c r="I11"/>
  <c r="G11"/>
  <c r="K11" s="1"/>
  <c r="G10"/>
  <c r="L10" s="1"/>
  <c r="D9"/>
  <c r="D20" s="1"/>
  <c r="C9"/>
  <c r="C20" s="1"/>
  <c r="C50" i="45"/>
  <c r="C37"/>
  <c r="C6"/>
  <c r="F53" i="44"/>
  <c r="E53"/>
  <c r="H5" i="41"/>
  <c r="H5" i="43" s="1"/>
  <c r="F5" i="41"/>
  <c r="F5" i="43" s="1"/>
  <c r="E5" i="41"/>
  <c r="D5"/>
  <c r="C5"/>
  <c r="B5"/>
  <c r="F4"/>
  <c r="F4" i="43" s="1"/>
  <c r="E4" i="41"/>
  <c r="D4"/>
  <c r="C4"/>
  <c r="B4"/>
  <c r="H6" i="32"/>
  <c r="J6" s="1"/>
  <c r="M17" i="23"/>
  <c r="I8" i="22"/>
  <c r="F8"/>
  <c r="D4" i="17"/>
  <c r="D4" i="18" s="1"/>
  <c r="D4" i="19" s="1"/>
  <c r="D4" i="20" s="1"/>
  <c r="D4" i="21" s="1"/>
  <c r="D4" i="16"/>
  <c r="F6" i="15"/>
  <c r="E6"/>
  <c r="I7" i="14"/>
  <c r="H7"/>
  <c r="G7"/>
  <c r="A4"/>
  <c r="H19" i="13"/>
  <c r="G19"/>
  <c r="F19"/>
  <c r="E19"/>
  <c r="D19"/>
  <c r="C19"/>
  <c r="H6" i="12"/>
  <c r="G6"/>
  <c r="F6"/>
  <c r="A4"/>
  <c r="M19" i="11"/>
  <c r="L19"/>
  <c r="K19"/>
  <c r="I19"/>
  <c r="H19"/>
  <c r="F19"/>
  <c r="E19"/>
  <c r="C19"/>
  <c r="B19"/>
  <c r="J18"/>
  <c r="G18"/>
  <c r="D18"/>
  <c r="J17"/>
  <c r="G17"/>
  <c r="D17"/>
  <c r="J16"/>
  <c r="G16"/>
  <c r="D16"/>
  <c r="J15"/>
  <c r="G15"/>
  <c r="D15"/>
  <c r="J14"/>
  <c r="G14"/>
  <c r="D14"/>
  <c r="J13"/>
  <c r="G13"/>
  <c r="D13"/>
  <c r="J12"/>
  <c r="G12"/>
  <c r="D12"/>
  <c r="M11"/>
  <c r="J11"/>
  <c r="G11"/>
  <c r="D11"/>
  <c r="M10"/>
  <c r="J10"/>
  <c r="G10"/>
  <c r="D10"/>
  <c r="M9"/>
  <c r="J9"/>
  <c r="G9"/>
  <c r="D9"/>
  <c r="M8"/>
  <c r="J8"/>
  <c r="G8"/>
  <c r="D8"/>
  <c r="M7"/>
  <c r="J7"/>
  <c r="J19" s="1"/>
  <c r="G7"/>
  <c r="G19" s="1"/>
  <c r="D7"/>
  <c r="D19" s="1"/>
  <c r="I19" i="10"/>
  <c r="H19"/>
  <c r="G19"/>
  <c r="F19"/>
  <c r="E19"/>
  <c r="D19"/>
  <c r="C19"/>
  <c r="E6" i="9"/>
  <c r="F7" i="14" s="1"/>
  <c r="D6" i="9"/>
  <c r="D6" i="12" s="1"/>
  <c r="C6" i="9"/>
  <c r="D7" i="14" s="1"/>
  <c r="B26" i="6"/>
  <c r="K10" i="46" l="1"/>
  <c r="K12"/>
  <c r="K15"/>
  <c r="K17"/>
  <c r="K19"/>
  <c r="G9"/>
  <c r="L11"/>
  <c r="L16"/>
  <c r="L18"/>
  <c r="I9"/>
  <c r="E6" i="12"/>
  <c r="C6"/>
  <c r="E7" i="14"/>
  <c r="D31" i="8"/>
  <c r="E31"/>
  <c r="F31"/>
  <c r="H31" s="1"/>
  <c r="D25"/>
  <c r="E25"/>
  <c r="F25"/>
  <c r="D19"/>
  <c r="E19"/>
  <c r="F19"/>
  <c r="D7"/>
  <c r="E7"/>
  <c r="F7"/>
  <c r="D13"/>
  <c r="E13"/>
  <c r="F13"/>
  <c r="F35"/>
  <c r="F36"/>
  <c r="F37"/>
  <c r="F6" i="7"/>
  <c r="D6"/>
  <c r="G7"/>
  <c r="H7"/>
  <c r="I7"/>
  <c r="G8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15"/>
  <c r="H15"/>
  <c r="I15"/>
  <c r="G16"/>
  <c r="H16"/>
  <c r="I16"/>
  <c r="G17"/>
  <c r="J7"/>
  <c r="I17"/>
  <c r="J17"/>
  <c r="H40" i="8"/>
  <c r="G40"/>
  <c r="F39"/>
  <c r="H39" s="1"/>
  <c r="E39"/>
  <c r="D39"/>
  <c r="G39" s="1"/>
  <c r="C39"/>
  <c r="F38"/>
  <c r="H38" s="1"/>
  <c r="E38"/>
  <c r="D38"/>
  <c r="G38" s="1"/>
  <c r="C38"/>
  <c r="H37"/>
  <c r="E37"/>
  <c r="D37"/>
  <c r="G37" s="1"/>
  <c r="C37"/>
  <c r="H36"/>
  <c r="E36"/>
  <c r="D36"/>
  <c r="G36" s="1"/>
  <c r="C36"/>
  <c r="H35"/>
  <c r="E35"/>
  <c r="D35"/>
  <c r="G35" s="1"/>
  <c r="C35"/>
  <c r="E34"/>
  <c r="C34"/>
  <c r="H33"/>
  <c r="G33"/>
  <c r="H32"/>
  <c r="G32"/>
  <c r="C31"/>
  <c r="G31" s="1"/>
  <c r="H30"/>
  <c r="G30"/>
  <c r="H29"/>
  <c r="G29"/>
  <c r="H28"/>
  <c r="G28"/>
  <c r="H27"/>
  <c r="G27"/>
  <c r="H26"/>
  <c r="G26"/>
  <c r="H25"/>
  <c r="C25"/>
  <c r="G25" s="1"/>
  <c r="H24"/>
  <c r="G24"/>
  <c r="H23"/>
  <c r="G23"/>
  <c r="H22"/>
  <c r="G22"/>
  <c r="H21"/>
  <c r="G21"/>
  <c r="H20"/>
  <c r="G20"/>
  <c r="H19"/>
  <c r="C19"/>
  <c r="G19" s="1"/>
  <c r="H18"/>
  <c r="G18"/>
  <c r="H17"/>
  <c r="G17"/>
  <c r="H16"/>
  <c r="G16"/>
  <c r="H15"/>
  <c r="G15"/>
  <c r="H14"/>
  <c r="G14"/>
  <c r="G13"/>
  <c r="H13"/>
  <c r="C13"/>
  <c r="H12"/>
  <c r="G12"/>
  <c r="H11"/>
  <c r="G11"/>
  <c r="H10"/>
  <c r="G10"/>
  <c r="H9"/>
  <c r="G9"/>
  <c r="H8"/>
  <c r="G8"/>
  <c r="H7"/>
  <c r="C7"/>
  <c r="G7" s="1"/>
  <c r="G20" i="46" l="1"/>
  <c r="K9"/>
  <c r="I20"/>
  <c r="J9"/>
  <c r="L9"/>
  <c r="F34" i="8"/>
  <c r="H34" s="1"/>
  <c r="H17" i="7"/>
  <c r="J16"/>
  <c r="J15"/>
  <c r="J14"/>
  <c r="J13"/>
  <c r="J12"/>
  <c r="J11"/>
  <c r="J10"/>
  <c r="J9"/>
  <c r="J8"/>
  <c r="D34" i="8"/>
  <c r="G34" s="1"/>
  <c r="H10" i="46" l="1"/>
  <c r="H13"/>
  <c r="K20"/>
  <c r="H14"/>
  <c r="H19"/>
  <c r="H17"/>
  <c r="H12"/>
  <c r="H15"/>
  <c r="H11"/>
  <c r="H16"/>
  <c r="H18"/>
  <c r="H9"/>
  <c r="J14"/>
  <c r="J20"/>
  <c r="J10"/>
  <c r="L20"/>
  <c r="J13"/>
  <c r="J12"/>
  <c r="J17"/>
  <c r="J19"/>
  <c r="J18"/>
  <c r="J11"/>
  <c r="J16"/>
  <c r="J15"/>
  <c r="H20" l="1"/>
</calcChain>
</file>

<file path=xl/sharedStrings.xml><?xml version="1.0" encoding="utf-8"?>
<sst xmlns="http://schemas.openxmlformats.org/spreadsheetml/2006/main" count="2719" uniqueCount="1289">
  <si>
    <t>Government Budgetary Operation+</t>
  </si>
  <si>
    <t>(On Cash Basis)</t>
  </si>
  <si>
    <t xml:space="preserve"> (Rs. in million)</t>
  </si>
  <si>
    <t>Heads</t>
  </si>
  <si>
    <t>Amount</t>
  </si>
  <si>
    <t>Percent Change</t>
  </si>
  <si>
    <t>2015/16</t>
  </si>
  <si>
    <t>2016/17</t>
  </si>
  <si>
    <t>2017/18P</t>
  </si>
  <si>
    <t>Annual</t>
  </si>
  <si>
    <t>Total Expenditure</t>
  </si>
  <si>
    <t xml:space="preserve">      Recurrent</t>
  </si>
  <si>
    <t xml:space="preserve">            a.Domestic Resources </t>
  </si>
  <si>
    <t xml:space="preserve">            b.Foreign Loans</t>
  </si>
  <si>
    <t xml:space="preserve">            c.Foreign Grants</t>
  </si>
  <si>
    <t xml:space="preserve">     Capital</t>
  </si>
  <si>
    <t xml:space="preserve">     Financial</t>
  </si>
  <si>
    <t>Total Resources</t>
  </si>
  <si>
    <t xml:space="preserve">     Revenue and Grants</t>
  </si>
  <si>
    <t xml:space="preserve">             Revenue</t>
  </si>
  <si>
    <t xml:space="preserve">             Foreign Grants</t>
  </si>
  <si>
    <t xml:space="preserve">     Previous Year's Cash Balance &amp; Beruju</t>
  </si>
  <si>
    <t>Deficits(-) Surplus(+)</t>
  </si>
  <si>
    <t>Sources of Financing</t>
  </si>
  <si>
    <t xml:space="preserve">     Internal Loans</t>
  </si>
  <si>
    <t xml:space="preserve">          Domestic Borrowings</t>
  </si>
  <si>
    <t xml:space="preserve">               (i) Treasury Bills</t>
  </si>
  <si>
    <t xml:space="preserve">               (ii) Development Bonds</t>
  </si>
  <si>
    <t xml:space="preserve">               (iii) National Savings Certificates</t>
  </si>
  <si>
    <t xml:space="preserve">               (iv) Citizen Saving Certificates</t>
  </si>
  <si>
    <t xml:space="preserve">               (v) Foreign Employment Bond</t>
  </si>
  <si>
    <t xml:space="preserve">          Overdrafts++</t>
  </si>
  <si>
    <t xml:space="preserve">          Others</t>
  </si>
  <si>
    <t xml:space="preserve">     Principal Refund and Share Divestment</t>
  </si>
  <si>
    <t xml:space="preserve">     Foreign Loans</t>
  </si>
  <si>
    <t>Balance of Govt. Office Account</t>
  </si>
  <si>
    <t xml:space="preserve">     V. A. T. Fund Account</t>
  </si>
  <si>
    <t xml:space="preserve">     Customs Fund Account</t>
  </si>
  <si>
    <t xml:space="preserve">     Reconstruction Fund Account</t>
  </si>
  <si>
    <t xml:space="preserve">     Local Authorities' Accounts (LAA)#</t>
  </si>
  <si>
    <t xml:space="preserve">     Others*</t>
  </si>
  <si>
    <t>Current Balance (-Surplus)</t>
  </si>
  <si>
    <t xml:space="preserve"> ++ Minus (-) indicates surplus.</t>
  </si>
  <si>
    <t xml:space="preserve"> #  Change in outstanding amount disbursed to VDC/DDC remaining unspent.</t>
  </si>
  <si>
    <t>* Others includes Guarantee deposits, Operational funds (Imprest) &amp; Emergency funds and Conditional and unconditional grant from government to local bodies.</t>
  </si>
  <si>
    <t xml:space="preserve"> P indicates Provisional.</t>
  </si>
  <si>
    <t>Government Revenue Collection</t>
  </si>
  <si>
    <t>Six Months</t>
  </si>
  <si>
    <t>Amount (Rs. in million)</t>
  </si>
  <si>
    <t>Growth Rate During Six Months</t>
  </si>
  <si>
    <t>Composition During Six Months</t>
  </si>
  <si>
    <t>2017/18 P</t>
  </si>
  <si>
    <t xml:space="preserve">Annual </t>
  </si>
  <si>
    <t>2017/18</t>
  </si>
  <si>
    <t xml:space="preserve">   Value Added Tax</t>
  </si>
  <si>
    <t xml:space="preserve">   Customs</t>
  </si>
  <si>
    <t xml:space="preserve">   Income Tax</t>
  </si>
  <si>
    <t xml:space="preserve">   Excise</t>
  </si>
  <si>
    <t xml:space="preserve">   Registration Fee</t>
  </si>
  <si>
    <t xml:space="preserve">   Vehicle Tax</t>
  </si>
  <si>
    <t xml:space="preserve">   Educational Service Tax</t>
  </si>
  <si>
    <t xml:space="preserve">   Health Service Tax</t>
  </si>
  <si>
    <t xml:space="preserve">  Other Tax*</t>
  </si>
  <si>
    <t xml:space="preserve">   Non-Tax Revenue</t>
  </si>
  <si>
    <t>Total  Revenue</t>
  </si>
  <si>
    <t>* Other tax includes road maintenance and improvement duty, road construction and maintenance duty, firm and agency registration fee and ownership certificate charge .</t>
  </si>
  <si>
    <t>P: Provisional</t>
  </si>
  <si>
    <t>Source: Ministry of Finance</t>
  </si>
  <si>
    <t>Table 24</t>
  </si>
  <si>
    <t>Outstanding Domestic Debt of GoN</t>
  </si>
  <si>
    <t>(Rs. in million)</t>
  </si>
  <si>
    <t>No.</t>
  </si>
  <si>
    <t>Name of Bonds &amp; Ownership</t>
  </si>
  <si>
    <t>Mid-Jul</t>
  </si>
  <si>
    <t>Treasury Bills</t>
  </si>
  <si>
    <t xml:space="preserve">    a. Nepal Rastra Bank</t>
  </si>
  <si>
    <t xml:space="preserve">    b. Commercial Banks</t>
  </si>
  <si>
    <t xml:space="preserve">    c. Development Banks</t>
  </si>
  <si>
    <t xml:space="preserve">    d. Finance Companies</t>
  </si>
  <si>
    <t xml:space="preserve">    e. Others</t>
  </si>
  <si>
    <t>Development Bonds</t>
  </si>
  <si>
    <t xml:space="preserve">    c. Others</t>
  </si>
  <si>
    <t>National Saving Certificates</t>
  </si>
  <si>
    <t>Citizen Saving Bonds</t>
  </si>
  <si>
    <t xml:space="preserve">    a. Nepal Rastra Bank (Secondary Market)</t>
  </si>
  <si>
    <t>Foreign Employment Bond</t>
  </si>
  <si>
    <t xml:space="preserve">    b. Others</t>
  </si>
  <si>
    <t>Total Domestic Debt</t>
  </si>
  <si>
    <t>Balance at Nepal Rastra Bank</t>
  </si>
  <si>
    <t xml:space="preserve">Current Macroeconomic and Financial Situation </t>
  </si>
  <si>
    <t>Table No.</t>
  </si>
  <si>
    <t>Prices</t>
  </si>
  <si>
    <t xml:space="preserve">National Consumer Price Index </t>
  </si>
  <si>
    <t>National Consumer Price Index (Monthly Series)</t>
  </si>
  <si>
    <t>Consumer Price Inflation in Nepal and India (Monthly Series)</t>
  </si>
  <si>
    <t xml:space="preserve">National Wholesale Price Index </t>
  </si>
  <si>
    <t>National Wholesale Price Index (Monthly Series)</t>
  </si>
  <si>
    <t xml:space="preserve">National Salary and Wage Rate Index </t>
  </si>
  <si>
    <t>External Sector</t>
  </si>
  <si>
    <t>Direction of Foreign Trade</t>
  </si>
  <si>
    <t>Exports of Major Commodities to India</t>
  </si>
  <si>
    <t>Exports of Major Commodities to China</t>
  </si>
  <si>
    <t>Exports of Major Commodities to Other Countries</t>
  </si>
  <si>
    <t>Imports of Major Commodities from India</t>
  </si>
  <si>
    <t>Imports of Major Commodities from China</t>
  </si>
  <si>
    <t>Imports of Major Commodities from Other Countries</t>
  </si>
  <si>
    <t>Composition of Foreign Trade*( Customs Wise)</t>
  </si>
  <si>
    <t>Imports from India against Payment  in US Dollar</t>
  </si>
  <si>
    <t>Export and Import Unit Value Price Index and Terms of Trade</t>
  </si>
  <si>
    <t>Summary of Balance of Payments Presentation</t>
  </si>
  <si>
    <t>Gross Foreign Assets of the Banking Sector</t>
  </si>
  <si>
    <t>Gross Foreign Assets of the Banking Sector in US Dollar</t>
  </si>
  <si>
    <t>Exchange Rate of US Dollar</t>
  </si>
  <si>
    <t>Price of Oil and Gold in the International Market</t>
  </si>
  <si>
    <t>Government Finance</t>
  </si>
  <si>
    <t>Government Budgetary Operation</t>
  </si>
  <si>
    <t>Outstanding Domestic Debt of the GoN</t>
  </si>
  <si>
    <t>Monetary and Credit Aggregates</t>
  </si>
  <si>
    <t>Monetary Survey</t>
  </si>
  <si>
    <t>Central Bank Survey</t>
  </si>
  <si>
    <t>Other Depository Corporation Survey</t>
  </si>
  <si>
    <t>Condensed Assets and Liabilities of Commercial Banks</t>
  </si>
  <si>
    <t>Condensed Assets and Liabilities of Development Banks</t>
  </si>
  <si>
    <t>Condensed Assets and Liabilities of Finance Companies</t>
  </si>
  <si>
    <t xml:space="preserve"> </t>
  </si>
  <si>
    <t>Deposit Details of Banks and Financial Institutions</t>
  </si>
  <si>
    <t>Sectorwise Outstanding Credit  of  Banks and Financial Institutions</t>
  </si>
  <si>
    <t>Securitywise Outstanding Credit of Banks and Financial Institutions</t>
  </si>
  <si>
    <t>Productwise Outstanding Credit of Banks and Financial Institutions</t>
  </si>
  <si>
    <t>Loan of Commercial Banks to Government Enterprises</t>
  </si>
  <si>
    <t>Monetary Operations</t>
  </si>
  <si>
    <t>Purchase/Sale of Foreign Currency</t>
  </si>
  <si>
    <t>Inter-bank Transaction and Interest Rates</t>
  </si>
  <si>
    <t>Inter-bank Transaction Amount &amp; Weighted Average Interest Rate</t>
  </si>
  <si>
    <t>Structure of Interest Rates</t>
  </si>
  <si>
    <t xml:space="preserve">Weighted Average Treasury Bills Rate </t>
  </si>
  <si>
    <t>Stock Market</t>
  </si>
  <si>
    <t>Stock Market Indicators</t>
  </si>
  <si>
    <t>Public Issue Approval by SEBON</t>
  </si>
  <si>
    <t>Listed Companies and Market Capitalization</t>
  </si>
  <si>
    <t>Structure of Share Price Indices</t>
  </si>
  <si>
    <t xml:space="preserve">                                    </t>
  </si>
  <si>
    <t>Securities Market Turnover</t>
  </si>
  <si>
    <t>Securities Listed in Nepal Stock Exchange Ltd.</t>
  </si>
  <si>
    <t>(Based on Six months' Data of 2017/18)</t>
  </si>
  <si>
    <t>Table 22</t>
  </si>
  <si>
    <t>Table 23</t>
  </si>
  <si>
    <t>During Six Months</t>
  </si>
  <si>
    <t>Mid-Jan</t>
  </si>
  <si>
    <t>Amount Change
 (Mid-Jan to Mid-Jul)</t>
  </si>
  <si>
    <r>
      <t xml:space="preserve"> +  Based on data reported by 1 offices of NRB, 80 branches of Rastriya Banijya Bank Limited, 52 branches of Nepal Bank Limited, 3</t>
    </r>
    <r>
      <rPr>
        <sz val="12"/>
        <rFont val="Times New Roman"/>
        <family val="1"/>
      </rPr>
      <t>4 branches of NIC Asia Bank Limited,</t>
    </r>
    <r>
      <rPr>
        <sz val="12"/>
        <color theme="1"/>
        <rFont val="Times New Roman"/>
        <family val="1"/>
      </rPr>
      <t xml:space="preserve"> 27 branches of Agriculture Development Bank, 12  branches of Everest Bank Limited, 10 brances of Nepal Investment Bank, 9 branches of Global IME Bank Limited, 7 branches of  NMB Bank Limited, 3 branches of Bank of Kathmandu Limited, 2 branches each of Prabhu Bank Limited and Nepal Bangladesh Bank Limited and 1 branch each of Prime Commercial Bank Limited, Century Commercial Bank, Sanima Bank Limited and Civil Bank Limited conducting government transactions and release report from 81 DTCOs and payment centres.</t>
    </r>
  </si>
  <si>
    <t>Table 1</t>
  </si>
  <si>
    <t>(2014/15=100)</t>
  </si>
  <si>
    <t>Groups &amp; Sub-Groups</t>
  </si>
  <si>
    <t>Weight %</t>
  </si>
  <si>
    <t>Percentage Change</t>
  </si>
  <si>
    <t>Oct/Nov</t>
  </si>
  <si>
    <t>Nov/Dec</t>
  </si>
  <si>
    <t>Dec/Jan</t>
  </si>
  <si>
    <t>Column 5</t>
  </si>
  <si>
    <t>Column 8</t>
  </si>
  <si>
    <t>Over 3</t>
  </si>
  <si>
    <t>Over 4</t>
  </si>
  <si>
    <t>Over 5</t>
  </si>
  <si>
    <t>Over 7</t>
  </si>
  <si>
    <t>Overall Index</t>
  </si>
  <si>
    <t>Food and Beverage</t>
  </si>
  <si>
    <t>Cereal grains and their products</t>
  </si>
  <si>
    <t>Pulses and Legumes</t>
  </si>
  <si>
    <t>Vegetable</t>
  </si>
  <si>
    <t>Meat and Fish</t>
  </si>
  <si>
    <t>Milk products and Eggs</t>
  </si>
  <si>
    <t>Ghee and Oil</t>
  </si>
  <si>
    <t>Fruit</t>
  </si>
  <si>
    <t>Sugar and Sugar products</t>
  </si>
  <si>
    <t>Spices</t>
  </si>
  <si>
    <t>Non-alcoholic drinks</t>
  </si>
  <si>
    <t>Alcoholic drinks</t>
  </si>
  <si>
    <t>Tobacco products</t>
  </si>
  <si>
    <t>Restaurant and Hotel</t>
  </si>
  <si>
    <t>Non-food and Services</t>
  </si>
  <si>
    <t>Clothes and Footwear</t>
  </si>
  <si>
    <t>Housing and Utilities</t>
  </si>
  <si>
    <t>Furnishing and Household equipment</t>
  </si>
  <si>
    <t>Health</t>
  </si>
  <si>
    <t>Transportation</t>
  </si>
  <si>
    <t>Communication</t>
  </si>
  <si>
    <t>Recreation and Culture</t>
  </si>
  <si>
    <t>Education</t>
  </si>
  <si>
    <t>Miscellaneous goods and services</t>
  </si>
  <si>
    <t>CPI : Kathmandu Valley</t>
  </si>
  <si>
    <t>CPI : Terai</t>
  </si>
  <si>
    <t>CPI : Hill</t>
  </si>
  <si>
    <t>CPI : Mountain</t>
  </si>
  <si>
    <t>Table 3</t>
  </si>
  <si>
    <t>(2014/15 = 100)</t>
  </si>
  <si>
    <t>(y-o-y)</t>
  </si>
  <si>
    <t>Mid-months</t>
  </si>
  <si>
    <t>2014/15</t>
  </si>
  <si>
    <t>Index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</si>
  <si>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</si>
  <si>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</si>
  <si>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</si>
  <si>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</si>
  <si>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</si>
  <si>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</si>
  <si>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</si>
  <si>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</si>
  <si>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</si>
  <si>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</si>
  <si>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</si>
  <si>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</si>
  <si>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>Average</t>
  </si>
  <si>
    <t>Table 4</t>
  </si>
  <si>
    <t>(y-o-y changes)</t>
  </si>
  <si>
    <t>Months</t>
  </si>
  <si>
    <t>2012/13 (2069/70)</t>
  </si>
  <si>
    <t>Nepal</t>
  </si>
  <si>
    <t>India</t>
  </si>
  <si>
    <t>Deviation</t>
  </si>
  <si>
    <t>Table 5</t>
  </si>
  <si>
    <t>National Wholesale Price Index</t>
  </si>
  <si>
    <t>(1999/00=100)</t>
  </si>
  <si>
    <t xml:space="preserve">Groups and Sub-groups </t>
  </si>
  <si>
    <t xml:space="preserve">Weight % </t>
  </si>
  <si>
    <t>1. Overall Index</t>
  </si>
  <si>
    <t>1.1 Agricultural Commodities</t>
  </si>
  <si>
    <t xml:space="preserve">        Foodgrains </t>
  </si>
  <si>
    <t xml:space="preserve">       Cash Crops </t>
  </si>
  <si>
    <t xml:space="preserve">        Pulses </t>
  </si>
  <si>
    <t xml:space="preserve">        Fruits and Vegetables</t>
  </si>
  <si>
    <t xml:space="preserve">        Spices </t>
  </si>
  <si>
    <t xml:space="preserve">        Livestock Production</t>
  </si>
  <si>
    <t>1.2 Domestic Manufactured Commodities</t>
  </si>
  <si>
    <t xml:space="preserve">        Food-Related Products</t>
  </si>
  <si>
    <t xml:space="preserve">        Beverages and Tobacco </t>
  </si>
  <si>
    <t xml:space="preserve">        Construction Materials</t>
  </si>
  <si>
    <t xml:space="preserve">        Others </t>
  </si>
  <si>
    <t>1.3 Imported Commodities</t>
  </si>
  <si>
    <t xml:space="preserve">        Petroleum Products and Coal</t>
  </si>
  <si>
    <t xml:space="preserve">        Chemical Fertilizers and Chemical Goods</t>
  </si>
  <si>
    <t xml:space="preserve">        Transport Vehicles and Machinery Goods</t>
  </si>
  <si>
    <t xml:space="preserve">        Electric and Electronic Goods</t>
  </si>
  <si>
    <t xml:space="preserve">        Drugs and Medicine</t>
  </si>
  <si>
    <t xml:space="preserve">        Textile-Related Products</t>
  </si>
  <si>
    <t xml:space="preserve">        Others</t>
  </si>
  <si>
    <t>P = Provisional</t>
  </si>
  <si>
    <t>(1999/00 = 100)</t>
  </si>
  <si>
    <t>Table 6</t>
  </si>
  <si>
    <t>National Salary and Wage Rate Index</t>
  </si>
  <si>
    <t>(2004/05=100)</t>
  </si>
  <si>
    <t>S.No.</t>
  </si>
  <si>
    <t>Groups/Sub-groups</t>
  </si>
  <si>
    <t>Weight</t>
  </si>
  <si>
    <t>2015/16R</t>
  </si>
  <si>
    <t>2016/17R</t>
  </si>
  <si>
    <t>%</t>
  </si>
  <si>
    <t>5 over 3</t>
  </si>
  <si>
    <t>5 over 4</t>
  </si>
  <si>
    <t>8 over 5</t>
  </si>
  <si>
    <t>8 over 7</t>
  </si>
  <si>
    <t>Salary Index</t>
  </si>
  <si>
    <t>Officers</t>
  </si>
  <si>
    <t>Non Officers</t>
  </si>
  <si>
    <t>Civil Service</t>
  </si>
  <si>
    <t>Public Corporations</t>
  </si>
  <si>
    <t>Bank &amp; Financial Institutions</t>
  </si>
  <si>
    <t>Army  &amp; Police Forces</t>
  </si>
  <si>
    <t>Private Institutions</t>
  </si>
  <si>
    <t>Wage Rate Index</t>
  </si>
  <si>
    <t>Agricultural Labourer</t>
  </si>
  <si>
    <t>Male</t>
  </si>
  <si>
    <t>Female</t>
  </si>
  <si>
    <t>Industrial Labourer</t>
  </si>
  <si>
    <t>High Skilled</t>
  </si>
  <si>
    <t>Skilled</t>
  </si>
  <si>
    <t>Semi Skilled</t>
  </si>
  <si>
    <t>Unskilled</t>
  </si>
  <si>
    <t>Construction Labourer</t>
  </si>
  <si>
    <t>Mason</t>
  </si>
  <si>
    <t>Carpenter</t>
  </si>
  <si>
    <t>Worker</t>
  </si>
  <si>
    <t>R: Revised after getting data for last five years from some private manufacturing firms since November, 2017.</t>
  </si>
  <si>
    <t>Mid-Jan 2018</t>
  </si>
  <si>
    <t xml:space="preserve">2017/18 </t>
  </si>
  <si>
    <t>Table 2</t>
  </si>
  <si>
    <t>Table 7</t>
  </si>
  <si>
    <t>Direction of Foreign Trade*</t>
  </si>
  <si>
    <r>
      <t>2016/17</t>
    </r>
    <r>
      <rPr>
        <b/>
        <vertAlign val="superscript"/>
        <sz val="10"/>
        <rFont val="Times New Roman"/>
        <family val="1"/>
      </rPr>
      <t>R</t>
    </r>
  </si>
  <si>
    <r>
      <t>2017/18</t>
    </r>
    <r>
      <rPr>
        <b/>
        <vertAlign val="superscript"/>
        <sz val="10"/>
        <rFont val="Times New Roman"/>
        <family val="1"/>
      </rPr>
      <t>P</t>
    </r>
  </si>
  <si>
    <t>Six  Months</t>
  </si>
  <si>
    <t>TOTAL EXPORTS</t>
  </si>
  <si>
    <t>To India</t>
  </si>
  <si>
    <t>To China</t>
  </si>
  <si>
    <t>To Other Countries</t>
  </si>
  <si>
    <t>TOTAL IMPORTS</t>
  </si>
  <si>
    <t>From India</t>
  </si>
  <si>
    <t>From China</t>
  </si>
  <si>
    <t>From Other Countries</t>
  </si>
  <si>
    <t>TOTAL TRADE BALANCE</t>
  </si>
  <si>
    <t>With India</t>
  </si>
  <si>
    <t>With China</t>
  </si>
  <si>
    <t>With Other Countries</t>
  </si>
  <si>
    <t>TOTAL FOREIGN TRADE</t>
  </si>
  <si>
    <t>1. Ratio of export to  import</t>
  </si>
  <si>
    <t>China</t>
  </si>
  <si>
    <t>Other Countries</t>
  </si>
  <si>
    <t>2. Share in  total export</t>
  </si>
  <si>
    <t>3. Share in  total import</t>
  </si>
  <si>
    <t>4. Share in trade balance</t>
  </si>
  <si>
    <t xml:space="preserve">5. Share in  total trade </t>
  </si>
  <si>
    <t>6. Share of  export and import in total trade</t>
  </si>
  <si>
    <t>Export</t>
  </si>
  <si>
    <t>Import</t>
  </si>
  <si>
    <t>* Based on customs data</t>
  </si>
  <si>
    <t xml:space="preserve">P= Provisional   </t>
  </si>
  <si>
    <t>R= Revised</t>
  </si>
  <si>
    <t>Table 8</t>
  </si>
  <si>
    <t xml:space="preserve"> Exports of Major Commodities to India</t>
  </si>
  <si>
    <t>A. Major Commodities</t>
  </si>
  <si>
    <t>Aluminium Section</t>
  </si>
  <si>
    <t>Biscuits</t>
  </si>
  <si>
    <t>-</t>
  </si>
  <si>
    <t>Brans</t>
  </si>
  <si>
    <t>Brooms</t>
  </si>
  <si>
    <t>Cardamom</t>
  </si>
  <si>
    <t>Catechue</t>
  </si>
  <si>
    <t>Cattlefeed</t>
  </si>
  <si>
    <t>Chemicals</t>
  </si>
  <si>
    <t>Cinnamon</t>
  </si>
  <si>
    <t>Copper Wire Rod</t>
  </si>
  <si>
    <t>Fruits</t>
  </si>
  <si>
    <t>G.I. pipe</t>
  </si>
  <si>
    <t>Ghee (Vegetable)</t>
  </si>
  <si>
    <t>Ghee(Clarified)</t>
  </si>
  <si>
    <t>Ginger</t>
  </si>
  <si>
    <t>Handicraft Goods</t>
  </si>
  <si>
    <t>Herbs</t>
  </si>
  <si>
    <t>Juice</t>
  </si>
  <si>
    <t>Jute Goods</t>
  </si>
  <si>
    <t xml:space="preserve">         (a) Hessian</t>
  </si>
  <si>
    <t xml:space="preserve">         (b) Sackings</t>
  </si>
  <si>
    <t xml:space="preserve">         (c) Twines</t>
  </si>
  <si>
    <t>Live Animals</t>
  </si>
  <si>
    <t>M.S. Pipe</t>
  </si>
  <si>
    <t>Marble Slab</t>
  </si>
  <si>
    <t>Medicine (Ayurvedic)</t>
  </si>
  <si>
    <t>Mustard &amp; Linseed</t>
  </si>
  <si>
    <t>Noodles</t>
  </si>
  <si>
    <t>Oil Cakes</t>
  </si>
  <si>
    <t>Paper</t>
  </si>
  <si>
    <t>Particle Board</t>
  </si>
  <si>
    <t>Pashmina</t>
  </si>
  <si>
    <t>Plastic Utensils</t>
  </si>
  <si>
    <t>Polyster Yarn</t>
  </si>
  <si>
    <t>Pulses</t>
  </si>
  <si>
    <t>Raw Jute</t>
  </si>
  <si>
    <t>Readymade garments</t>
  </si>
  <si>
    <t>Ricebran Oil</t>
  </si>
  <si>
    <t>Rosin</t>
  </si>
  <si>
    <t>Shampoos and Hair Oils</t>
  </si>
  <si>
    <t>Shoes and Sandles</t>
  </si>
  <si>
    <t>Skin</t>
  </si>
  <si>
    <t>Soap</t>
  </si>
  <si>
    <t>Stone and Sand</t>
  </si>
  <si>
    <t>Turpentine</t>
  </si>
  <si>
    <t>Textiles*</t>
  </si>
  <si>
    <t>Thread</t>
  </si>
  <si>
    <t>Tooth Paste</t>
  </si>
  <si>
    <t>Turmeric</t>
  </si>
  <si>
    <t>Wire</t>
  </si>
  <si>
    <t>Zinc Sheet</t>
  </si>
  <si>
    <t xml:space="preserve"> B. Others</t>
  </si>
  <si>
    <t xml:space="preserve"> Total (A+B)</t>
  </si>
  <si>
    <t>* includes P.P. fabric</t>
  </si>
  <si>
    <t>Table 9</t>
  </si>
  <si>
    <t xml:space="preserve"> Exports of Major Commodities to China</t>
  </si>
  <si>
    <t xml:space="preserve">A. Major Commodities </t>
  </si>
  <si>
    <t>Agarbatti</t>
  </si>
  <si>
    <t>Aluminium, Copper and Brass Utensils</t>
  </si>
  <si>
    <t>Handicraft (Metal and Woolen)</t>
  </si>
  <si>
    <t>Human Hair</t>
  </si>
  <si>
    <t>Musical Instruments, Parts and Accessories</t>
  </si>
  <si>
    <t>Nepalese Paper &amp; Paper Products</t>
  </si>
  <si>
    <t>Other handicraft goods</t>
  </si>
  <si>
    <t>Readymade Garments</t>
  </si>
  <si>
    <t>Readymade Leather Goods</t>
  </si>
  <si>
    <t>Rudrakshya</t>
  </si>
  <si>
    <t xml:space="preserve">Silverware and Jewelleries </t>
  </si>
  <si>
    <t>Tanned Skin</t>
  </si>
  <si>
    <t>Tea</t>
  </si>
  <si>
    <t>Vegetables</t>
  </si>
  <si>
    <t>Wheat Flour</t>
  </si>
  <si>
    <t xml:space="preserve">Woolen Carpet </t>
  </si>
  <si>
    <t xml:space="preserve">B. Other </t>
  </si>
  <si>
    <t>Total (A+B)</t>
  </si>
  <si>
    <t>Table 10</t>
  </si>
  <si>
    <t xml:space="preserve"> Exports of Major Commodities to Other Countries</t>
  </si>
  <si>
    <t>Handicraft (Metal and Wooden)</t>
  </si>
  <si>
    <t>Nigerseed</t>
  </si>
  <si>
    <t>Silverware and Jewelleries</t>
  </si>
  <si>
    <t>Woolen Carpet</t>
  </si>
  <si>
    <t xml:space="preserve">    Total  (A+B)</t>
  </si>
  <si>
    <t>Table 11</t>
  </si>
  <si>
    <t>Agri. Equip.&amp; Parts</t>
  </si>
  <si>
    <t>Almunium Bars, Rods, Profiles, Foil etc.</t>
  </si>
  <si>
    <t>Baby Food &amp; Milk Products</t>
  </si>
  <si>
    <t>Bitumen</t>
  </si>
  <si>
    <t>Books and Magazines</t>
  </si>
  <si>
    <t>Cement</t>
  </si>
  <si>
    <t>Chemical Fertilizer</t>
  </si>
  <si>
    <t>Coal</t>
  </si>
  <si>
    <t>Coldrolled Sheet in Coil</t>
  </si>
  <si>
    <t>Cooking Stoves</t>
  </si>
  <si>
    <t>Cosmetics</t>
  </si>
  <si>
    <t>Cuminseeds and Peppers</t>
  </si>
  <si>
    <t>Dry Cell Battery</t>
  </si>
  <si>
    <t>Electrical Equipment</t>
  </si>
  <si>
    <t>Enamel &amp; Other Paints</t>
  </si>
  <si>
    <t>Glass Sheet and G.Wares</t>
  </si>
  <si>
    <t>Hotrolled Sheet in Coil</t>
  </si>
  <si>
    <t>Incense Sticks</t>
  </si>
  <si>
    <t>Insecticides</t>
  </si>
  <si>
    <t>M.S. Billet</t>
  </si>
  <si>
    <t>M.S. Wires, Rods, Coils, Bars</t>
  </si>
  <si>
    <t>Medicine</t>
  </si>
  <si>
    <t>Molasses Sugar</t>
  </si>
  <si>
    <t>Other Machinery &amp; Parts</t>
  </si>
  <si>
    <t>Other Stationery Goods</t>
  </si>
  <si>
    <t>Petroleum Products</t>
  </si>
  <si>
    <t>Pipe and Pipe Fittings</t>
  </si>
  <si>
    <t>Radio, TV, Deck &amp; Parts</t>
  </si>
  <si>
    <t>Raw Cotton</t>
  </si>
  <si>
    <t>Rice</t>
  </si>
  <si>
    <t>Salt</t>
  </si>
  <si>
    <t>Sanitaryware</t>
  </si>
  <si>
    <t>Shoes &amp; Sandles</t>
  </si>
  <si>
    <t>Steel Sheet</t>
  </si>
  <si>
    <t>Sugar</t>
  </si>
  <si>
    <t>Textiles</t>
  </si>
  <si>
    <t>Tobacco</t>
  </si>
  <si>
    <t>Tyre, Tubes &amp; Flapes</t>
  </si>
  <si>
    <t>Vehicles &amp; Spare Parts</t>
  </si>
  <si>
    <t>Wire Products</t>
  </si>
  <si>
    <t>Table 12</t>
  </si>
  <si>
    <t>Aluminium Scrap, Flake, Foil, Bars, &amp; Rods</t>
  </si>
  <si>
    <t>Bags</t>
  </si>
  <si>
    <t>Camera</t>
  </si>
  <si>
    <t>Chemical</t>
  </si>
  <si>
    <t>Cosmetic Goods</t>
  </si>
  <si>
    <t>Electrical Goods</t>
  </si>
  <si>
    <t>Fastener</t>
  </si>
  <si>
    <t>Garlic</t>
  </si>
  <si>
    <t>Glasswares</t>
  </si>
  <si>
    <t>Medical Equipment &amp; Tools</t>
  </si>
  <si>
    <t>Metal &amp; Wooden furniture</t>
  </si>
  <si>
    <t>Office Equipment &amp; Stationary</t>
  </si>
  <si>
    <t>Other Machinery and Parts</t>
  </si>
  <si>
    <t>Other Stationaries</t>
  </si>
  <si>
    <t>Parafin Wax</t>
  </si>
  <si>
    <t>Plywood &amp; Particle board</t>
  </si>
  <si>
    <t>Polyethylene Terephthalate (Plastic pet chips/Pet Resin)</t>
  </si>
  <si>
    <t>Raw Silk</t>
  </si>
  <si>
    <t>Raw Wool</t>
  </si>
  <si>
    <t>Seasoning Powder &amp; Flavour for Instant Noodles</t>
  </si>
  <si>
    <t>Smart Cards</t>
  </si>
  <si>
    <t>Solar Pannel</t>
  </si>
  <si>
    <t>Steel Rod &amp; Sheet</t>
  </si>
  <si>
    <t>Storage Battery</t>
  </si>
  <si>
    <t>Telecommunication Equipments and Parts</t>
  </si>
  <si>
    <t>Threads - Polyster</t>
  </si>
  <si>
    <t>Toys</t>
  </si>
  <si>
    <t>Transport Equipment &amp; Parts</t>
  </si>
  <si>
    <t>Tyre, Tubes and Flapes</t>
  </si>
  <si>
    <t>Video Television &amp; Parts</t>
  </si>
  <si>
    <t>Welding Rods</t>
  </si>
  <si>
    <t>Wheat Products</t>
  </si>
  <si>
    <t>Writing &amp; Printing Paper</t>
  </si>
  <si>
    <t xml:space="preserve">B. Other Commodities </t>
  </si>
  <si>
    <t>Total (A + B)</t>
  </si>
  <si>
    <t>Table 13</t>
  </si>
  <si>
    <t>Aircraft Spareparts</t>
  </si>
  <si>
    <t>Betelnut</t>
  </si>
  <si>
    <t>Button</t>
  </si>
  <si>
    <t>Cigarette Paper</t>
  </si>
  <si>
    <t>Clove</t>
  </si>
  <si>
    <t>Coconut Oil</t>
  </si>
  <si>
    <t>Computer and Parts</t>
  </si>
  <si>
    <t>Copper Wire Rod, Scrapes &amp; Sheets</t>
  </si>
  <si>
    <t>Crude Coconut Oil</t>
  </si>
  <si>
    <t>Crude Palm Oil</t>
  </si>
  <si>
    <t>Crude Soyabean Oil</t>
  </si>
  <si>
    <t>Cuminseed</t>
  </si>
  <si>
    <t>Door Locks</t>
  </si>
  <si>
    <t>Drycell Battery</t>
  </si>
  <si>
    <t>Edible Oil</t>
  </si>
  <si>
    <t>Flash Light</t>
  </si>
  <si>
    <t>G.I.Wire</t>
  </si>
  <si>
    <t>Gold</t>
  </si>
  <si>
    <t>M.S.Wire Rod</t>
  </si>
  <si>
    <t>Other Machinary &amp; Parts</t>
  </si>
  <si>
    <t>P.V.C.Compound</t>
  </si>
  <si>
    <t>Palm Oil</t>
  </si>
  <si>
    <t>Pipe &amp; Pipe Fittings</t>
  </si>
  <si>
    <t>Polythene Granules</t>
  </si>
  <si>
    <t>Powder Milk</t>
  </si>
  <si>
    <t>Shoes and Sandals</t>
  </si>
  <si>
    <t>Silver</t>
  </si>
  <si>
    <t>Small Cardamom</t>
  </si>
  <si>
    <t>Synthetic &amp; Natural Rubber</t>
  </si>
  <si>
    <t>Synthetic Carpet</t>
  </si>
  <si>
    <t>Telecommunication Equipment &amp; Parts</t>
  </si>
  <si>
    <t>Tello</t>
  </si>
  <si>
    <t>Textile Dyes</t>
  </si>
  <si>
    <t>Threads</t>
  </si>
  <si>
    <t>Tyre,Tube &amp; Flaps</t>
  </si>
  <si>
    <t>Umbrella and Parts</t>
  </si>
  <si>
    <t>Watches &amp; Bands</t>
  </si>
  <si>
    <t>X-Ray Film</t>
  </si>
  <si>
    <t>Zinc Ingot</t>
  </si>
  <si>
    <t>Table 14</t>
  </si>
  <si>
    <t>Composition of Foreign Trade*</t>
  </si>
  <si>
    <t>Customwise</t>
  </si>
  <si>
    <t>Six Months Data</t>
  </si>
  <si>
    <t>(Rs. in million )</t>
  </si>
  <si>
    <t>Custom Points</t>
  </si>
  <si>
    <t>Exports</t>
  </si>
  <si>
    <t>Imports</t>
  </si>
  <si>
    <t xml:space="preserve">% Change </t>
  </si>
  <si>
    <t>Birgunj Customs Office</t>
  </si>
  <si>
    <t>Dry Port Customs Office</t>
  </si>
  <si>
    <t>Bhairawa Customs Office</t>
  </si>
  <si>
    <t>Biratnagar Customs Office</t>
  </si>
  <si>
    <t>Tribhuwan Airport Customs Office</t>
  </si>
  <si>
    <t>Nepalgunj Customs Office</t>
  </si>
  <si>
    <t>Mechi Customs Office</t>
  </si>
  <si>
    <t>Krishnagar Customs Office</t>
  </si>
  <si>
    <t>Kailali Customs Office</t>
  </si>
  <si>
    <t>Jaleshwar Customs Office</t>
  </si>
  <si>
    <t>Tatopani Customs Office</t>
  </si>
  <si>
    <t>Kanchanpur Customs Office</t>
  </si>
  <si>
    <t>Rasuwa Customs Office</t>
  </si>
  <si>
    <t>Others</t>
  </si>
  <si>
    <t xml:space="preserve">Total </t>
  </si>
  <si>
    <t>Table 15</t>
  </si>
  <si>
    <t>Imports from India against Payment in US Dollar</t>
  </si>
  <si>
    <t>Mid-month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</si>
  <si>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</si>
  <si>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</si>
  <si>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</si>
  <si>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</si>
  <si>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</si>
  <si>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</si>
  <si>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</si>
  <si>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</si>
  <si>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Total</t>
  </si>
  <si>
    <t>* The monthly data are updated based on the latest information from custom office and differ from earlier issues.</t>
  </si>
  <si>
    <t>Table 16</t>
  </si>
  <si>
    <t>(FY 2012/13 = 100)</t>
  </si>
  <si>
    <t>Export Unit Value Price Index</t>
  </si>
  <si>
    <t xml:space="preserve">Import Unit Value Price Index </t>
  </si>
  <si>
    <t xml:space="preserve">Terms of Trade </t>
  </si>
  <si>
    <t>Mid-Month</t>
  </si>
  <si>
    <t>Percent 
Change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</si>
  <si>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</si>
  <si>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</si>
  <si>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</si>
  <si>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</si>
  <si>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</si>
  <si>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</si>
  <si>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</si>
  <si>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</si>
  <si>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</si>
  <si>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</si>
  <si>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</si>
  <si>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</si>
  <si>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Table 17</t>
  </si>
  <si>
    <t xml:space="preserve">Summary of Balance of Payments              </t>
  </si>
  <si>
    <t>Particulars</t>
  </si>
  <si>
    <r>
      <t xml:space="preserve">2017/18 </t>
    </r>
    <r>
      <rPr>
        <b/>
        <vertAlign val="superscript"/>
        <sz val="12"/>
        <rFont val="Times New Roman"/>
        <family val="1"/>
      </rPr>
      <t>P</t>
    </r>
  </si>
  <si>
    <t xml:space="preserve">Percent Change </t>
  </si>
  <si>
    <t>A. Current Account</t>
  </si>
  <si>
    <t>Goods: Exports f.o.b.</t>
  </si>
  <si>
    <t>Oil</t>
  </si>
  <si>
    <t>Other</t>
  </si>
  <si>
    <t>Goods: Imports f.o.b.</t>
  </si>
  <si>
    <t>Balance on Goods</t>
  </si>
  <si>
    <t>Services: Net</t>
  </si>
  <si>
    <t>Services: credit</t>
  </si>
  <si>
    <t>Travel</t>
  </si>
  <si>
    <t>Government n.i.e.</t>
  </si>
  <si>
    <t>Services: debit</t>
  </si>
  <si>
    <t>O/W Education</t>
  </si>
  <si>
    <t>Government services: debit</t>
  </si>
  <si>
    <t>Balance on Goods and Services</t>
  </si>
  <si>
    <t>Income: Net</t>
  </si>
  <si>
    <t>Income: credit</t>
  </si>
  <si>
    <t>Income: debit</t>
  </si>
  <si>
    <t>Balance on Goods, Services and Income</t>
  </si>
  <si>
    <t>Transfers: Net</t>
  </si>
  <si>
    <t>Current transfers: credit</t>
  </si>
  <si>
    <t>Grants</t>
  </si>
  <si>
    <t>Workers' remittances</t>
  </si>
  <si>
    <t>Pensions</t>
  </si>
  <si>
    <t>Other (Indian Excise Refund)</t>
  </si>
  <si>
    <t>Current transfers: debit</t>
  </si>
  <si>
    <t>B</t>
  </si>
  <si>
    <t>Capital Account (Capital Transfer)</t>
  </si>
  <si>
    <t xml:space="preserve">  Total, Groups A plus B</t>
  </si>
  <si>
    <t>C</t>
  </si>
  <si>
    <t>Financial Account (Excluding Group E)</t>
  </si>
  <si>
    <t>Direct investment in Nepal</t>
  </si>
  <si>
    <t>Portfolio Investment</t>
  </si>
  <si>
    <t>Other investment: assets</t>
  </si>
  <si>
    <t>Trade credits</t>
  </si>
  <si>
    <t>Other investment: liabilities</t>
  </si>
  <si>
    <t>Loans</t>
  </si>
  <si>
    <t>General Government</t>
  </si>
  <si>
    <t>Drawings</t>
  </si>
  <si>
    <t>Repayments</t>
  </si>
  <si>
    <t>Other sectors</t>
  </si>
  <si>
    <t>Currency and deposits</t>
  </si>
  <si>
    <t>Nepal Rastra Bank</t>
  </si>
  <si>
    <t>Deposit money banks</t>
  </si>
  <si>
    <t>Other liabilities</t>
  </si>
  <si>
    <t xml:space="preserve">  Total, Group A through C</t>
  </si>
  <si>
    <t>D.</t>
  </si>
  <si>
    <t>Miscellaneous Items, Net</t>
  </si>
  <si>
    <t xml:space="preserve">  Total, Group A through D</t>
  </si>
  <si>
    <t>E. Reserves and Related Items</t>
  </si>
  <si>
    <t>Reserve assets</t>
  </si>
  <si>
    <t>Use of Fund Credit and Loans</t>
  </si>
  <si>
    <t>Changes in reserve net (- increase)*</t>
  </si>
  <si>
    <t>P= Provisional</t>
  </si>
  <si>
    <t>* Change in reserve net is derived by netting out  reserves and related items (Group E) and currency and deposits (under Group C)  with adjustment of valuation gain/loss.</t>
  </si>
  <si>
    <t>Table 18</t>
  </si>
  <si>
    <t>Mid-Jul To Mid-Jan</t>
  </si>
  <si>
    <t>A. Nepal Rastra Bank (1+2)</t>
  </si>
  <si>
    <t xml:space="preserve">   1. Gold, SDR, IMF Reserve Position</t>
  </si>
  <si>
    <t xml:space="preserve">   2. Foreign Exchange Reserve </t>
  </si>
  <si>
    <t>Convertible</t>
  </si>
  <si>
    <t>Inconvertible</t>
  </si>
  <si>
    <t>B. Bank and Financial Institutions *</t>
  </si>
  <si>
    <t>C. Gross Foreign Exchange Reserve</t>
  </si>
  <si>
    <t xml:space="preserve">      Share in total (in percent)</t>
  </si>
  <si>
    <t>D. Gross Foreign Assets (A+B)</t>
  </si>
  <si>
    <t xml:space="preserve"> Import Capacity in Months </t>
  </si>
  <si>
    <t xml:space="preserve">   Gross Foreign Exchange Reserve</t>
  </si>
  <si>
    <t>Merchandise</t>
  </si>
  <si>
    <t>Merchandise and Services</t>
  </si>
  <si>
    <t xml:space="preserve">  Gross Foreign Assets</t>
  </si>
  <si>
    <t>E. Foreign Liabilities</t>
  </si>
  <si>
    <t>F. Net Foreign Assets(D-E)</t>
  </si>
  <si>
    <t>G. Change in NFA (before adj. ex. val.)**</t>
  </si>
  <si>
    <t xml:space="preserve">H. Exchange Valuation </t>
  </si>
  <si>
    <t>I. Change in NFA (6+7)***</t>
  </si>
  <si>
    <t>Sources : Nepal Rastra Bank and Commercial Banks;  Estimated.</t>
  </si>
  <si>
    <t>* indicates the "A","B" &amp; " C" class financial institutions licensed by NRB.</t>
  </si>
  <si>
    <t>**Change in NFA is derived by taking mid-July as base and minus (-) sign indicates increase.</t>
  </si>
  <si>
    <t>*** After adjusting exchange valuation gain/loss</t>
  </si>
  <si>
    <t>Period-end Buying Rate (Rs/USD)</t>
  </si>
  <si>
    <t xml:space="preserve">                                                                                                                </t>
  </si>
  <si>
    <t>Table 19</t>
  </si>
  <si>
    <t>(USD in million)</t>
  </si>
  <si>
    <t>Table 20</t>
  </si>
  <si>
    <t>Exchange Rate of US Dollar (NRs/USD)</t>
  </si>
  <si>
    <t xml:space="preserve">FY </t>
  </si>
  <si>
    <t>Month End*</t>
  </si>
  <si>
    <t>Monthly Average*</t>
  </si>
  <si>
    <t>Buying</t>
  </si>
  <si>
    <t>Selling</t>
  </si>
  <si>
    <t xml:space="preserve">Middle </t>
  </si>
  <si>
    <t>Annual Average</t>
  </si>
  <si>
    <t xml:space="preserve">Feburary </t>
  </si>
  <si>
    <t xml:space="preserve">June </t>
  </si>
  <si>
    <t xml:space="preserve">February </t>
  </si>
  <si>
    <t>* As per Nepalese Calendar.</t>
  </si>
  <si>
    <t>Table 21</t>
  </si>
  <si>
    <t>Mid-July</t>
  </si>
  <si>
    <t>Mid-January</t>
  </si>
  <si>
    <t>Jul-Jul</t>
  </si>
  <si>
    <t>2015</t>
  </si>
  <si>
    <t>2016</t>
  </si>
  <si>
    <t>Oil ($/barrel)*</t>
  </si>
  <si>
    <t>Gold ($/ounce)**</t>
  </si>
  <si>
    <t>* Crude Oil Brent</t>
  </si>
  <si>
    <t>** Refers to p.m. London historical fix.</t>
  </si>
  <si>
    <t xml:space="preserve">Sources: http://www.eia.gov/dnav/pet/hist/LeafHandler.ashx?n=PET&amp;s=RBRTE&amp;f=D </t>
  </si>
  <si>
    <t>http://www.kitco.com/gold.londonfix.html</t>
  </si>
  <si>
    <r>
      <t>2016/17</t>
    </r>
    <r>
      <rPr>
        <b/>
        <vertAlign val="superscript"/>
        <sz val="12"/>
        <rFont val="Times New Roman"/>
        <family val="1"/>
      </rPr>
      <t>R</t>
    </r>
  </si>
  <si>
    <r>
      <t>2017/18</t>
    </r>
    <r>
      <rPr>
        <b/>
        <vertAlign val="superscript"/>
        <sz val="12"/>
        <rFont val="Times New Roman"/>
        <family val="1"/>
      </rPr>
      <t>P</t>
    </r>
  </si>
  <si>
    <t>R= Revised, P= Provisional</t>
  </si>
  <si>
    <t>R= Revised, P= Provisional, * includes Paddy</t>
  </si>
  <si>
    <r>
      <t>2016/2017</t>
    </r>
    <r>
      <rPr>
        <b/>
        <vertAlign val="superscript"/>
        <sz val="12"/>
        <rFont val="Times New Roman"/>
        <family val="1"/>
      </rPr>
      <t>R</t>
    </r>
  </si>
  <si>
    <t>Percent
Change</t>
  </si>
  <si>
    <t>During Six months</t>
  </si>
  <si>
    <t>Table 25</t>
  </si>
  <si>
    <t>Changes during six months</t>
  </si>
  <si>
    <t>Monetary Aggregates</t>
  </si>
  <si>
    <t xml:space="preserve">Jul </t>
  </si>
  <si>
    <t>Jan</t>
  </si>
  <si>
    <t>Jul (R)</t>
  </si>
  <si>
    <t>Jan (P)</t>
  </si>
  <si>
    <t>Percent</t>
  </si>
  <si>
    <t>1. Foreign Assets, Net</t>
  </si>
  <si>
    <t>1/</t>
  </si>
  <si>
    <t>2/</t>
  </si>
  <si>
    <t xml:space="preserve">     1.1 Foreign Assets</t>
  </si>
  <si>
    <t xml:space="preserve">     1.2 Foreign Liabilities</t>
  </si>
  <si>
    <t xml:space="preserve">           a. Deposits</t>
  </si>
  <si>
    <t xml:space="preserve">           b. Other </t>
  </si>
  <si>
    <t>2. Net Domestic Assets</t>
  </si>
  <si>
    <t xml:space="preserve">   2.1 Domestic Credit</t>
  </si>
  <si>
    <t xml:space="preserve">        a. Net Claims on Government</t>
  </si>
  <si>
    <t xml:space="preserve">              Claims on Government</t>
  </si>
  <si>
    <t xml:space="preserve">              Government Deposits</t>
  </si>
  <si>
    <t xml:space="preserve">       b. Claims on Non-Financial Government Enterprises</t>
  </si>
  <si>
    <t xml:space="preserve">       c. Claims on Financial Institutions</t>
  </si>
  <si>
    <t xml:space="preserve">              Government </t>
  </si>
  <si>
    <t xml:space="preserve">              Non-Government</t>
  </si>
  <si>
    <t xml:space="preserve">       d. Claims on Private Sector </t>
  </si>
  <si>
    <t xml:space="preserve">   2.2 Net Non-Monetary Liabilities</t>
  </si>
  <si>
    <t>3. Broad Money (M2)</t>
  </si>
  <si>
    <t xml:space="preserve">  3.1 Money Supply (a+b), M1+</t>
  </si>
  <si>
    <t xml:space="preserve">      a. Money Supply (M1)</t>
  </si>
  <si>
    <t xml:space="preserve">             Currency</t>
  </si>
  <si>
    <t xml:space="preserve">             Demand Deposits</t>
  </si>
  <si>
    <t xml:space="preserve">      b. Saving and Call Deposits</t>
  </si>
  <si>
    <t xml:space="preserve">  3.2 Time Deposits</t>
  </si>
  <si>
    <t>4. Broad Money Liquidity (M3)</t>
  </si>
  <si>
    <t>million</t>
  </si>
  <si>
    <t>R= Revised, P = Provisional</t>
  </si>
  <si>
    <t>Memorandum Items</t>
  </si>
  <si>
    <t>Money multiplier (M1)</t>
  </si>
  <si>
    <t>Money multiplier (M1+)</t>
  </si>
  <si>
    <t>Money multiplier (M2)</t>
  </si>
  <si>
    <t>Table 26</t>
  </si>
  <si>
    <t>Headings</t>
  </si>
  <si>
    <t>1. Foreign Assets</t>
  </si>
  <si>
    <t xml:space="preserve">     1.1 Gold Investment</t>
  </si>
  <si>
    <t xml:space="preserve">     1.2 SDR Holdings</t>
  </si>
  <si>
    <t xml:space="preserve">     1.3 Reserve Position in the Fund</t>
  </si>
  <si>
    <t xml:space="preserve">     1.4 Foreign Exchange</t>
  </si>
  <si>
    <t>2. Claims on Government</t>
  </si>
  <si>
    <t xml:space="preserve">     2.1 Treasury Bills</t>
  </si>
  <si>
    <t xml:space="preserve">     2.2 Development Bonds</t>
  </si>
  <si>
    <t xml:space="preserve">     2.3 Other Government Papers</t>
  </si>
  <si>
    <t xml:space="preserve">     2.4 Loans and Advances</t>
  </si>
  <si>
    <t>3. Claims on Non-Financial Government Enterprises</t>
  </si>
  <si>
    <t>4. Claims on Non-Banking Financial Institutions</t>
  </si>
  <si>
    <t xml:space="preserve">     4.1 Government </t>
  </si>
  <si>
    <t xml:space="preserve">     4.2 Non-Government</t>
  </si>
  <si>
    <t>5. Claims on Banks and Financial Institutons</t>
  </si>
  <si>
    <t xml:space="preserve">     5.1 Refinance</t>
  </si>
  <si>
    <t xml:space="preserve">     5.2 Repo Lending and SLF</t>
  </si>
  <si>
    <t>6. Claims on Private Sector</t>
  </si>
  <si>
    <t>7. Other Assets</t>
  </si>
  <si>
    <t xml:space="preserve">   Assets = Liabilities</t>
  </si>
  <si>
    <t>8.  Reserve Money</t>
  </si>
  <si>
    <t xml:space="preserve">     8.1 Currency Outside ODCs</t>
  </si>
  <si>
    <t xml:space="preserve">     8.2 Currency Held by ODCs</t>
  </si>
  <si>
    <t xml:space="preserve">     8.3 Deposits of Commercial Banks</t>
  </si>
  <si>
    <t xml:space="preserve">     8.4 Deposits of Development Banks</t>
  </si>
  <si>
    <t xml:space="preserve">     8.5 Deposits of  Finance Companies</t>
  </si>
  <si>
    <t xml:space="preserve">     8.6 Other Deposits</t>
  </si>
  <si>
    <t>9.  Govt. Deposits</t>
  </si>
  <si>
    <t>10. Deposit Auction</t>
  </si>
  <si>
    <t>11. Reverse Repo</t>
  </si>
  <si>
    <t>12.  NRB Bond</t>
  </si>
  <si>
    <t>13.  Foreign Liabilities</t>
  </si>
  <si>
    <t xml:space="preserve">     13.1 Foreign Deposits</t>
  </si>
  <si>
    <t xml:space="preserve">     13.2 IMF Trust Fund</t>
  </si>
  <si>
    <t xml:space="preserve">     13.3 Use of Fund Resources</t>
  </si>
  <si>
    <t xml:space="preserve">     13.4 SAF</t>
  </si>
  <si>
    <t xml:space="preserve">     13.5 ESAF</t>
  </si>
  <si>
    <t xml:space="preserve">     13.6 ECF</t>
  </si>
  <si>
    <t xml:space="preserve">     13.7 RCF</t>
  </si>
  <si>
    <t xml:space="preserve">     13.8 CSI </t>
  </si>
  <si>
    <t>14. Capital and Reserve</t>
  </si>
  <si>
    <t>15. Other Liabilities</t>
  </si>
  <si>
    <t>Net Foreign Assets</t>
  </si>
  <si>
    <t>Net Domestic Assets</t>
  </si>
  <si>
    <t>Other Items, Net</t>
  </si>
  <si>
    <t>Table 27</t>
  </si>
  <si>
    <t>1. Total Deposits</t>
  </si>
  <si>
    <t xml:space="preserve">    1.1 Demand Deposits</t>
  </si>
  <si>
    <t xml:space="preserve">           a.  Domestic Deposits</t>
  </si>
  <si>
    <t xml:space="preserve">           b. Foreign Deposits</t>
  </si>
  <si>
    <t xml:space="preserve">    1.2 Saving Deposits</t>
  </si>
  <si>
    <t xml:space="preserve">    1.3 Fixed Deposits</t>
  </si>
  <si>
    <t xml:space="preserve">    1.4 Call Deposits</t>
  </si>
  <si>
    <t xml:space="preserve">   1.5 Margin Deposits</t>
  </si>
  <si>
    <t>2. Borrowings from Nepal Rastra Bank</t>
  </si>
  <si>
    <t>3. Foreign Liabilities</t>
  </si>
  <si>
    <t>4. Other Liabilities</t>
  </si>
  <si>
    <t xml:space="preserve">     4.1 Paid-up Capital</t>
  </si>
  <si>
    <t xml:space="preserve">     4.2 General Reserves</t>
  </si>
  <si>
    <t xml:space="preserve">     4.3 Other Liabilities</t>
  </si>
  <si>
    <t>Assets =  Liabilities</t>
  </si>
  <si>
    <t>5. Liquid Funds</t>
  </si>
  <si>
    <t xml:space="preserve">    5.1 Cash in Hand</t>
  </si>
  <si>
    <t xml:space="preserve">    5.2 Balance with Nepal  Rastra Bank</t>
  </si>
  <si>
    <t xml:space="preserve">    5.3 Foreign Currency in Hand</t>
  </si>
  <si>
    <t xml:space="preserve">    5.4 Balance Held Abroad</t>
  </si>
  <si>
    <t xml:space="preserve">    5.5 Cash in Transit</t>
  </si>
  <si>
    <t>6. Loans and Advances</t>
  </si>
  <si>
    <t xml:space="preserve">    6.1 Claims on Government</t>
  </si>
  <si>
    <t xml:space="preserve">    6.2 Claims on  Non-Financial Government Enterprises</t>
  </si>
  <si>
    <t xml:space="preserve">    6.3 Claims on Financial Enterprises</t>
  </si>
  <si>
    <t>a.Government</t>
  </si>
  <si>
    <t>b.Non-Government</t>
  </si>
  <si>
    <t xml:space="preserve">    6.4 Claims on Private Sector</t>
  </si>
  <si>
    <t xml:space="preserve">            a.  Principal</t>
  </si>
  <si>
    <t xml:space="preserve">            b.  Interest Accrued</t>
  </si>
  <si>
    <t xml:space="preserve">    6.5 Foreign Bills Purchased &amp; Discounted</t>
  </si>
  <si>
    <t>7. NRB Bond</t>
  </si>
  <si>
    <t>8. Other Assets</t>
  </si>
  <si>
    <t>Table 28</t>
  </si>
  <si>
    <t xml:space="preserve">    5.2 Balance with Nepal Rastra Bank</t>
  </si>
  <si>
    <t>Table 29</t>
  </si>
  <si>
    <t>Table 30</t>
  </si>
  <si>
    <t>Table 31</t>
  </si>
  <si>
    <t>1. Foreign Deposits</t>
  </si>
  <si>
    <t>2. Local Government/VDC</t>
  </si>
  <si>
    <t>3. Non-banks Financial Institutions</t>
  </si>
  <si>
    <t xml:space="preserve">     3.1 Insurance Companies</t>
  </si>
  <si>
    <t xml:space="preserve">     3.2 Employees Provident Fund</t>
  </si>
  <si>
    <t xml:space="preserve">     3.3  Citizen Investment Trust</t>
  </si>
  <si>
    <t xml:space="preserve">     3.4 Others</t>
  </si>
  <si>
    <t>4. Government Corporations</t>
  </si>
  <si>
    <t>5. Non-government Corporations</t>
  </si>
  <si>
    <t>6. Inter-bank Deposits*</t>
  </si>
  <si>
    <t>7. Non-profit Organisations</t>
  </si>
  <si>
    <t>8. Individuals</t>
  </si>
  <si>
    <t>9. Miscellaneous</t>
  </si>
  <si>
    <t>Current Account increase due to increase in deposits by foreign airlines, foreign residents and foreign operated govt</t>
  </si>
  <si>
    <t>Projects</t>
  </si>
  <si>
    <t>Change in Saving account</t>
  </si>
  <si>
    <t>Increase in insurance companies deposits (non depository financial institutions by 3.79 billion)</t>
  </si>
  <si>
    <t>Change in call deposits</t>
  </si>
  <si>
    <t>due to increase in deposits of Rural Development banks and finance companies Rs 2/2 billion</t>
  </si>
  <si>
    <t>*Deposits among "A", "B" and "C" class financial institutions</t>
  </si>
  <si>
    <t>Table 32</t>
  </si>
  <si>
    <t>Sectorwise Outstanding Credit of Banks and Financial Insitutions</t>
  </si>
  <si>
    <t xml:space="preserve"> 1. Agriculture*</t>
  </si>
  <si>
    <t xml:space="preserve"> 6. Transportation Equipment Production and Fitting</t>
  </si>
  <si>
    <t xml:space="preserve">     1.1 Farming /Farming Service</t>
  </si>
  <si>
    <t xml:space="preserve">     6.1 Vehicles and Vehicle Parts</t>
  </si>
  <si>
    <t xml:space="preserve">     1.2 Tea</t>
  </si>
  <si>
    <t xml:space="preserve">     6.2 Jet Boat/Water Transportation</t>
  </si>
  <si>
    <t xml:space="preserve">     1.3 Animals Farming/Service</t>
  </si>
  <si>
    <t xml:space="preserve">     6.3 Aircraft  and Aircraft Parts</t>
  </si>
  <si>
    <t xml:space="preserve">     1.4 Forest, Fish Farming, and Slaughter</t>
  </si>
  <si>
    <t xml:space="preserve">     6.4 Other Parts about Transportation</t>
  </si>
  <si>
    <t xml:space="preserve">     1.5 Other Agriculture and Agricultural Services</t>
  </si>
  <si>
    <t xml:space="preserve"> 7. Transportation, Communications and Public Services</t>
  </si>
  <si>
    <t xml:space="preserve"> 2. Mines</t>
  </si>
  <si>
    <t xml:space="preserve">     7.1 Railways and Passengers Vehicles</t>
  </si>
  <si>
    <t xml:space="preserve">     2.1 Metals (Iron, Lead, etc.)</t>
  </si>
  <si>
    <t xml:space="preserve">     7.2 Truck Services and Store Arrangements</t>
  </si>
  <si>
    <t xml:space="preserve">     2.2 Charcoal</t>
  </si>
  <si>
    <t xml:space="preserve">     7.3 Pipe Lines Except Natural Gas</t>
  </si>
  <si>
    <t xml:space="preserve">     2.3 Graphite</t>
  </si>
  <si>
    <t xml:space="preserve">     7.4 Communications</t>
  </si>
  <si>
    <t xml:space="preserve">     2.4 Magnesite</t>
  </si>
  <si>
    <t xml:space="preserve">     7.5 Electricity</t>
  </si>
  <si>
    <t xml:space="preserve">     2.5 Chalks</t>
  </si>
  <si>
    <t xml:space="preserve">     7.6 Gas and Gas Pipe Line Services</t>
  </si>
  <si>
    <t xml:space="preserve">     2.6 Oil and Gas Extraction</t>
  </si>
  <si>
    <t xml:space="preserve">     7.7 Other Services</t>
  </si>
  <si>
    <t xml:space="preserve">     2.7 About Mines Others</t>
  </si>
  <si>
    <t xml:space="preserve"> 8. Wholesaler and Retailers</t>
  </si>
  <si>
    <t xml:space="preserve"> 3. Productions</t>
  </si>
  <si>
    <t xml:space="preserve">     8.1 Wholesale Business - Durable Commodities</t>
  </si>
  <si>
    <t xml:space="preserve">     3.1 Food Production (Packing and Processing)</t>
  </si>
  <si>
    <t xml:space="preserve">     8.2 Wholesale Business - Non Durable Commodities</t>
  </si>
  <si>
    <t xml:space="preserve">     3.2 Agriculture and Forest Production</t>
  </si>
  <si>
    <t xml:space="preserve">     8.3 Automative Dealer/ Franchise</t>
  </si>
  <si>
    <t xml:space="preserve">     3.3 Drinking Materials (Bear, Alcohol, Soda, etc.)</t>
  </si>
  <si>
    <t xml:space="preserve">     8.4 Other Retail Business</t>
  </si>
  <si>
    <t xml:space="preserve">         3.3.1 Alcohol</t>
  </si>
  <si>
    <t xml:space="preserve">     8.5 Import Business</t>
  </si>
  <si>
    <t xml:space="preserve">         3.3.2 Non-Alcohol</t>
  </si>
  <si>
    <t xml:space="preserve">     8.6 Export Business</t>
  </si>
  <si>
    <t xml:space="preserve">     3.4 Tobacco</t>
  </si>
  <si>
    <t xml:space="preserve"> 9. Finance, Insurance, and Fixed Assets</t>
  </si>
  <si>
    <t xml:space="preserve">     3.5 Handicrafts</t>
  </si>
  <si>
    <t xml:space="preserve">     9.1 Commercial Banks</t>
  </si>
  <si>
    <t xml:space="preserve">     3.6 Sunpat</t>
  </si>
  <si>
    <t xml:space="preserve">     9.2 Finance Companies</t>
  </si>
  <si>
    <t xml:space="preserve">     3.7 Textile Production and Ready Made Clothings</t>
  </si>
  <si>
    <t xml:space="preserve">     9.3 Development Banks</t>
  </si>
  <si>
    <t xml:space="preserve">     3.8 Log and Timber Production / Furniture</t>
  </si>
  <si>
    <t xml:space="preserve">     9.4 Microfinance Development Banks</t>
  </si>
  <si>
    <t xml:space="preserve">     3.9 Paper</t>
  </si>
  <si>
    <t xml:space="preserve">     9.5 Saving and Credit Cooperatives</t>
  </si>
  <si>
    <t xml:space="preserve">     3.10 Printing and Publishing</t>
  </si>
  <si>
    <t xml:space="preserve">     9.6 Pension Fund and Insurance Companies</t>
  </si>
  <si>
    <t xml:space="preserve">     3.11 Industrial and Agricultural</t>
  </si>
  <si>
    <t xml:space="preserve">     9.7 Other Financial Institutions</t>
  </si>
  <si>
    <t xml:space="preserve">     3.12 Medicine</t>
  </si>
  <si>
    <t xml:space="preserve">     9.8 Local Government (VDC/Municipality/DDC)</t>
  </si>
  <si>
    <t xml:space="preserve">     3.13 Processed Oil and Charcoal Production</t>
  </si>
  <si>
    <t xml:space="preserve">     9.9 Non Financial Government Institutions</t>
  </si>
  <si>
    <t xml:space="preserve">     3.14 Rasin and Tarpin</t>
  </si>
  <si>
    <t xml:space="preserve">     9.10 Private Non Financial Institutions</t>
  </si>
  <si>
    <t xml:space="preserve">     3.15 Rubber Tyre</t>
  </si>
  <si>
    <t xml:space="preserve">     9.11 Real Estates</t>
  </si>
  <si>
    <t xml:space="preserve">     3.16 Leather</t>
  </si>
  <si>
    <t xml:space="preserve">     9.12 Other Investment Institutions</t>
  </si>
  <si>
    <t xml:space="preserve">     3.17 Plastic</t>
  </si>
  <si>
    <t xml:space="preserve"> 10. Service Industries</t>
  </si>
  <si>
    <t xml:space="preserve">     3.18 Cement</t>
  </si>
  <si>
    <t xml:space="preserve">     10.1 Tourism (Treaking, Mountaining, Resort, Rafting, Camping, etc.)</t>
  </si>
  <si>
    <t xml:space="preserve">     3.19 Stone, Soil and Lead Production</t>
  </si>
  <si>
    <t xml:space="preserve">     10.2 Hotel</t>
  </si>
  <si>
    <t xml:space="preserve">     3.20 Metals - Basic Iron and Steel Plants</t>
  </si>
  <si>
    <t xml:space="preserve">     10.3 Advertising Agency</t>
  </si>
  <si>
    <t xml:space="preserve">     3.21 Metals - Other Plants</t>
  </si>
  <si>
    <t xml:space="preserve">     10.4 Automotive Services</t>
  </si>
  <si>
    <t xml:space="preserve">     3.22 Miscellaneous Productions</t>
  </si>
  <si>
    <t xml:space="preserve">     10.5 Hospitals, Clinic, etc./Health Service </t>
  </si>
  <si>
    <t xml:space="preserve"> 4. Construction</t>
  </si>
  <si>
    <t xml:space="preserve">     10.6 Educational Services</t>
  </si>
  <si>
    <t xml:space="preserve">     4.1 Residential</t>
  </si>
  <si>
    <t xml:space="preserve">     10.7 Entertainment, Recreation, Films</t>
  </si>
  <si>
    <t xml:space="preserve">     4.2 Non Residential</t>
  </si>
  <si>
    <t xml:space="preserve">     10.8 Other Service Companies</t>
  </si>
  <si>
    <t xml:space="preserve">     4.3 Heavy Constructions (Highway, Bridges, etc.)</t>
  </si>
  <si>
    <t xml:space="preserve"> 11. Consumable Loan</t>
  </si>
  <si>
    <t xml:space="preserve"> 5. Metal Productions, Machinary, and Electrical Tools and fitting</t>
  </si>
  <si>
    <t xml:space="preserve">     11.1 Gold and Silver</t>
  </si>
  <si>
    <t xml:space="preserve">     5.1 Fabricated Metal Equipments</t>
  </si>
  <si>
    <t xml:space="preserve">     11.2 Fixed A/c Receipt</t>
  </si>
  <si>
    <t xml:space="preserve">     5.2 Machine Tools</t>
  </si>
  <si>
    <t xml:space="preserve">     11.3 Guarantee Bond</t>
  </si>
  <si>
    <t xml:space="preserve">     5.3 Machinary - Agricultural</t>
  </si>
  <si>
    <t xml:space="preserve">     11.4 Credit Card</t>
  </si>
  <si>
    <t xml:space="preserve">     5.4 Machinary - Construction, Oil, and Mines</t>
  </si>
  <si>
    <t xml:space="preserve"> 12. Local Government</t>
  </si>
  <si>
    <t xml:space="preserve">     5.5 Machinary - Office and Computing</t>
  </si>
  <si>
    <t xml:space="preserve"> 13. Others</t>
  </si>
  <si>
    <t xml:space="preserve">     5.6 Machinary - Others</t>
  </si>
  <si>
    <t>Total (1 to 13)</t>
  </si>
  <si>
    <t xml:space="preserve">     5.7 Electrical Equipments</t>
  </si>
  <si>
    <t xml:space="preserve">     5.8 Home Equipments</t>
  </si>
  <si>
    <t xml:space="preserve">     5.9 Communications Equipments</t>
  </si>
  <si>
    <t xml:space="preserve">     5.10 Electronic Parts</t>
  </si>
  <si>
    <t xml:space="preserve">     5.11 Medical Equipments</t>
  </si>
  <si>
    <t xml:space="preserve">     5.12 Generators</t>
  </si>
  <si>
    <t xml:space="preserve">     5.13 Turbines</t>
  </si>
  <si>
    <t>*Processing of Tea, Coffee, Ginger and Fruits and Primary processing of domestic agro products included in Agriculture  from October 2017. Prior to this, most of these were under Productions.</t>
  </si>
  <si>
    <t>Table 33</t>
  </si>
  <si>
    <t xml:space="preserve"> 1. Gold/Silver</t>
  </si>
  <si>
    <t xml:space="preserve"> 2. Government Securities</t>
  </si>
  <si>
    <t xml:space="preserve"> 3. Non Government Securities</t>
  </si>
  <si>
    <t xml:space="preserve"> 4. Fixed A/c Receipt</t>
  </si>
  <si>
    <t xml:space="preserve">    4.1 On Own Bank</t>
  </si>
  <si>
    <t xml:space="preserve">    4.2 On Other Banks</t>
  </si>
  <si>
    <t xml:space="preserve"> 5. Asset Guarantee</t>
  </si>
  <si>
    <t xml:space="preserve">    5.1 Fixed Assets</t>
  </si>
  <si>
    <t xml:space="preserve">         5.1.1 Lands  and Buildings</t>
  </si>
  <si>
    <t xml:space="preserve">         5.1.2 Machinary and Tools</t>
  </si>
  <si>
    <t xml:space="preserve">         5.1.3 Furniture and Fixture</t>
  </si>
  <si>
    <t xml:space="preserve">         5.1.4 Vehicles</t>
  </si>
  <si>
    <t xml:space="preserve">         5.1.5 Other Fixed Assets</t>
  </si>
  <si>
    <t xml:space="preserve">    5.2 Current  Assets</t>
  </si>
  <si>
    <t xml:space="preserve">         5.2.1 Agricultural Products</t>
  </si>
  <si>
    <t xml:space="preserve">                 a.  Rice</t>
  </si>
  <si>
    <t xml:space="preserve">                 b.  Raw Jute</t>
  </si>
  <si>
    <t xml:space="preserve">                 c.  Other Agricultural Products</t>
  </si>
  <si>
    <t xml:space="preserve">         5.2.2 Other Non Agricultural Products</t>
  </si>
  <si>
    <t xml:space="preserve">                 a.  Raw Materials</t>
  </si>
  <si>
    <t xml:space="preserve">                 b.  Semi Ready Made Goods</t>
  </si>
  <si>
    <t xml:space="preserve">                 c.  Readymade Goods</t>
  </si>
  <si>
    <t xml:space="preserve">                     i.   Salt, Sugar, Ghee, and Oil</t>
  </si>
  <si>
    <t xml:space="preserve">                     ii.  Clothing</t>
  </si>
  <si>
    <t xml:space="preserve">                     iii. Other Goods</t>
  </si>
  <si>
    <t xml:space="preserve"> 6. On Bills Guarantee</t>
  </si>
  <si>
    <t xml:space="preserve">    6.1 Domestic Bills</t>
  </si>
  <si>
    <t xml:space="preserve">    6.2 Foreign Bills</t>
  </si>
  <si>
    <t xml:space="preserve">         6.2.1 Import Bill and Letter of Credit</t>
  </si>
  <si>
    <t xml:space="preserve">         6.2.2 Export Bill</t>
  </si>
  <si>
    <t xml:space="preserve">         6.2.3 Against  Export Bill</t>
  </si>
  <si>
    <t xml:space="preserve">         6.2.4 Other Foreign Bills</t>
  </si>
  <si>
    <t>7. Guarantee</t>
  </si>
  <si>
    <t xml:space="preserve">   7.1 Government Guarantee</t>
  </si>
  <si>
    <t xml:space="preserve">   7.2 Institutional Guarantee</t>
  </si>
  <si>
    <t xml:space="preserve">   7.3 Personal Guarantee</t>
  </si>
  <si>
    <t xml:space="preserve">   7.4 Group Guarantee</t>
  </si>
  <si>
    <t xml:space="preserve">   7.5 On Other Guarantee</t>
  </si>
  <si>
    <t>8. Credit Card</t>
  </si>
  <si>
    <t>9. Earthquake Victim Loan</t>
  </si>
  <si>
    <t>10. Others</t>
  </si>
  <si>
    <t>Table 34</t>
  </si>
  <si>
    <t>Jul</t>
  </si>
  <si>
    <t>1. Term Loan</t>
  </si>
  <si>
    <t>a. Industrial Institutions</t>
  </si>
  <si>
    <t>b. Business Institutions</t>
  </si>
  <si>
    <t>c. Service Sector Institutions</t>
  </si>
  <si>
    <t>d. Others</t>
  </si>
  <si>
    <t>2. Overdraft</t>
  </si>
  <si>
    <t>3. Trust Receipt Loan / Import Loan</t>
  </si>
  <si>
    <t>4. Demand &amp; Other Working Capital Loan</t>
  </si>
  <si>
    <t>5. Residential Personal Home Loan (Up to Rs. 15 million)*</t>
  </si>
  <si>
    <t>6. Real Estate Loan</t>
  </si>
  <si>
    <t>a. Residential Real Estate                                                                                                                                                                                                                                                                                                                                                                                                      except Residential Personal Home Loan Up to Rs. 15 million</t>
  </si>
  <si>
    <t>b. Commercial Complex &amp; Residential
     Apartment Construction Loan</t>
  </si>
  <si>
    <t>c. Lending on Income Generated Commercial Complex</t>
  </si>
  <si>
    <t>d. Other Real Estate (Including Land Purchase &amp; Plotting)</t>
  </si>
  <si>
    <t>i. Land Purchase and Plotting Loan</t>
  </si>
  <si>
    <t>ii. Loan of 5M or and above without specified purpose
      (P/L,M/L and Flexi Loan etc.)</t>
  </si>
  <si>
    <t>iii. Others</t>
  </si>
  <si>
    <t>7. Margin Nature Loan</t>
  </si>
  <si>
    <t>a. Loan above Rs. 1 Crore</t>
  </si>
  <si>
    <t>b. Loan above Rs. 50 Lakh to 1 Crore</t>
  </si>
  <si>
    <t>c. Loan above Rs. 25 Lakh to 50 Lakh</t>
  </si>
  <si>
    <t>d. Loan below Rs. 25 Lakh</t>
  </si>
  <si>
    <t>8. Hire Purchase Loan</t>
  </si>
  <si>
    <t>a. Business Purpose</t>
  </si>
  <si>
    <t>b. Personal Purpose</t>
  </si>
  <si>
    <t>9. Deprived Sector Loan</t>
  </si>
  <si>
    <t>10. Bills Purchased</t>
  </si>
  <si>
    <t>11. Other Product</t>
  </si>
  <si>
    <t>a. Credit Card</t>
  </si>
  <si>
    <t>b. Education Loan</t>
  </si>
  <si>
    <t>e Other Loans (including cottage, small &amp; medium industrial loans)</t>
  </si>
  <si>
    <t>Total (1 to 11)</t>
  </si>
  <si>
    <t xml:space="preserve"> R = Revised, P = Provisional</t>
  </si>
  <si>
    <t>*Prior to October 2017 loan upto Rs. 10 million was included in Residential Personal Home Loan.</t>
  </si>
  <si>
    <t>Table 35</t>
  </si>
  <si>
    <t>Loan of  Commercial Banks to Government Enterprises</t>
  </si>
  <si>
    <t>A.  Non-Financial</t>
  </si>
  <si>
    <t xml:space="preserve">      1. Principal</t>
  </si>
  <si>
    <t xml:space="preserve">         1.1 Industrial</t>
  </si>
  <si>
    <t xml:space="preserve">         1.2 Trading</t>
  </si>
  <si>
    <t xml:space="preserve">         1.3 Service</t>
  </si>
  <si>
    <t xml:space="preserve">         1.4 Other Corporations</t>
  </si>
  <si>
    <t xml:space="preserve">            1.4.1 Public Utilities</t>
  </si>
  <si>
    <t xml:space="preserve">            1.4.2 Others</t>
  </si>
  <si>
    <t xml:space="preserve">      2. Interest</t>
  </si>
  <si>
    <t xml:space="preserve">B. Financial </t>
  </si>
  <si>
    <t xml:space="preserve">C. Total </t>
  </si>
  <si>
    <r>
      <t>1</t>
    </r>
    <r>
      <rPr>
        <b/>
        <sz val="12"/>
        <rFont val="Times New Roman"/>
        <family val="1"/>
      </rPr>
      <t>/</t>
    </r>
    <r>
      <rPr>
        <sz val="12"/>
        <rFont val="Times New Roman"/>
        <family val="1"/>
      </rPr>
      <t xml:space="preserve"> Adjusting the exchange valuation gain (+)/loss (-) of  Rs. </t>
    </r>
  </si>
  <si>
    <t xml:space="preserve">2/ Adjusting the exchange valuation gain (+)/loss (-) of  Rs. </t>
  </si>
  <si>
    <t>% Change</t>
  </si>
  <si>
    <t>2 Over 1</t>
  </si>
  <si>
    <t>3 Over 2</t>
  </si>
  <si>
    <t>NEPSE Index (Closing)*</t>
  </si>
  <si>
    <t>NEPSE Sensitive Index (Closing)**</t>
  </si>
  <si>
    <t>NEPSE Float Index (Closing)***</t>
  </si>
  <si>
    <t>Banking Sub-Index</t>
  </si>
  <si>
    <t>Market Capitalization (Rs. million)</t>
  </si>
  <si>
    <t>Total Paid-up Value of Listed Shares (Rs. million)</t>
  </si>
  <si>
    <t xml:space="preserve">Number of Listed  Companies  </t>
  </si>
  <si>
    <t>Number of Listed Shares ('000)</t>
  </si>
  <si>
    <t>Ratio of  Market Capitalization to GDP (in %) †</t>
  </si>
  <si>
    <t>Twelve Months Rolling Standard Deviation of NEPSE Index</t>
  </si>
  <si>
    <t>Ratio of Traded Quantity of Shares (In Percent)</t>
  </si>
  <si>
    <t>Ratio of Turnover to Market Capitalization
(In Percent)</t>
  </si>
  <si>
    <t>Market Concentration Ratio (In Percent)</t>
  </si>
  <si>
    <t>Data Source: Nepal Stock Exchange Ltd.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</si>
  <si>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</si>
  <si>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     Base: February 12, 1994</t>
  </si>
  <si>
    <t>**   Base: July 16, 2006</t>
  </si>
  <si>
    <t>*** Base: August 24, 2008</t>
  </si>
  <si>
    <t xml:space="preserve">†    GDP of 2015, 2016 and 2017 at Producer's Prices </t>
  </si>
  <si>
    <t>GDP at Current Price ( Rs. million)</t>
  </si>
  <si>
    <t>(Rs. Million)</t>
  </si>
  <si>
    <t>Types of  Securities</t>
  </si>
  <si>
    <t>Amount of Public Issue</t>
  </si>
  <si>
    <t>Approval Date</t>
  </si>
  <si>
    <t>A. Right Share</t>
  </si>
  <si>
    <t>Muktinath Bikas Bank Ltd.</t>
  </si>
  <si>
    <t>Jebil's Finance Ltd.</t>
  </si>
  <si>
    <t>RSDC Laghubitta Bittiya Sanstha Ltd.</t>
  </si>
  <si>
    <t>General Finance Ltd.</t>
  </si>
  <si>
    <t>Kisan Microfinance Bittiya Sanstha Ltd.</t>
  </si>
  <si>
    <t>Summit Micro Finance Development Bank Ltd.</t>
  </si>
  <si>
    <t>Excel Development Bank Ltd.</t>
  </si>
  <si>
    <t>Mega Bank Ltd.</t>
  </si>
  <si>
    <t>Om Development Bank Ltd.</t>
  </si>
  <si>
    <t>32/04/2074</t>
  </si>
  <si>
    <t>Guheswori Merchant Banking and Finance Ltd.</t>
  </si>
  <si>
    <t>Nepal Community Development Bank Ltd.</t>
  </si>
  <si>
    <t>Bhargav Bikash Bank Ltd</t>
  </si>
  <si>
    <t>Mount Makalu Development Bank Ltd.</t>
  </si>
  <si>
    <t>Reliance Finance Ltd.</t>
  </si>
  <si>
    <t>Civil Bank Ltd</t>
  </si>
  <si>
    <t>Central Finance Ltd</t>
  </si>
  <si>
    <t>Prudential Insurance Co. Ltd</t>
  </si>
  <si>
    <t>Shangrila Development Bank</t>
  </si>
  <si>
    <t>Green Development Bank Ltd</t>
  </si>
  <si>
    <t>Gandaki Bikas Bank Ltd</t>
  </si>
  <si>
    <t>Shree Investment and Finance Co. Ltd</t>
  </si>
  <si>
    <t>Karnali Development Bank Ltd</t>
  </si>
  <si>
    <t>Siddhartha Bank Ltd</t>
  </si>
  <si>
    <t>Pokhara Finance Ltd</t>
  </si>
  <si>
    <t>Prabhu Bank Ltd</t>
  </si>
  <si>
    <t>Lumbini Bikash Bank Ltd</t>
  </si>
  <si>
    <t>Asian Life Insurance Co Ltd</t>
  </si>
  <si>
    <t>First Microfinance Laghu Bitta Bittiya Sanstha Ltd</t>
  </si>
  <si>
    <t>Kamana Sewa Bikas Bank Ltd</t>
  </si>
  <si>
    <t>Neco Insurance Ltd</t>
  </si>
  <si>
    <t>B. Ordinary Share</t>
  </si>
  <si>
    <t>Support Microfinance Bittiya Sanstha Ltd.</t>
  </si>
  <si>
    <t>Nepal Grameen Bikas Bank Ltd</t>
  </si>
  <si>
    <t>Radhi Bidyut Company Ltd</t>
  </si>
  <si>
    <t>Panchakanya Mai Hydropower Ltd</t>
  </si>
  <si>
    <t>Sanjen Jalavidhyut Co. Ltd</t>
  </si>
  <si>
    <t>Unnati Microfinance Bittiya Sanstha Ltd</t>
  </si>
  <si>
    <t>Premier Insurance Co (Nepal) Ltd</t>
  </si>
  <si>
    <t xml:space="preserve">Butwal Power Company Ltd. </t>
  </si>
  <si>
    <t>Samudayik Laghubitta Bittiya Sanstha Ltd</t>
  </si>
  <si>
    <t>Rasuwagadi  Hydropower Co. Ltd</t>
  </si>
  <si>
    <t>Aarambha Microfinance Bittiya Sanstha Ltd</t>
  </si>
  <si>
    <t>Kalika Power Company Ltd</t>
  </si>
  <si>
    <t>C. Mutual Funds</t>
  </si>
  <si>
    <t>Siddhartha Capital Ltd</t>
  </si>
  <si>
    <t>Sanima Capital Ltd</t>
  </si>
  <si>
    <t>NIC Asia Growth Fund</t>
  </si>
  <si>
    <t>Citizen Mutual Fund-1</t>
  </si>
  <si>
    <t>Source: Securities Board of Nepal (SEBON)</t>
  </si>
  <si>
    <t>Listed Companies and  Market Capitalization</t>
  </si>
  <si>
    <t xml:space="preserve">Particulars                                                                    </t>
  </si>
  <si>
    <t xml:space="preserve">No. of Listed Companies </t>
  </si>
  <si>
    <t>Market Capitalization of Listed Companies (Rs in million)</t>
  </si>
  <si>
    <t>3 Over</t>
  </si>
  <si>
    <t xml:space="preserve">5 Over </t>
  </si>
  <si>
    <t>Value</t>
  </si>
  <si>
    <t>Share %</t>
  </si>
  <si>
    <t>Financial Institutions</t>
  </si>
  <si>
    <t xml:space="preserve">    Commercial Banks</t>
  </si>
  <si>
    <t xml:space="preserve">    Development Banks</t>
  </si>
  <si>
    <t xml:space="preserve">    Finance Companies</t>
  </si>
  <si>
    <t>Microfinance</t>
  </si>
  <si>
    <t xml:space="preserve">    Insurance Companies</t>
  </si>
  <si>
    <t>Manufacturing &amp; Processing</t>
  </si>
  <si>
    <t>Hotel</t>
  </si>
  <si>
    <t>Trading</t>
  </si>
  <si>
    <t>Hydropower</t>
  </si>
  <si>
    <t>Data Source: Nepal Stock Exchange Limited</t>
  </si>
  <si>
    <t>(Mid-December/Mid-January)</t>
  </si>
  <si>
    <t>Group</t>
  </si>
  <si>
    <t>% change</t>
  </si>
  <si>
    <t>Closing</t>
  </si>
  <si>
    <t>High</t>
  </si>
  <si>
    <t>Low</t>
  </si>
  <si>
    <t>4 over 1</t>
  </si>
  <si>
    <t>7 over 4</t>
  </si>
  <si>
    <t>Commercial Banks</t>
  </si>
  <si>
    <t>Development Banks</t>
  </si>
  <si>
    <t>Insurance Companies</t>
  </si>
  <si>
    <t>Finance Companies</t>
  </si>
  <si>
    <t>Microfinance Institutions</t>
  </si>
  <si>
    <t>Hydro Power</t>
  </si>
  <si>
    <t>NEPSE Overall Index*</t>
  </si>
  <si>
    <t xml:space="preserve"> NEPSE Sensitive Index**</t>
  </si>
  <si>
    <t>NEPSE Float Index***</t>
  </si>
  <si>
    <t xml:space="preserve"> Securities Market Turnover </t>
  </si>
  <si>
    <t>Share Units ('000)</t>
  </si>
  <si>
    <t>Value (Rs                million)</t>
  </si>
  <si>
    <t>% Share of Value</t>
  </si>
  <si>
    <t>1495.86</t>
  </si>
  <si>
    <t>1385.22</t>
  </si>
  <si>
    <t>Mutual Fund</t>
  </si>
  <si>
    <t>Preferred Stock</t>
  </si>
  <si>
    <t>Promoter Share</t>
  </si>
  <si>
    <t xml:space="preserve">    Total</t>
  </si>
  <si>
    <t>Securities Listed  in Nepal Stock Exchange Ltd.</t>
  </si>
  <si>
    <t>Rs               in million</t>
  </si>
  <si>
    <t>Rs  in              million</t>
  </si>
  <si>
    <t xml:space="preserve">1. Institution-wise listing </t>
  </si>
  <si>
    <t xml:space="preserve">      Commercial Banks</t>
  </si>
  <si>
    <t xml:space="preserve">      Insurance Companies</t>
  </si>
  <si>
    <t xml:space="preserve">      Finance Companies</t>
  </si>
  <si>
    <t xml:space="preserve">      Manufacturing </t>
  </si>
  <si>
    <t xml:space="preserve">      Hotel</t>
  </si>
  <si>
    <t xml:space="preserve">      Trading</t>
  </si>
  <si>
    <t xml:space="preserve">      Hydropower</t>
  </si>
  <si>
    <t xml:space="preserve">      Others</t>
  </si>
  <si>
    <t xml:space="preserve">      Total</t>
  </si>
  <si>
    <t xml:space="preserve">2. Instrument-wise listing </t>
  </si>
  <si>
    <t xml:space="preserve">      Ordinary Share</t>
  </si>
  <si>
    <t xml:space="preserve">      Right Share</t>
  </si>
  <si>
    <t xml:space="preserve">      Bonus Share</t>
  </si>
  <si>
    <t xml:space="preserve">      Government Bond</t>
  </si>
  <si>
    <t xml:space="preserve">      Convertible Preference Share</t>
  </si>
  <si>
    <t xml:space="preserve">      Debenture</t>
  </si>
  <si>
    <t xml:space="preserve">  Others</t>
  </si>
  <si>
    <t xml:space="preserve">     Total</t>
  </si>
  <si>
    <t xml:space="preserve">#  Including Class "D" Bank and Financial Institutions </t>
  </si>
  <si>
    <t>Table 41</t>
  </si>
  <si>
    <t>Table 42</t>
  </si>
  <si>
    <t>(Mid-Jul 2017 to Mid-Jan 2018)</t>
  </si>
  <si>
    <t>Table 43</t>
  </si>
  <si>
    <t>Table 44</t>
  </si>
  <si>
    <t xml:space="preserve"> Table 45</t>
  </si>
  <si>
    <r>
      <t>Development Banks</t>
    </r>
    <r>
      <rPr>
        <vertAlign val="superscript"/>
        <sz val="12"/>
        <rFont val="Times New Roman"/>
        <family val="1"/>
      </rPr>
      <t>#</t>
    </r>
  </si>
  <si>
    <t>(Mid-Oct to Mid-Jan)</t>
  </si>
  <si>
    <t>Table 46</t>
  </si>
  <si>
    <r>
      <t xml:space="preserve">      Development Banks</t>
    </r>
    <r>
      <rPr>
        <vertAlign val="superscript"/>
        <sz val="12"/>
        <rFont val="Times New Roman"/>
        <family val="1"/>
      </rPr>
      <t>#</t>
    </r>
  </si>
  <si>
    <t>(Mid-Jul to Mid-Jan)</t>
  </si>
  <si>
    <t>Table 36</t>
  </si>
  <si>
    <t>Outright Sale Auction</t>
  </si>
  <si>
    <t>Outright Purchase Auction</t>
  </si>
  <si>
    <t>Interest Rate* (%)</t>
  </si>
  <si>
    <t>Reverse Repo Auction</t>
  </si>
  <si>
    <t>Repo Auction (7 days)</t>
  </si>
  <si>
    <t>Deposit Auction (90 days)</t>
  </si>
  <si>
    <t>Deposit Auction (30 days)</t>
  </si>
  <si>
    <t>Deposit Auction (14 days)</t>
  </si>
  <si>
    <t>Standing Liquidity Facility</t>
  </si>
  <si>
    <t xml:space="preserve"> Interest Rate(%)*</t>
  </si>
  <si>
    <t>Under Interest Rate Corridor System</t>
  </si>
  <si>
    <t>14 Days Deposit Auction</t>
  </si>
  <si>
    <t>14 Days Repo Auction</t>
  </si>
  <si>
    <t>Interest Rate(%)*</t>
  </si>
  <si>
    <t>*Weighted average interest rate.</t>
  </si>
  <si>
    <t>Table 37</t>
  </si>
  <si>
    <t>( Amount in million)</t>
  </si>
  <si>
    <t>Purchase/Sale of Convertible Currency</t>
  </si>
  <si>
    <t>IC Purchase</t>
  </si>
  <si>
    <t>Purchase</t>
  </si>
  <si>
    <t>Sale</t>
  </si>
  <si>
    <t>Net 
Injection</t>
  </si>
  <si>
    <t>US$</t>
  </si>
  <si>
    <t>Nrs.</t>
  </si>
  <si>
    <t>US$ Sale</t>
  </si>
  <si>
    <t xml:space="preserve">                             </t>
  </si>
  <si>
    <t>Table 38</t>
  </si>
  <si>
    <t>Among Commercial Banks</t>
  </si>
  <si>
    <r>
      <t>Among Others</t>
    </r>
    <r>
      <rPr>
        <b/>
        <vertAlign val="superscript"/>
        <sz val="12"/>
        <rFont val="Times New Roman"/>
        <family val="1"/>
      </rPr>
      <t>#</t>
    </r>
  </si>
  <si>
    <t>Interest rate</t>
  </si>
  <si>
    <t># Interbank transaction among A &amp; B, A &amp; C, B &amp; B, B &amp; C and C &amp; C class banks and financial institutions.</t>
  </si>
  <si>
    <t>Table 39</t>
  </si>
  <si>
    <t>Year</t>
  </si>
  <si>
    <t>2016 
Oct</t>
  </si>
  <si>
    <t>2016 
Nov</t>
  </si>
  <si>
    <t>2016 
Dec</t>
  </si>
  <si>
    <t>2017
Jan</t>
  </si>
  <si>
    <t>2017
Feb</t>
  </si>
  <si>
    <t>2017
Mar</t>
  </si>
  <si>
    <t>2017
Apr</t>
  </si>
  <si>
    <t>2017
May</t>
  </si>
  <si>
    <t>2017
June</t>
  </si>
  <si>
    <t>2017
Aug</t>
  </si>
  <si>
    <t>2017
Sept</t>
  </si>
  <si>
    <t>2017
Oct</t>
  </si>
  <si>
    <t>2017
Nov</t>
  </si>
  <si>
    <t>2017
Dec</t>
  </si>
  <si>
    <t>A. Policy Rates</t>
  </si>
  <si>
    <t>Fixed Repo Rate (Corridor)</t>
  </si>
  <si>
    <t>Fixed Deposit Collection Rate (Corridor)</t>
  </si>
  <si>
    <t>Standing Liquidity Facility (SLF) Rate^</t>
  </si>
  <si>
    <t>Bank Rate</t>
  </si>
  <si>
    <t xml:space="preserve">B. Refinance Rates </t>
  </si>
  <si>
    <t>Special Refinance</t>
  </si>
  <si>
    <t>General Refinance</t>
  </si>
  <si>
    <t>Export Credit in Foreign Currency</t>
  </si>
  <si>
    <t>LIBOR+0.25</t>
  </si>
  <si>
    <t>C. CRR</t>
  </si>
  <si>
    <t>D. Government Securities</t>
  </si>
  <si>
    <t>T-bills (28 days)*</t>
  </si>
  <si>
    <t>T-bills (91 days)*</t>
  </si>
  <si>
    <t>T-bills (182 days)*</t>
  </si>
  <si>
    <t xml:space="preserve"> -</t>
  </si>
  <si>
    <t>T-bills (364 days)*</t>
  </si>
  <si>
    <t>2.65-9.0</t>
  </si>
  <si>
    <t>2.65-6.5</t>
  </si>
  <si>
    <t>National/Citizen SCs</t>
  </si>
  <si>
    <t>6.0-10.0</t>
  </si>
  <si>
    <t>6.0-9.5</t>
  </si>
  <si>
    <t>6.0-8.5</t>
  </si>
  <si>
    <t>E. Interbank Rate (Commercial Banks)</t>
  </si>
  <si>
    <t>G. Weighted Average Lending Rate (Commercial Banks)</t>
  </si>
  <si>
    <t>H. Base Rate (Commercial Banks)$</t>
  </si>
  <si>
    <t>^ The SLF rate is fixed as same as bank rate effective from  August 16, 2012</t>
  </si>
  <si>
    <t>* Weighted average interest rate.</t>
  </si>
  <si>
    <t>$ Base rate has been compiled since January 2013</t>
  </si>
  <si>
    <t>Table 40</t>
  </si>
  <si>
    <t>(In percent)</t>
  </si>
  <si>
    <t>TRB-91 Days</t>
  </si>
  <si>
    <t>TRB-364 Days</t>
  </si>
  <si>
    <t>Annual average</t>
  </si>
  <si>
    <t>Jan-Jan</t>
  </si>
  <si>
    <t>2018
Jan</t>
  </si>
  <si>
    <t>F. Weighted Average Deposit Rate (Commercial Banks)</t>
  </si>
  <si>
    <t>2017
Jul</t>
  </si>
</sst>
</file>

<file path=xl/styles.xml><?xml version="1.0" encoding="utf-8"?>
<styleSheet xmlns="http://schemas.openxmlformats.org/spreadsheetml/2006/main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(* #,##0.00_);_(* \(#,##0.00\);_(* \-??_);_(@_)"/>
    <numFmt numFmtId="167" formatCode="0_);[Red]\(0\)"/>
    <numFmt numFmtId="168" formatCode="_(* #,##0_);_(* \(#,##0\);_(* \-??_);_(@_)"/>
    <numFmt numFmtId="169" formatCode="0.0_)"/>
    <numFmt numFmtId="170" formatCode="0.0_);[Red]\(0.0\)"/>
    <numFmt numFmtId="171" formatCode="0.0000"/>
    <numFmt numFmtId="172" formatCode="General_)"/>
    <numFmt numFmtId="173" formatCode="0_)"/>
    <numFmt numFmtId="174" formatCode="0.000000"/>
    <numFmt numFmtId="175" formatCode="0.00_)"/>
    <numFmt numFmtId="176" formatCode="0.000_)"/>
    <numFmt numFmtId="177" formatCode="_-* #,##0.0_-;\-* #,##0.0_-;_-* &quot;-&quot;??_-;_-@_-"/>
    <numFmt numFmtId="178" formatCode="_-* #,##0.00_-;\-* #,##0.00_-;_-* &quot;-&quot;??_-;_-@_-"/>
    <numFmt numFmtId="179" formatCode="_-* #,##0.0000_-;\-* #,##0.0000_-;_-* &quot;-&quot;??_-;_-@_-"/>
    <numFmt numFmtId="180" formatCode="_(* #,##0.0_);_(* \(#,##0.0\);_(* &quot;-&quot;??_);_(@_)"/>
    <numFmt numFmtId="181" formatCode="_(* #,##0.0_);_(* \(#,##0.0\);_(* &quot;-&quot;?_);_(@_)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Courier"/>
      <family val="3"/>
    </font>
    <font>
      <sz val="10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4"/>
      <name val="AngsanaUPC"/>
      <family val="1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0"/>
      <color indexed="8"/>
      <name val="Times New Roman"/>
      <family val="2"/>
    </font>
    <font>
      <sz val="12"/>
      <name val="Helv"/>
    </font>
    <font>
      <sz val="12"/>
      <name val="Univers (WN)"/>
      <family val="2"/>
    </font>
    <font>
      <i/>
      <sz val="10"/>
      <color theme="1"/>
      <name val="Times New Roman"/>
      <family val="1"/>
    </font>
    <font>
      <sz val="10"/>
      <name val="Arial"/>
    </font>
    <font>
      <b/>
      <sz val="16"/>
      <color indexed="8"/>
      <name val="Times New Roman"/>
      <family val="1"/>
    </font>
    <font>
      <b/>
      <i/>
      <sz val="12"/>
      <color theme="1"/>
      <name val="Times New Roman"/>
      <family val="1"/>
    </font>
    <font>
      <i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vertAlign val="superscript"/>
      <sz val="10"/>
      <name val="Times New Roman"/>
      <family val="1"/>
    </font>
    <font>
      <b/>
      <sz val="10"/>
      <name val="Arial"/>
      <family val="2"/>
    </font>
    <font>
      <sz val="9"/>
      <name val="Times New Roman"/>
      <family val="1"/>
    </font>
    <font>
      <b/>
      <vertAlign val="superscript"/>
      <sz val="12"/>
      <name val="Times New Roman"/>
      <family val="1"/>
    </font>
    <font>
      <b/>
      <u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u/>
      <sz val="10"/>
      <name val="Times New Roman"/>
      <family val="1"/>
    </font>
    <font>
      <b/>
      <sz val="14"/>
      <name val="Times New Roman"/>
      <family val="1"/>
    </font>
    <font>
      <b/>
      <i/>
      <sz val="10"/>
      <color indexed="10"/>
      <name val="Times New Roman"/>
      <family val="1"/>
    </font>
    <font>
      <b/>
      <sz val="9"/>
      <name val="Times New Roman"/>
      <family val="1"/>
    </font>
    <font>
      <sz val="12"/>
      <color indexed="8"/>
      <name val="Times New Roman"/>
      <family val="1"/>
    </font>
    <font>
      <vertAlign val="superscript"/>
      <sz val="12"/>
      <name val="Times New Roman"/>
      <family val="1"/>
    </font>
    <font>
      <b/>
      <i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i/>
      <vertAlign val="superscript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8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342">
    <xf numFmtId="0" fontId="0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168" fontId="15" fillId="0" borderId="0"/>
    <xf numFmtId="0" fontId="5" fillId="0" borderId="0"/>
    <xf numFmtId="168" fontId="15" fillId="0" borderId="0"/>
    <xf numFmtId="0" fontId="5" fillId="0" borderId="0"/>
    <xf numFmtId="168" fontId="15" fillId="0" borderId="0"/>
    <xf numFmtId="0" fontId="5" fillId="0" borderId="0"/>
    <xf numFmtId="168" fontId="15" fillId="0" borderId="0"/>
    <xf numFmtId="168" fontId="1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 applyAlignment="0"/>
    <xf numFmtId="0" fontId="5" fillId="0" borderId="0" applyAlignment="0"/>
    <xf numFmtId="0" fontId="8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2" fillId="0" borderId="0"/>
    <xf numFmtId="0" fontId="5" fillId="0" borderId="0"/>
    <xf numFmtId="168" fontId="15" fillId="0" borderId="0"/>
    <xf numFmtId="0" fontId="5" fillId="0" borderId="0"/>
    <xf numFmtId="168" fontId="15" fillId="0" borderId="0"/>
    <xf numFmtId="0" fontId="5" fillId="0" borderId="0"/>
    <xf numFmtId="168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1" fillId="0" borderId="0"/>
    <xf numFmtId="0" fontId="11" fillId="0" borderId="0"/>
    <xf numFmtId="0" fontId="5" fillId="0" borderId="0"/>
    <xf numFmtId="0" fontId="1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12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0" fontId="5" fillId="0" borderId="0"/>
    <xf numFmtId="0" fontId="5" fillId="0" borderId="0"/>
    <xf numFmtId="169" fontId="17" fillId="0" borderId="0"/>
    <xf numFmtId="0" fontId="5" fillId="0" borderId="0"/>
    <xf numFmtId="0" fontId="5" fillId="0" borderId="0"/>
    <xf numFmtId="169" fontId="17" fillId="0" borderId="0"/>
    <xf numFmtId="0" fontId="5" fillId="0" borderId="0"/>
    <xf numFmtId="0" fontId="5" fillId="0" borderId="0"/>
    <xf numFmtId="168" fontId="15" fillId="0" borderId="0"/>
    <xf numFmtId="0" fontId="13" fillId="0" borderId="0" applyFont="0" applyFill="0" applyBorder="0" applyAlignment="0" applyProtection="0"/>
    <xf numFmtId="0" fontId="5" fillId="0" borderId="0"/>
    <xf numFmtId="0" fontId="5" fillId="0" borderId="0" applyAlignment="0"/>
    <xf numFmtId="0" fontId="5" fillId="0" borderId="0" applyAlignment="0"/>
    <xf numFmtId="168" fontId="15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8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1" fontId="17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171" fontId="17" fillId="0" borderId="0"/>
    <xf numFmtId="171" fontId="17" fillId="0" borderId="0"/>
    <xf numFmtId="171" fontId="17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" fillId="0" borderId="0"/>
    <xf numFmtId="0" fontId="5" fillId="0" borderId="0"/>
    <xf numFmtId="165" fontId="4" fillId="0" borderId="0"/>
    <xf numFmtId="0" fontId="4" fillId="0" borderId="0"/>
    <xf numFmtId="168" fontId="4" fillId="0" borderId="0"/>
    <xf numFmtId="165" fontId="4" fillId="0" borderId="0"/>
    <xf numFmtId="0" fontId="11" fillId="0" borderId="0"/>
    <xf numFmtId="0" fontId="5" fillId="0" borderId="0"/>
    <xf numFmtId="167" fontId="17" fillId="0" borderId="0"/>
    <xf numFmtId="0" fontId="5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6" fontId="4" fillId="0" borderId="0"/>
    <xf numFmtId="43" fontId="1" fillId="0" borderId="0" applyFont="0" applyFill="0" applyBorder="0" applyAlignment="0" applyProtection="0"/>
    <xf numFmtId="0" fontId="5" fillId="0" borderId="0"/>
  </cellStyleXfs>
  <cellXfs count="1989">
    <xf numFmtId="0" fontId="0" fillId="0" borderId="0" xfId="0"/>
    <xf numFmtId="0" fontId="2" fillId="0" borderId="12" xfId="0" applyFont="1" applyBorder="1"/>
    <xf numFmtId="0" fontId="2" fillId="0" borderId="4" xfId="0" applyFont="1" applyBorder="1"/>
    <xf numFmtId="0" fontId="3" fillId="0" borderId="4" xfId="0" applyFont="1" applyBorder="1"/>
    <xf numFmtId="0" fontId="5" fillId="0" borderId="0" xfId="2"/>
    <xf numFmtId="164" fontId="8" fillId="0" borderId="29" xfId="1" applyNumberFormat="1" applyFont="1" applyFill="1" applyBorder="1" applyAlignment="1">
      <alignment horizontal="right"/>
    </xf>
    <xf numFmtId="164" fontId="8" fillId="0" borderId="29" xfId="1" applyNumberFormat="1" applyFont="1" applyBorder="1" applyAlignment="1">
      <alignment horizontal="center"/>
    </xf>
    <xf numFmtId="164" fontId="8" fillId="0" borderId="15" xfId="1" applyNumberFormat="1" applyFont="1" applyFill="1" applyBorder="1" applyAlignment="1">
      <alignment horizontal="right"/>
    </xf>
    <xf numFmtId="164" fontId="8" fillId="0" borderId="30" xfId="1" applyNumberFormat="1" applyFont="1" applyFill="1" applyBorder="1" applyAlignment="1">
      <alignment horizontal="right"/>
    </xf>
    <xf numFmtId="164" fontId="8" fillId="0" borderId="31" xfId="1" applyNumberFormat="1" applyFont="1" applyFill="1" applyBorder="1" applyAlignment="1">
      <alignment horizontal="right"/>
    </xf>
    <xf numFmtId="164" fontId="8" fillId="0" borderId="15" xfId="1" applyNumberFormat="1" applyFont="1" applyBorder="1" applyAlignment="1">
      <alignment horizontal="center"/>
    </xf>
    <xf numFmtId="164" fontId="8" fillId="0" borderId="30" xfId="1" applyNumberFormat="1" applyFont="1" applyBorder="1" applyAlignment="1">
      <alignment horizontal="right"/>
    </xf>
    <xf numFmtId="164" fontId="11" fillId="0" borderId="0" xfId="1" applyNumberFormat="1" applyFont="1" applyBorder="1" applyAlignment="1">
      <alignment horizontal="center"/>
    </xf>
    <xf numFmtId="0" fontId="3" fillId="0" borderId="0" xfId="0" applyFont="1"/>
    <xf numFmtId="0" fontId="2" fillId="2" borderId="3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7" fillId="0" borderId="24" xfId="0" applyFont="1" applyBorder="1"/>
    <xf numFmtId="0" fontId="7" fillId="0" borderId="7" xfId="0" applyFont="1" applyBorder="1" applyAlignment="1" applyProtection="1">
      <alignment horizontal="left"/>
    </xf>
    <xf numFmtId="164" fontId="2" fillId="0" borderId="7" xfId="0" applyNumberFormat="1" applyFont="1" applyBorder="1"/>
    <xf numFmtId="164" fontId="3" fillId="0" borderId="7" xfId="0" applyNumberFormat="1" applyFont="1" applyBorder="1"/>
    <xf numFmtId="164" fontId="3" fillId="0" borderId="8" xfId="0" applyNumberFormat="1" applyFont="1" applyBorder="1"/>
    <xf numFmtId="0" fontId="8" fillId="0" borderId="4" xfId="0" applyFont="1" applyBorder="1"/>
    <xf numFmtId="0" fontId="8" fillId="0" borderId="15" xfId="0" applyFont="1" applyBorder="1" applyAlignment="1" applyProtection="1">
      <alignment horizontal="left"/>
    </xf>
    <xf numFmtId="164" fontId="3" fillId="0" borderId="15" xfId="0" applyNumberFormat="1" applyFont="1" applyBorder="1"/>
    <xf numFmtId="164" fontId="3" fillId="0" borderId="16" xfId="0" applyNumberFormat="1" applyFont="1" applyBorder="1"/>
    <xf numFmtId="0" fontId="8" fillId="0" borderId="21" xfId="0" applyFont="1" applyBorder="1"/>
    <xf numFmtId="0" fontId="8" fillId="0" borderId="22" xfId="0" applyFont="1" applyBorder="1" applyAlignment="1" applyProtection="1">
      <alignment horizontal="left"/>
    </xf>
    <xf numFmtId="164" fontId="3" fillId="0" borderId="22" xfId="0" applyNumberFormat="1" applyFont="1" applyBorder="1"/>
    <xf numFmtId="164" fontId="3" fillId="0" borderId="23" xfId="0" applyNumberFormat="1" applyFont="1" applyBorder="1"/>
    <xf numFmtId="164" fontId="2" fillId="0" borderId="8" xfId="0" applyNumberFormat="1" applyFont="1" applyBorder="1"/>
    <xf numFmtId="164" fontId="2" fillId="0" borderId="0" xfId="0" applyNumberFormat="1" applyFont="1"/>
    <xf numFmtId="0" fontId="2" fillId="0" borderId="0" xfId="0" applyFont="1"/>
    <xf numFmtId="0" fontId="7" fillId="0" borderId="4" xfId="0" applyFont="1" applyBorder="1"/>
    <xf numFmtId="0" fontId="7" fillId="0" borderId="21" xfId="0" applyFont="1" applyBorder="1"/>
    <xf numFmtId="0" fontId="7" fillId="0" borderId="36" xfId="0" applyFont="1" applyBorder="1"/>
    <xf numFmtId="0" fontId="7" fillId="0" borderId="37" xfId="0" applyFont="1" applyBorder="1" applyAlignment="1" applyProtection="1">
      <alignment horizontal="left"/>
    </xf>
    <xf numFmtId="164" fontId="2" fillId="0" borderId="37" xfId="0" applyNumberFormat="1" applyFont="1" applyBorder="1"/>
    <xf numFmtId="164" fontId="7" fillId="0" borderId="37" xfId="0" applyNumberFormat="1" applyFont="1" applyBorder="1"/>
    <xf numFmtId="164" fontId="2" fillId="0" borderId="38" xfId="0" applyNumberFormat="1" applyFont="1" applyBorder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1" applyFont="1" applyBorder="1" applyAlignment="1">
      <alignment horizontal="center"/>
    </xf>
    <xf numFmtId="0" fontId="21" fillId="0" borderId="0" xfId="162" applyFont="1" applyBorder="1" applyAlignment="1"/>
    <xf numFmtId="0" fontId="8" fillId="0" borderId="0" xfId="162" applyFont="1" applyAlignment="1">
      <alignment horizontal="centerContinuous"/>
    </xf>
    <xf numFmtId="0" fontId="8" fillId="0" borderId="0" xfId="162" applyFont="1"/>
    <xf numFmtId="0" fontId="9" fillId="0" borderId="0" xfId="162" applyFont="1" applyBorder="1" applyAlignment="1"/>
    <xf numFmtId="0" fontId="9" fillId="0" borderId="0" xfId="162" applyFont="1" applyAlignment="1">
      <alignment horizontal="centerContinuous"/>
    </xf>
    <xf numFmtId="0" fontId="9" fillId="0" borderId="0" xfId="162" applyFont="1"/>
    <xf numFmtId="0" fontId="7" fillId="0" borderId="0" xfId="162" applyFont="1" applyBorder="1"/>
    <xf numFmtId="0" fontId="8" fillId="0" borderId="0" xfId="162" applyFont="1" applyBorder="1"/>
    <xf numFmtId="0" fontId="8" fillId="0" borderId="0" xfId="162" applyFont="1" applyBorder="1" applyAlignment="1">
      <alignment horizontal="center"/>
    </xf>
    <xf numFmtId="0" fontId="7" fillId="0" borderId="0" xfId="162" applyFont="1" applyBorder="1" applyAlignment="1">
      <alignment wrapText="1"/>
    </xf>
    <xf numFmtId="0" fontId="7" fillId="0" borderId="0" xfId="162" applyFont="1" applyAlignment="1">
      <alignment wrapText="1"/>
    </xf>
    <xf numFmtId="172" fontId="8" fillId="0" borderId="0" xfId="323" applyNumberFormat="1" applyFont="1" applyBorder="1" applyAlignment="1" applyProtection="1"/>
    <xf numFmtId="172" fontId="7" fillId="0" borderId="0" xfId="323" applyNumberFormat="1" applyFont="1" applyAlignment="1" applyProtection="1"/>
    <xf numFmtId="0" fontId="7" fillId="0" borderId="0" xfId="162" applyFont="1"/>
    <xf numFmtId="0" fontId="8" fillId="0" borderId="0" xfId="162" applyFont="1" applyFill="1" applyBorder="1"/>
    <xf numFmtId="0" fontId="7" fillId="0" borderId="0" xfId="162" applyFont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4" fontId="2" fillId="0" borderId="13" xfId="0" applyNumberFormat="1" applyFont="1" applyBorder="1"/>
    <xf numFmtId="164" fontId="2" fillId="0" borderId="14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164" fontId="3" fillId="0" borderId="17" xfId="0" applyNumberFormat="1" applyFont="1" applyBorder="1"/>
    <xf numFmtId="2" fontId="3" fillId="0" borderId="0" xfId="0" applyNumberFormat="1" applyFont="1"/>
    <xf numFmtId="164" fontId="2" fillId="0" borderId="18" xfId="0" applyNumberFormat="1" applyFont="1" applyBorder="1"/>
    <xf numFmtId="164" fontId="2" fillId="0" borderId="19" xfId="0" applyNumberFormat="1" applyFont="1" applyBorder="1"/>
    <xf numFmtId="0" fontId="3" fillId="0" borderId="0" xfId="0" applyFont="1" applyAlignment="1">
      <alignment wrapText="1"/>
    </xf>
    <xf numFmtId="0" fontId="9" fillId="2" borderId="7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49" fontId="7" fillId="2" borderId="7" xfId="1" applyNumberFormat="1" applyFont="1" applyFill="1" applyBorder="1" applyAlignment="1">
      <alignment horizontal="center" vertical="center"/>
    </xf>
    <xf numFmtId="0" fontId="9" fillId="2" borderId="7" xfId="1" quotePrefix="1" applyFont="1" applyFill="1" applyBorder="1" applyAlignment="1">
      <alignment horizontal="center" vertical="center"/>
    </xf>
    <xf numFmtId="0" fontId="9" fillId="2" borderId="8" xfId="1" quotePrefix="1" applyFont="1" applyFill="1" applyBorder="1" applyAlignment="1">
      <alignment horizontal="center" vertical="center"/>
    </xf>
    <xf numFmtId="0" fontId="8" fillId="0" borderId="40" xfId="1" applyFont="1" applyBorder="1"/>
    <xf numFmtId="164" fontId="8" fillId="0" borderId="41" xfId="1" applyNumberFormat="1" applyFont="1" applyBorder="1" applyAlignment="1">
      <alignment horizontal="center"/>
    </xf>
    <xf numFmtId="0" fontId="8" fillId="0" borderId="42" xfId="1" applyFont="1" applyBorder="1"/>
    <xf numFmtId="164" fontId="8" fillId="0" borderId="16" xfId="1" applyNumberFormat="1" applyFont="1" applyBorder="1" applyAlignment="1">
      <alignment horizontal="center"/>
    </xf>
    <xf numFmtId="0" fontId="7" fillId="0" borderId="43" xfId="1" applyFont="1" applyBorder="1"/>
    <xf numFmtId="164" fontId="7" fillId="0" borderId="37" xfId="1" applyNumberFormat="1" applyFont="1" applyBorder="1" applyAlignment="1">
      <alignment horizontal="right"/>
    </xf>
    <xf numFmtId="164" fontId="7" fillId="0" borderId="37" xfId="1" applyNumberFormat="1" applyFont="1" applyBorder="1" applyAlignment="1">
      <alignment horizontal="center"/>
    </xf>
    <xf numFmtId="164" fontId="7" fillId="0" borderId="38" xfId="1" applyNumberFormat="1" applyFont="1" applyBorder="1" applyAlignment="1">
      <alignment horizontal="center"/>
    </xf>
    <xf numFmtId="0" fontId="6" fillId="0" borderId="0" xfId="1" applyFont="1" applyBorder="1"/>
    <xf numFmtId="164" fontId="6" fillId="0" borderId="0" xfId="1" applyNumberFormat="1" applyFont="1" applyBorder="1" applyAlignment="1">
      <alignment horizontal="right"/>
    </xf>
    <xf numFmtId="165" fontId="11" fillId="0" borderId="0" xfId="1" applyNumberFormat="1" applyFont="1" applyBorder="1" applyAlignment="1">
      <alignment horizontal="center"/>
    </xf>
    <xf numFmtId="164" fontId="2" fillId="0" borderId="37" xfId="0" applyNumberFormat="1" applyFont="1" applyFill="1" applyBorder="1"/>
    <xf numFmtId="0" fontId="7" fillId="0" borderId="24" xfId="324" applyFont="1" applyBorder="1" applyAlignment="1">
      <alignment horizontal="center" vertical="center"/>
    </xf>
    <xf numFmtId="0" fontId="7" fillId="0" borderId="7" xfId="324" applyFont="1" applyBorder="1" applyAlignment="1">
      <alignment vertical="center"/>
    </xf>
    <xf numFmtId="0" fontId="7" fillId="0" borderId="0" xfId="324" applyFont="1" applyBorder="1" applyAlignment="1">
      <alignment vertical="center"/>
    </xf>
    <xf numFmtId="0" fontId="8" fillId="0" borderId="0" xfId="324" applyFont="1" applyBorder="1" applyAlignment="1">
      <alignment vertical="center"/>
    </xf>
    <xf numFmtId="0" fontId="7" fillId="0" borderId="0" xfId="324" applyFont="1" applyFill="1" applyBorder="1" applyAlignment="1">
      <alignment vertical="center"/>
    </xf>
    <xf numFmtId="0" fontId="8" fillId="0" borderId="56" xfId="324" applyFont="1" applyBorder="1" applyAlignment="1">
      <alignment vertical="center"/>
    </xf>
    <xf numFmtId="0" fontId="3" fillId="0" borderId="0" xfId="4" applyFont="1"/>
    <xf numFmtId="0" fontId="2" fillId="2" borderId="26" xfId="0" applyFont="1" applyFill="1" applyBorder="1" applyAlignment="1">
      <alignment horizontal="center" wrapText="1"/>
    </xf>
    <xf numFmtId="0" fontId="2" fillId="2" borderId="7" xfId="4" applyFont="1" applyFill="1" applyBorder="1" applyAlignment="1">
      <alignment horizontal="center"/>
    </xf>
    <xf numFmtId="0" fontId="2" fillId="2" borderId="8" xfId="4" applyFont="1" applyFill="1" applyBorder="1" applyAlignment="1">
      <alignment horizontal="center"/>
    </xf>
    <xf numFmtId="0" fontId="2" fillId="2" borderId="24" xfId="4" applyFont="1" applyFill="1" applyBorder="1" applyAlignment="1">
      <alignment horizontal="center"/>
    </xf>
    <xf numFmtId="0" fontId="2" fillId="2" borderId="7" xfId="4" applyFont="1" applyFill="1" applyBorder="1" applyAlignment="1">
      <alignment horizontal="center" vertical="center"/>
    </xf>
    <xf numFmtId="0" fontId="2" fillId="2" borderId="8" xfId="4" applyFont="1" applyFill="1" applyBorder="1" applyAlignment="1">
      <alignment horizontal="center" vertical="center"/>
    </xf>
    <xf numFmtId="0" fontId="2" fillId="0" borderId="24" xfId="0" applyFont="1" applyBorder="1"/>
    <xf numFmtId="2" fontId="2" fillId="0" borderId="7" xfId="0" applyNumberFormat="1" applyFont="1" applyBorder="1"/>
    <xf numFmtId="0" fontId="2" fillId="0" borderId="7" xfId="0" applyFont="1" applyBorder="1"/>
    <xf numFmtId="0" fontId="3" fillId="0" borderId="0" xfId="4" applyFont="1" applyAlignment="1"/>
    <xf numFmtId="0" fontId="2" fillId="0" borderId="40" xfId="0" applyFont="1" applyBorder="1"/>
    <xf numFmtId="2" fontId="2" fillId="0" borderId="29" xfId="0" applyNumberFormat="1" applyFont="1" applyBorder="1"/>
    <xf numFmtId="164" fontId="2" fillId="0" borderId="29" xfId="0" applyNumberFormat="1" applyFont="1" applyBorder="1"/>
    <xf numFmtId="164" fontId="2" fillId="0" borderId="41" xfId="0" applyNumberFormat="1" applyFont="1" applyBorder="1"/>
    <xf numFmtId="0" fontId="3" fillId="0" borderId="15" xfId="0" applyFont="1" applyBorder="1"/>
    <xf numFmtId="0" fontId="3" fillId="0" borderId="36" xfId="0" applyFont="1" applyBorder="1"/>
    <xf numFmtId="0" fontId="3" fillId="0" borderId="37" xfId="0" applyFont="1" applyBorder="1"/>
    <xf numFmtId="164" fontId="3" fillId="0" borderId="37" xfId="0" applyNumberFormat="1" applyFont="1" applyBorder="1"/>
    <xf numFmtId="164" fontId="3" fillId="0" borderId="38" xfId="0" applyNumberFormat="1" applyFont="1" applyBorder="1"/>
    <xf numFmtId="0" fontId="3" fillId="0" borderId="21" xfId="0" applyFont="1" applyBorder="1"/>
    <xf numFmtId="0" fontId="3" fillId="0" borderId="22" xfId="0" applyFont="1" applyBorder="1"/>
    <xf numFmtId="0" fontId="2" fillId="0" borderId="21" xfId="0" applyFont="1" applyBorder="1"/>
    <xf numFmtId="2" fontId="2" fillId="0" borderId="22" xfId="0" applyNumberFormat="1" applyFont="1" applyBorder="1"/>
    <xf numFmtId="164" fontId="2" fillId="0" borderId="22" xfId="0" applyNumberFormat="1" applyFont="1" applyBorder="1"/>
    <xf numFmtId="164" fontId="2" fillId="0" borderId="23" xfId="0" applyNumberFormat="1" applyFont="1" applyBorder="1"/>
    <xf numFmtId="172" fontId="7" fillId="4" borderId="22" xfId="325" applyNumberFormat="1" applyFont="1" applyFill="1" applyBorder="1" applyAlignment="1" applyProtection="1">
      <alignment horizontal="center" vertical="center"/>
    </xf>
    <xf numFmtId="172" fontId="7" fillId="4" borderId="7" xfId="325" applyNumberFormat="1" applyFont="1" applyFill="1" applyBorder="1" applyAlignment="1" applyProtection="1">
      <alignment horizontal="center" vertical="center"/>
    </xf>
    <xf numFmtId="172" fontId="7" fillId="4" borderId="6" xfId="325" applyNumberFormat="1" applyFont="1" applyFill="1" applyBorder="1" applyAlignment="1" applyProtection="1">
      <alignment horizontal="center" vertical="center"/>
    </xf>
    <xf numFmtId="172" fontId="7" fillId="4" borderId="8" xfId="325" applyNumberFormat="1" applyFont="1" applyFill="1" applyBorder="1" applyAlignment="1" applyProtection="1">
      <alignment horizontal="center" vertical="center"/>
    </xf>
    <xf numFmtId="172" fontId="8" fillId="0" borderId="4" xfId="325" applyNumberFormat="1" applyFont="1" applyBorder="1" applyAlignment="1" applyProtection="1">
      <alignment horizontal="left" vertical="center"/>
    </xf>
    <xf numFmtId="164" fontId="8" fillId="0" borderId="15" xfId="3" applyNumberFormat="1" applyFont="1" applyBorder="1" applyAlignment="1" applyProtection="1">
      <alignment horizontal="center" vertical="center"/>
    </xf>
    <xf numFmtId="169" fontId="8" fillId="0" borderId="15" xfId="325" applyNumberFormat="1" applyFont="1" applyBorder="1" applyAlignment="1" applyProtection="1">
      <alignment horizontal="center" vertical="center"/>
    </xf>
    <xf numFmtId="169" fontId="8" fillId="0" borderId="29" xfId="325" applyNumberFormat="1" applyFont="1" applyBorder="1" applyAlignment="1" applyProtection="1">
      <alignment horizontal="center" vertical="center"/>
    </xf>
    <xf numFmtId="169" fontId="8" fillId="0" borderId="31" xfId="325" applyNumberFormat="1" applyFont="1" applyBorder="1" applyAlignment="1" applyProtection="1">
      <alignment horizontal="center" vertical="center"/>
    </xf>
    <xf numFmtId="169" fontId="8" fillId="0" borderId="16" xfId="325" applyNumberFormat="1" applyFont="1" applyBorder="1" applyAlignment="1" applyProtection="1">
      <alignment horizontal="center" vertical="center"/>
    </xf>
    <xf numFmtId="164" fontId="8" fillId="0" borderId="15" xfId="3" applyNumberFormat="1" applyFont="1" applyFill="1" applyBorder="1" applyAlignment="1" applyProtection="1">
      <alignment horizontal="center" vertical="center"/>
    </xf>
    <xf numFmtId="172" fontId="8" fillId="0" borderId="15" xfId="325" applyNumberFormat="1" applyFont="1" applyFill="1" applyBorder="1" applyAlignment="1" applyProtection="1">
      <alignment horizontal="center" vertical="center"/>
    </xf>
    <xf numFmtId="164" fontId="8" fillId="0" borderId="15" xfId="325" applyNumberFormat="1" applyFont="1" applyFill="1" applyBorder="1" applyAlignment="1" applyProtection="1">
      <alignment horizontal="center" vertical="center"/>
    </xf>
    <xf numFmtId="164" fontId="8" fillId="0" borderId="31" xfId="325" applyNumberFormat="1" applyFont="1" applyFill="1" applyBorder="1" applyAlignment="1" applyProtection="1">
      <alignment horizontal="center" vertical="center"/>
    </xf>
    <xf numFmtId="164" fontId="8" fillId="0" borderId="15" xfId="3" applyNumberFormat="1" applyFont="1" applyBorder="1" applyAlignment="1">
      <alignment horizontal="center" vertical="center"/>
    </xf>
    <xf numFmtId="164" fontId="8" fillId="0" borderId="15" xfId="325" applyNumberFormat="1" applyFont="1" applyBorder="1" applyAlignment="1">
      <alignment horizontal="center" vertical="center"/>
    </xf>
    <xf numFmtId="164" fontId="8" fillId="0" borderId="31" xfId="325" applyNumberFormat="1" applyFont="1" applyBorder="1" applyAlignment="1">
      <alignment horizontal="center" vertical="center"/>
    </xf>
    <xf numFmtId="164" fontId="8" fillId="0" borderId="16" xfId="325" applyNumberFormat="1" applyFont="1" applyBorder="1" applyAlignment="1">
      <alignment horizontal="center" vertical="center"/>
    </xf>
    <xf numFmtId="164" fontId="8" fillId="0" borderId="17" xfId="325" applyNumberFormat="1" applyFont="1" applyBorder="1" applyAlignment="1">
      <alignment horizontal="center" vertical="center"/>
    </xf>
    <xf numFmtId="169" fontId="8" fillId="0" borderId="22" xfId="325" applyNumberFormat="1" applyFont="1" applyBorder="1" applyAlignment="1" applyProtection="1">
      <alignment horizontal="center" vertical="center"/>
    </xf>
    <xf numFmtId="164" fontId="8" fillId="0" borderId="22" xfId="325" applyNumberFormat="1" applyFont="1" applyBorder="1" applyAlignment="1">
      <alignment horizontal="center" vertical="center"/>
    </xf>
    <xf numFmtId="164" fontId="8" fillId="0" borderId="48" xfId="325" applyNumberFormat="1" applyFont="1" applyBorder="1" applyAlignment="1">
      <alignment horizontal="center" vertical="center"/>
    </xf>
    <xf numFmtId="172" fontId="7" fillId="0" borderId="45" xfId="325" applyNumberFormat="1" applyFont="1" applyBorder="1" applyAlignment="1" applyProtection="1">
      <alignment horizontal="center" vertical="center"/>
    </xf>
    <xf numFmtId="164" fontId="7" fillId="0" borderId="46" xfId="325" applyNumberFormat="1" applyFont="1" applyBorder="1" applyAlignment="1">
      <alignment horizontal="center" vertical="center"/>
    </xf>
    <xf numFmtId="164" fontId="7" fillId="0" borderId="49" xfId="325" applyNumberFormat="1" applyFont="1" applyBorder="1" applyAlignment="1">
      <alignment horizontal="center" vertical="center"/>
    </xf>
    <xf numFmtId="164" fontId="7" fillId="0" borderId="50" xfId="325" applyNumberFormat="1" applyFont="1" applyBorder="1" applyAlignment="1">
      <alignment horizontal="center" vertical="center"/>
    </xf>
    <xf numFmtId="164" fontId="7" fillId="0" borderId="47" xfId="325" applyNumberFormat="1" applyFont="1" applyBorder="1" applyAlignment="1">
      <alignment horizontal="center" vertical="center"/>
    </xf>
    <xf numFmtId="172" fontId="8" fillId="0" borderId="20" xfId="325" applyNumberFormat="1" applyFont="1" applyFill="1" applyBorder="1" applyAlignment="1" applyProtection="1">
      <alignment horizontal="left" vertical="center"/>
    </xf>
    <xf numFmtId="0" fontId="3" fillId="0" borderId="0" xfId="4" applyFont="1" applyAlignment="1">
      <alignment horizontal="center"/>
    </xf>
    <xf numFmtId="172" fontId="8" fillId="0" borderId="0" xfId="325" applyNumberFormat="1" applyFont="1" applyFill="1" applyBorder="1" applyAlignment="1" applyProtection="1">
      <alignment horizontal="left" vertical="center"/>
    </xf>
    <xf numFmtId="169" fontId="3" fillId="0" borderId="0" xfId="4" applyNumberFormat="1" applyFont="1"/>
    <xf numFmtId="0" fontId="8" fillId="0" borderId="0" xfId="1" applyFont="1"/>
    <xf numFmtId="172" fontId="7" fillId="0" borderId="0" xfId="326" quotePrefix="1" applyNumberFormat="1" applyFont="1" applyBorder="1" applyAlignment="1">
      <alignment horizontal="center"/>
    </xf>
    <xf numFmtId="172" fontId="7" fillId="4" borderId="7" xfId="326" applyNumberFormat="1" applyFont="1" applyFill="1" applyBorder="1" applyAlignment="1" applyProtection="1">
      <alignment horizontal="center" vertical="center"/>
    </xf>
    <xf numFmtId="169" fontId="8" fillId="0" borderId="31" xfId="326" applyNumberFormat="1" applyFont="1" applyBorder="1" applyAlignment="1" applyProtection="1">
      <alignment horizontal="center" vertical="center"/>
    </xf>
    <xf numFmtId="164" fontId="3" fillId="0" borderId="0" xfId="167" applyNumberFormat="1" applyFont="1" applyBorder="1" applyAlignment="1">
      <alignment horizontal="center"/>
    </xf>
    <xf numFmtId="170" fontId="7" fillId="0" borderId="29" xfId="326" applyNumberFormat="1" applyFont="1" applyFill="1" applyBorder="1" applyAlignment="1" applyProtection="1">
      <alignment horizontal="center" vertical="center"/>
    </xf>
    <xf numFmtId="169" fontId="8" fillId="0" borderId="0" xfId="326" applyNumberFormat="1" applyFont="1" applyBorder="1" applyAlignment="1" applyProtection="1">
      <alignment horizontal="center" vertical="center"/>
    </xf>
    <xf numFmtId="164" fontId="3" fillId="0" borderId="29" xfId="167" applyNumberFormat="1" applyFont="1" applyBorder="1" applyAlignment="1">
      <alignment horizontal="center" vertical="center"/>
    </xf>
    <xf numFmtId="170" fontId="8" fillId="0" borderId="15" xfId="326" applyNumberFormat="1" applyFont="1" applyFill="1" applyBorder="1" applyAlignment="1" applyProtection="1">
      <alignment horizontal="center" vertical="center"/>
    </xf>
    <xf numFmtId="170" fontId="8" fillId="0" borderId="29" xfId="326" applyNumberFormat="1" applyFont="1" applyFill="1" applyBorder="1" applyAlignment="1" applyProtection="1">
      <alignment horizontal="center" vertical="center"/>
    </xf>
    <xf numFmtId="169" fontId="8" fillId="0" borderId="29" xfId="326" applyNumberFormat="1" applyFont="1" applyBorder="1" applyAlignment="1" applyProtection="1">
      <alignment horizontal="center" vertical="center"/>
    </xf>
    <xf numFmtId="164" fontId="3" fillId="0" borderId="52" xfId="167" applyNumberFormat="1" applyFont="1" applyBorder="1" applyAlignment="1">
      <alignment horizontal="center" vertical="center"/>
    </xf>
    <xf numFmtId="170" fontId="7" fillId="0" borderId="15" xfId="326" applyNumberFormat="1" applyFont="1" applyFill="1" applyBorder="1" applyAlignment="1" applyProtection="1">
      <alignment horizontal="center" vertical="center"/>
    </xf>
    <xf numFmtId="172" fontId="8" fillId="0" borderId="30" xfId="326" applyNumberFormat="1" applyFont="1" applyFill="1" applyBorder="1" applyAlignment="1" applyProtection="1">
      <alignment horizontal="center" vertical="center"/>
    </xf>
    <xf numFmtId="164" fontId="3" fillId="0" borderId="15" xfId="167" applyNumberFormat="1" applyFont="1" applyBorder="1" applyAlignment="1">
      <alignment horizontal="center" vertical="center"/>
    </xf>
    <xf numFmtId="170" fontId="8" fillId="0" borderId="30" xfId="326" applyNumberFormat="1" applyFont="1" applyFill="1" applyBorder="1" applyAlignment="1" applyProtection="1">
      <alignment horizontal="center" vertical="center"/>
    </xf>
    <xf numFmtId="169" fontId="8" fillId="0" borderId="15" xfId="326" applyNumberFormat="1" applyFont="1" applyBorder="1" applyAlignment="1" applyProtection="1">
      <alignment horizontal="center" vertical="center"/>
    </xf>
    <xf numFmtId="164" fontId="3" fillId="0" borderId="30" xfId="167" applyNumberFormat="1" applyFont="1" applyBorder="1" applyAlignment="1">
      <alignment horizontal="center" vertical="center"/>
    </xf>
    <xf numFmtId="169" fontId="8" fillId="0" borderId="30" xfId="326" applyNumberFormat="1" applyFont="1" applyBorder="1" applyAlignment="1" applyProtection="1">
      <alignment horizontal="center" vertical="center"/>
    </xf>
    <xf numFmtId="164" fontId="8" fillId="0" borderId="30" xfId="326" applyNumberFormat="1" applyFont="1" applyBorder="1" applyAlignment="1">
      <alignment horizontal="center" vertical="center"/>
    </xf>
    <xf numFmtId="164" fontId="3" fillId="0" borderId="15" xfId="167" applyNumberFormat="1" applyFont="1" applyBorder="1" applyAlignment="1">
      <alignment horizontal="center"/>
    </xf>
    <xf numFmtId="164" fontId="3" fillId="0" borderId="22" xfId="167" applyNumberFormat="1" applyFont="1" applyBorder="1" applyAlignment="1">
      <alignment horizontal="center" vertical="center"/>
    </xf>
    <xf numFmtId="170" fontId="8" fillId="0" borderId="22" xfId="326" applyNumberFormat="1" applyFont="1" applyFill="1" applyBorder="1" applyAlignment="1" applyProtection="1">
      <alignment horizontal="center" vertical="center"/>
    </xf>
    <xf numFmtId="164" fontId="3" fillId="0" borderId="28" xfId="167" applyNumberFormat="1" applyFont="1" applyBorder="1" applyAlignment="1">
      <alignment horizontal="center" vertical="center"/>
    </xf>
    <xf numFmtId="0" fontId="3" fillId="0" borderId="0" xfId="167" applyFont="1"/>
    <xf numFmtId="172" fontId="7" fillId="4" borderId="41" xfId="326" applyNumberFormat="1" applyFont="1" applyFill="1" applyBorder="1" applyAlignment="1" applyProtection="1">
      <alignment horizontal="center" vertical="center"/>
    </xf>
    <xf numFmtId="172" fontId="8" fillId="0" borderId="4" xfId="326" applyNumberFormat="1" applyFont="1" applyBorder="1" applyAlignment="1" applyProtection="1">
      <alignment horizontal="left" vertical="center"/>
    </xf>
    <xf numFmtId="170" fontId="8" fillId="0" borderId="41" xfId="326" applyNumberFormat="1" applyFont="1" applyFill="1" applyBorder="1" applyAlignment="1" applyProtection="1">
      <alignment horizontal="center" vertical="center"/>
    </xf>
    <xf numFmtId="170" fontId="8" fillId="0" borderId="16" xfId="326" applyNumberFormat="1" applyFont="1" applyFill="1" applyBorder="1" applyAlignment="1" applyProtection="1">
      <alignment horizontal="center" vertical="center"/>
    </xf>
    <xf numFmtId="170" fontId="8" fillId="0" borderId="23" xfId="326" applyNumberFormat="1" applyFont="1" applyFill="1" applyBorder="1" applyAlignment="1" applyProtection="1">
      <alignment horizontal="center" vertical="center"/>
    </xf>
    <xf numFmtId="172" fontId="7" fillId="0" borderId="45" xfId="326" applyNumberFormat="1" applyFont="1" applyBorder="1" applyAlignment="1" applyProtection="1">
      <alignment horizontal="center" vertical="center"/>
    </xf>
    <xf numFmtId="164" fontId="7" fillId="0" borderId="46" xfId="326" applyNumberFormat="1" applyFont="1" applyBorder="1" applyAlignment="1">
      <alignment horizontal="center" vertical="center"/>
    </xf>
    <xf numFmtId="170" fontId="7" fillId="0" borderId="46" xfId="326" applyNumberFormat="1" applyFont="1" applyFill="1" applyBorder="1" applyAlignment="1">
      <alignment horizontal="center" vertical="center"/>
    </xf>
    <xf numFmtId="164" fontId="7" fillId="0" borderId="38" xfId="326" applyNumberFormat="1" applyFont="1" applyBorder="1" applyAlignment="1">
      <alignment horizontal="center" vertical="center"/>
    </xf>
    <xf numFmtId="0" fontId="8" fillId="0" borderId="0" xfId="324" applyFont="1"/>
    <xf numFmtId="0" fontId="7" fillId="0" borderId="0" xfId="324" applyFont="1" applyAlignment="1"/>
    <xf numFmtId="0" fontId="7" fillId="4" borderId="26" xfId="162" quotePrefix="1" applyFont="1" applyFill="1" applyBorder="1" applyAlignment="1" applyProtection="1">
      <alignment horizontal="center" vertical="center"/>
    </xf>
    <xf numFmtId="0" fontId="2" fillId="3" borderId="7" xfId="4" applyFont="1" applyFill="1" applyBorder="1" applyAlignment="1">
      <alignment horizontal="center"/>
    </xf>
    <xf numFmtId="0" fontId="7" fillId="4" borderId="52" xfId="324" applyFont="1" applyFill="1" applyBorder="1" applyAlignment="1">
      <alignment horizontal="center"/>
    </xf>
    <xf numFmtId="0" fontId="7" fillId="4" borderId="29" xfId="324" applyFont="1" applyFill="1" applyBorder="1" applyAlignment="1">
      <alignment horizontal="center"/>
    </xf>
    <xf numFmtId="0" fontId="7" fillId="4" borderId="53" xfId="324" applyFont="1" applyFill="1" applyBorder="1" applyAlignment="1">
      <alignment horizontal="center"/>
    </xf>
    <xf numFmtId="0" fontId="7" fillId="4" borderId="41" xfId="324" applyFont="1" applyFill="1" applyBorder="1" applyAlignment="1">
      <alignment horizontal="center"/>
    </xf>
    <xf numFmtId="0" fontId="8" fillId="4" borderId="54" xfId="324" applyNumberFormat="1" applyFont="1" applyFill="1" applyBorder="1" applyAlignment="1">
      <alignment horizontal="center"/>
    </xf>
    <xf numFmtId="0" fontId="7" fillId="4" borderId="7" xfId="324" applyFont="1" applyFill="1" applyBorder="1" applyAlignment="1">
      <alignment horizontal="center"/>
    </xf>
    <xf numFmtId="0" fontId="7" fillId="4" borderId="5" xfId="324" applyFont="1" applyFill="1" applyBorder="1" applyAlignment="1">
      <alignment horizontal="center"/>
    </xf>
    <xf numFmtId="0" fontId="7" fillId="4" borderId="6" xfId="324" applyFont="1" applyFill="1" applyBorder="1" applyAlignment="1">
      <alignment horizontal="center"/>
    </xf>
    <xf numFmtId="0" fontId="7" fillId="4" borderId="28" xfId="324" applyFont="1" applyFill="1" applyBorder="1" applyAlignment="1">
      <alignment horizontal="center"/>
    </xf>
    <xf numFmtId="0" fontId="7" fillId="4" borderId="22" xfId="324" applyFont="1" applyFill="1" applyBorder="1" applyAlignment="1">
      <alignment horizontal="center"/>
    </xf>
    <xf numFmtId="0" fontId="7" fillId="4" borderId="55" xfId="324" applyFont="1" applyFill="1" applyBorder="1" applyAlignment="1">
      <alignment horizontal="center"/>
    </xf>
    <xf numFmtId="0" fontId="7" fillId="4" borderId="23" xfId="324" applyFont="1" applyFill="1" applyBorder="1" applyAlignment="1">
      <alignment horizontal="center"/>
    </xf>
    <xf numFmtId="0" fontId="7" fillId="0" borderId="24" xfId="324" applyFont="1" applyBorder="1" applyAlignment="1">
      <alignment vertical="center"/>
    </xf>
    <xf numFmtId="2" fontId="7" fillId="0" borderId="7" xfId="324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164" fontId="7" fillId="0" borderId="8" xfId="0" applyNumberFormat="1" applyFont="1" applyBorder="1" applyAlignment="1">
      <alignment horizontal="center" vertical="center"/>
    </xf>
    <xf numFmtId="164" fontId="8" fillId="0" borderId="0" xfId="324" applyNumberFormat="1" applyFont="1"/>
    <xf numFmtId="164" fontId="7" fillId="0" borderId="0" xfId="324" applyNumberFormat="1" applyFont="1"/>
    <xf numFmtId="0" fontId="7" fillId="0" borderId="0" xfId="324" applyFont="1"/>
    <xf numFmtId="0" fontId="8" fillId="0" borderId="0" xfId="0" applyFont="1" applyBorder="1" applyAlignment="1">
      <alignment horizontal="left"/>
    </xf>
    <xf numFmtId="0" fontId="8" fillId="0" borderId="0" xfId="324" applyFont="1" applyBorder="1"/>
    <xf numFmtId="0" fontId="8" fillId="0" borderId="4" xfId="324" applyFont="1" applyBorder="1" applyAlignment="1">
      <alignment vertical="center"/>
    </xf>
    <xf numFmtId="2" fontId="8" fillId="0" borderId="15" xfId="324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right" vertical="center"/>
    </xf>
    <xf numFmtId="164" fontId="8" fillId="0" borderId="15" xfId="0" applyNumberFormat="1" applyFont="1" applyFill="1" applyBorder="1" applyAlignment="1">
      <alignment horizontal="right" vertical="center"/>
    </xf>
    <xf numFmtId="164" fontId="8" fillId="0" borderId="16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vertical="center"/>
    </xf>
    <xf numFmtId="0" fontId="8" fillId="0" borderId="36" xfId="324" applyFont="1" applyBorder="1" applyAlignment="1">
      <alignment vertical="center"/>
    </xf>
    <xf numFmtId="2" fontId="8" fillId="0" borderId="37" xfId="324" applyNumberFormat="1" applyFont="1" applyBorder="1" applyAlignment="1">
      <alignment horizontal="center" vertical="center"/>
    </xf>
    <xf numFmtId="164" fontId="8" fillId="0" borderId="37" xfId="0" applyNumberFormat="1" applyFont="1" applyBorder="1" applyAlignment="1">
      <alignment vertical="center"/>
    </xf>
    <xf numFmtId="164" fontId="8" fillId="0" borderId="37" xfId="0" applyNumberFormat="1" applyFont="1" applyBorder="1" applyAlignment="1">
      <alignment horizontal="right" vertical="center"/>
    </xf>
    <xf numFmtId="164" fontId="8" fillId="0" borderId="37" xfId="0" applyNumberFormat="1" applyFont="1" applyFill="1" applyBorder="1" applyAlignment="1">
      <alignment horizontal="right" vertical="center"/>
    </xf>
    <xf numFmtId="164" fontId="8" fillId="0" borderId="38" xfId="0" applyNumberFormat="1" applyFont="1" applyBorder="1" applyAlignment="1">
      <alignment horizontal="center" vertical="center"/>
    </xf>
    <xf numFmtId="0" fontId="8" fillId="0" borderId="21" xfId="324" applyFont="1" applyBorder="1" applyAlignment="1">
      <alignment vertical="center"/>
    </xf>
    <xf numFmtId="2" fontId="8" fillId="0" borderId="22" xfId="324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right" vertical="center"/>
    </xf>
    <xf numFmtId="164" fontId="8" fillId="0" borderId="22" xfId="0" applyNumberFormat="1" applyFont="1" applyFill="1" applyBorder="1" applyAlignment="1">
      <alignment horizontal="right" vertical="center"/>
    </xf>
    <xf numFmtId="164" fontId="8" fillId="0" borderId="23" xfId="0" applyNumberFormat="1" applyFont="1" applyBorder="1" applyAlignment="1">
      <alignment horizontal="center" vertical="center"/>
    </xf>
    <xf numFmtId="0" fontId="7" fillId="0" borderId="21" xfId="324" applyFont="1" applyBorder="1" applyAlignment="1">
      <alignment vertical="center"/>
    </xf>
    <xf numFmtId="2" fontId="7" fillId="0" borderId="22" xfId="324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vertical="center"/>
    </xf>
    <xf numFmtId="164" fontId="7" fillId="0" borderId="22" xfId="0" applyNumberFormat="1" applyFont="1" applyBorder="1" applyAlignment="1">
      <alignment horizontal="right" vertical="center"/>
    </xf>
    <xf numFmtId="164" fontId="7" fillId="0" borderId="22" xfId="0" applyNumberFormat="1" applyFont="1" applyFill="1" applyBorder="1" applyAlignment="1">
      <alignment horizontal="right" vertical="center"/>
    </xf>
    <xf numFmtId="164" fontId="7" fillId="0" borderId="23" xfId="0" applyNumberFormat="1" applyFont="1" applyBorder="1" applyAlignment="1">
      <alignment horizontal="center" vertical="center"/>
    </xf>
    <xf numFmtId="172" fontId="8" fillId="0" borderId="0" xfId="328" applyNumberFormat="1" applyFont="1"/>
    <xf numFmtId="164" fontId="8" fillId="0" borderId="0" xfId="328" applyNumberFormat="1" applyFont="1"/>
    <xf numFmtId="172" fontId="7" fillId="4" borderId="7" xfId="328" applyNumberFormat="1" applyFont="1" applyFill="1" applyBorder="1" applyAlignment="1" applyProtection="1">
      <alignment horizontal="center" vertical="center"/>
    </xf>
    <xf numFmtId="172" fontId="7" fillId="4" borderId="22" xfId="328" applyNumberFormat="1" applyFont="1" applyFill="1" applyBorder="1" applyAlignment="1" applyProtection="1">
      <alignment horizontal="center" vertical="center"/>
    </xf>
    <xf numFmtId="172" fontId="7" fillId="4" borderId="23" xfId="328" applyNumberFormat="1" applyFont="1" applyFill="1" applyBorder="1" applyAlignment="1" applyProtection="1">
      <alignment horizontal="center" vertical="center"/>
    </xf>
    <xf numFmtId="172" fontId="8" fillId="0" borderId="4" xfId="328" applyNumberFormat="1" applyFont="1" applyBorder="1" applyAlignment="1" applyProtection="1">
      <alignment horizontal="left" vertical="center"/>
    </xf>
    <xf numFmtId="164" fontId="8" fillId="0" borderId="15" xfId="328" applyNumberFormat="1" applyFont="1" applyBorder="1" applyAlignment="1">
      <alignment horizontal="center" vertical="center"/>
    </xf>
    <xf numFmtId="164" fontId="8" fillId="0" borderId="31" xfId="328" applyNumberFormat="1" applyFont="1" applyBorder="1" applyAlignment="1">
      <alignment horizontal="center" vertical="center"/>
    </xf>
    <xf numFmtId="164" fontId="8" fillId="0" borderId="29" xfId="328" applyNumberFormat="1" applyFont="1" applyBorder="1" applyAlignment="1">
      <alignment horizontal="center" vertical="center"/>
    </xf>
    <xf numFmtId="164" fontId="8" fillId="0" borderId="16" xfId="328" applyNumberFormat="1" applyFont="1" applyBorder="1" applyAlignment="1">
      <alignment horizontal="center" vertical="center"/>
    </xf>
    <xf numFmtId="164" fontId="8" fillId="0" borderId="15" xfId="328" applyNumberFormat="1" applyFont="1" applyFill="1" applyBorder="1" applyAlignment="1">
      <alignment horizontal="center" vertical="center"/>
    </xf>
    <xf numFmtId="164" fontId="8" fillId="0" borderId="16" xfId="328" applyNumberFormat="1" applyFont="1" applyFill="1" applyBorder="1" applyAlignment="1">
      <alignment horizontal="center" vertical="center"/>
    </xf>
    <xf numFmtId="164" fontId="8" fillId="0" borderId="22" xfId="328" applyNumberFormat="1" applyFont="1" applyBorder="1" applyAlignment="1">
      <alignment horizontal="center" vertical="center"/>
    </xf>
    <xf numFmtId="172" fontId="7" fillId="0" borderId="45" xfId="328" applyNumberFormat="1" applyFont="1" applyBorder="1" applyAlignment="1" applyProtection="1">
      <alignment horizontal="center" vertical="center"/>
    </xf>
    <xf numFmtId="164" fontId="7" fillId="0" borderId="46" xfId="328" applyNumberFormat="1" applyFont="1" applyBorder="1" applyAlignment="1">
      <alignment horizontal="center" vertical="center"/>
    </xf>
    <xf numFmtId="164" fontId="7" fillId="0" borderId="47" xfId="328" applyNumberFormat="1" applyFont="1" applyBorder="1" applyAlignment="1">
      <alignment horizontal="center" vertical="center"/>
    </xf>
    <xf numFmtId="172" fontId="8" fillId="0" borderId="0" xfId="328" applyNumberFormat="1" applyFont="1" applyAlignment="1" applyProtection="1">
      <alignment horizontal="left"/>
    </xf>
    <xf numFmtId="172" fontId="8" fillId="0" borderId="0" xfId="328" applyNumberFormat="1" applyFont="1" applyFill="1"/>
    <xf numFmtId="172" fontId="8" fillId="0" borderId="0" xfId="328" applyNumberFormat="1" applyFont="1" applyBorder="1"/>
    <xf numFmtId="172" fontId="8" fillId="0" borderId="0" xfId="328" applyNumberFormat="1" applyFont="1" applyBorder="1" applyAlignment="1" applyProtection="1">
      <alignment horizontal="center" vertical="center"/>
    </xf>
    <xf numFmtId="0" fontId="7" fillId="0" borderId="0" xfId="324" applyFont="1" applyAlignment="1">
      <alignment horizontal="center"/>
    </xf>
    <xf numFmtId="0" fontId="7" fillId="2" borderId="32" xfId="324" applyFont="1" applyFill="1" applyBorder="1" applyAlignment="1">
      <alignment horizontal="center"/>
    </xf>
    <xf numFmtId="0" fontId="7" fillId="2" borderId="33" xfId="0" quotePrefix="1" applyFont="1" applyFill="1" applyBorder="1" applyAlignment="1" applyProtection="1">
      <alignment horizontal="center" vertical="center"/>
    </xf>
    <xf numFmtId="0" fontId="7" fillId="2" borderId="22" xfId="324" applyFont="1" applyFill="1" applyBorder="1" applyAlignment="1">
      <alignment horizontal="center"/>
    </xf>
    <xf numFmtId="0" fontId="8" fillId="2" borderId="29" xfId="324" applyFont="1" applyFill="1" applyBorder="1" applyAlignment="1">
      <alignment horizontal="center"/>
    </xf>
    <xf numFmtId="0" fontId="8" fillId="2" borderId="30" xfId="324" applyFont="1" applyFill="1" applyBorder="1" applyAlignment="1">
      <alignment horizontal="center"/>
    </xf>
    <xf numFmtId="164" fontId="7" fillId="0" borderId="7" xfId="324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7" fillId="0" borderId="4" xfId="324" applyFont="1" applyBorder="1" applyAlignment="1">
      <alignment horizontal="center"/>
    </xf>
    <xf numFmtId="164" fontId="7" fillId="0" borderId="15" xfId="324" applyNumberFormat="1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17" xfId="324" applyNumberFormat="1" applyFont="1" applyBorder="1" applyAlignment="1">
      <alignment horizontal="center"/>
    </xf>
    <xf numFmtId="0" fontId="7" fillId="0" borderId="4" xfId="324" applyFont="1" applyBorder="1"/>
    <xf numFmtId="164" fontId="8" fillId="0" borderId="15" xfId="324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17" xfId="324" applyNumberFormat="1" applyFont="1" applyBorder="1" applyAlignment="1">
      <alignment horizontal="center"/>
    </xf>
    <xf numFmtId="164" fontId="7" fillId="0" borderId="15" xfId="329" applyNumberFormat="1" applyFont="1" applyBorder="1" applyAlignment="1">
      <alignment horizontal="center"/>
    </xf>
    <xf numFmtId="164" fontId="8" fillId="0" borderId="15" xfId="329" applyNumberFormat="1" applyFont="1" applyBorder="1" applyAlignment="1">
      <alignment horizontal="center"/>
    </xf>
    <xf numFmtId="0" fontId="7" fillId="0" borderId="4" xfId="324" applyFont="1" applyFill="1" applyBorder="1" applyAlignment="1">
      <alignment horizontal="center"/>
    </xf>
    <xf numFmtId="164" fontId="7" fillId="0" borderId="15" xfId="329" applyNumberFormat="1" applyFont="1" applyFill="1" applyBorder="1" applyAlignment="1">
      <alignment horizontal="center"/>
    </xf>
    <xf numFmtId="164" fontId="7" fillId="0" borderId="17" xfId="324" applyNumberFormat="1" applyFont="1" applyFill="1" applyBorder="1" applyAlignment="1">
      <alignment horizontal="center"/>
    </xf>
    <xf numFmtId="164" fontId="25" fillId="0" borderId="17" xfId="324" applyNumberFormat="1" applyFont="1" applyBorder="1" applyAlignment="1">
      <alignment horizontal="center"/>
    </xf>
    <xf numFmtId="0" fontId="8" fillId="0" borderId="4" xfId="324" applyFont="1" applyBorder="1" applyAlignment="1">
      <alignment horizontal="center"/>
    </xf>
    <xf numFmtId="0" fontId="7" fillId="0" borderId="36" xfId="324" applyFont="1" applyBorder="1"/>
    <xf numFmtId="164" fontId="8" fillId="0" borderId="37" xfId="324" applyNumberFormat="1" applyFont="1" applyBorder="1" applyAlignment="1">
      <alignment horizontal="center"/>
    </xf>
    <xf numFmtId="164" fontId="8" fillId="0" borderId="37" xfId="0" applyNumberFormat="1" applyFont="1" applyBorder="1" applyAlignment="1">
      <alignment horizontal="center"/>
    </xf>
    <xf numFmtId="164" fontId="8" fillId="0" borderId="57" xfId="324" applyNumberFormat="1" applyFont="1" applyBorder="1" applyAlignment="1">
      <alignment horizontal="center"/>
    </xf>
    <xf numFmtId="0" fontId="8" fillId="0" borderId="0" xfId="324" applyFont="1" applyFill="1" applyBorder="1"/>
    <xf numFmtId="0" fontId="8" fillId="0" borderId="0" xfId="324" applyFont="1" applyAlignment="1">
      <alignment horizontal="center"/>
    </xf>
    <xf numFmtId="164" fontId="7" fillId="0" borderId="59" xfId="324" applyNumberFormat="1" applyFont="1" applyBorder="1" applyAlignment="1">
      <alignment horizontal="center" vertical="center"/>
    </xf>
    <xf numFmtId="164" fontId="7" fillId="0" borderId="15" xfId="324" applyNumberFormat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5" fillId="0" borderId="0" xfId="1" applyNumberFormat="1" applyFill="1"/>
    <xf numFmtId="0" fontId="11" fillId="0" borderId="0" xfId="330" applyFont="1" applyFill="1"/>
    <xf numFmtId="164" fontId="11" fillId="0" borderId="0" xfId="330" applyNumberFormat="1" applyFont="1" applyFill="1"/>
    <xf numFmtId="0" fontId="26" fillId="0" borderId="0" xfId="330" applyFont="1" applyFill="1" applyAlignment="1" applyProtection="1">
      <alignment horizontal="right"/>
    </xf>
    <xf numFmtId="0" fontId="6" fillId="4" borderId="2" xfId="330" quotePrefix="1" applyFont="1" applyFill="1" applyBorder="1" applyAlignment="1" applyProtection="1">
      <alignment horizontal="center" vertical="center"/>
    </xf>
    <xf numFmtId="0" fontId="6" fillId="4" borderId="7" xfId="330" applyFont="1" applyFill="1" applyBorder="1" applyAlignment="1" applyProtection="1">
      <alignment horizontal="center" vertical="center"/>
    </xf>
    <xf numFmtId="4" fontId="6" fillId="4" borderId="7" xfId="330" applyNumberFormat="1" applyFont="1" applyFill="1" applyBorder="1" applyAlignment="1" applyProtection="1">
      <alignment horizontal="center" vertical="center"/>
    </xf>
    <xf numFmtId="0" fontId="6" fillId="4" borderId="22" xfId="330" quotePrefix="1" applyFont="1" applyFill="1" applyBorder="1" applyAlignment="1" applyProtection="1">
      <alignment horizontal="center"/>
    </xf>
    <xf numFmtId="0" fontId="6" fillId="4" borderId="23" xfId="330" quotePrefix="1" applyFont="1" applyFill="1" applyBorder="1" applyAlignment="1" applyProtection="1">
      <alignment horizontal="center" vertical="center"/>
    </xf>
    <xf numFmtId="0" fontId="11" fillId="0" borderId="4" xfId="330" applyFont="1" applyFill="1" applyBorder="1"/>
    <xf numFmtId="0" fontId="11" fillId="0" borderId="15" xfId="330" applyFont="1" applyFill="1" applyBorder="1" applyAlignment="1">
      <alignment horizontal="center"/>
    </xf>
    <xf numFmtId="0" fontId="11" fillId="0" borderId="29" xfId="330" applyFont="1" applyFill="1" applyBorder="1" applyAlignment="1">
      <alignment horizontal="center"/>
    </xf>
    <xf numFmtId="0" fontId="11" fillId="0" borderId="41" xfId="330" applyFont="1" applyFill="1" applyBorder="1" applyAlignment="1">
      <alignment horizontal="center"/>
    </xf>
    <xf numFmtId="0" fontId="6" fillId="0" borderId="4" xfId="330" applyFont="1" applyFill="1" applyBorder="1" applyAlignment="1" applyProtection="1">
      <alignment horizontal="left"/>
    </xf>
    <xf numFmtId="164" fontId="6" fillId="0" borderId="15" xfId="332" applyNumberFormat="1" applyFont="1" applyFill="1" applyBorder="1"/>
    <xf numFmtId="164" fontId="6" fillId="0" borderId="15" xfId="330" applyNumberFormat="1" applyFont="1" applyBorder="1"/>
    <xf numFmtId="164" fontId="6" fillId="0" borderId="16" xfId="330" applyNumberFormat="1" applyFont="1" applyBorder="1"/>
    <xf numFmtId="164" fontId="5" fillId="0" borderId="0" xfId="1" applyNumberFormat="1" applyFill="1"/>
    <xf numFmtId="0" fontId="11" fillId="0" borderId="4" xfId="330" applyFont="1" applyFill="1" applyBorder="1" applyAlignment="1" applyProtection="1">
      <alignment horizontal="left"/>
    </xf>
    <xf numFmtId="164" fontId="11" fillId="0" borderId="15" xfId="332" applyNumberFormat="1" applyFont="1" applyFill="1" applyBorder="1"/>
    <xf numFmtId="164" fontId="11" fillId="0" borderId="15" xfId="330" applyNumberFormat="1" applyFont="1" applyBorder="1"/>
    <xf numFmtId="164" fontId="11" fillId="0" borderId="16" xfId="330" applyNumberFormat="1" applyFont="1" applyBorder="1"/>
    <xf numFmtId="0" fontId="11" fillId="0" borderId="21" xfId="330" applyFont="1" applyFill="1" applyBorder="1" applyAlignment="1" applyProtection="1">
      <alignment horizontal="left"/>
    </xf>
    <xf numFmtId="164" fontId="11" fillId="0" borderId="22" xfId="330" applyNumberFormat="1" applyFont="1" applyBorder="1"/>
    <xf numFmtId="164" fontId="11" fillId="0" borderId="23" xfId="330" applyNumberFormat="1" applyFont="1" applyBorder="1"/>
    <xf numFmtId="164" fontId="11" fillId="0" borderId="15" xfId="330" applyNumberFormat="1" applyFont="1" applyFill="1" applyBorder="1"/>
    <xf numFmtId="164" fontId="11" fillId="0" borderId="22" xfId="332" applyNumberFormat="1" applyFont="1" applyFill="1" applyBorder="1"/>
    <xf numFmtId="0" fontId="11" fillId="0" borderId="36" xfId="330" applyFont="1" applyFill="1" applyBorder="1" applyAlignment="1" applyProtection="1">
      <alignment horizontal="left"/>
    </xf>
    <xf numFmtId="164" fontId="11" fillId="0" borderId="37" xfId="332" applyNumberFormat="1" applyFont="1" applyFill="1" applyBorder="1"/>
    <xf numFmtId="164" fontId="11" fillId="0" borderId="37" xfId="330" applyNumberFormat="1" applyFont="1" applyBorder="1"/>
    <xf numFmtId="164" fontId="11" fillId="0" borderId="38" xfId="330" applyNumberFormat="1" applyFont="1" applyBorder="1"/>
    <xf numFmtId="0" fontId="11" fillId="0" borderId="0" xfId="330" applyFont="1" applyFill="1" applyAlignment="1">
      <alignment horizontal="right"/>
    </xf>
    <xf numFmtId="164" fontId="11" fillId="0" borderId="0" xfId="330" applyNumberFormat="1" applyFont="1" applyFill="1" applyAlignment="1">
      <alignment horizontal="right"/>
    </xf>
    <xf numFmtId="0" fontId="28" fillId="0" borderId="0" xfId="1" applyNumberFormat="1" applyFont="1" applyFill="1" applyAlignment="1"/>
    <xf numFmtId="169" fontId="6" fillId="0" borderId="52" xfId="330" quotePrefix="1" applyNumberFormat="1" applyFont="1" applyFill="1" applyBorder="1" applyAlignment="1" applyProtection="1">
      <alignment horizontal="left"/>
    </xf>
    <xf numFmtId="164" fontId="11" fillId="0" borderId="29" xfId="330" applyNumberFormat="1" applyFont="1" applyBorder="1" applyAlignment="1">
      <alignment horizontal="center" vertical="center"/>
    </xf>
    <xf numFmtId="169" fontId="11" fillId="0" borderId="52" xfId="330" quotePrefix="1" applyNumberFormat="1" applyFont="1" applyFill="1" applyBorder="1" applyAlignment="1" applyProtection="1">
      <alignment horizontal="left"/>
    </xf>
    <xf numFmtId="169" fontId="11" fillId="0" borderId="30" xfId="330" applyNumberFormat="1" applyFont="1" applyFill="1" applyBorder="1" applyAlignment="1" applyProtection="1">
      <alignment horizontal="left"/>
    </xf>
    <xf numFmtId="164" fontId="11" fillId="0" borderId="15" xfId="330" applyNumberFormat="1" applyFont="1" applyBorder="1" applyAlignment="1">
      <alignment horizontal="center" vertical="center"/>
    </xf>
    <xf numFmtId="169" fontId="11" fillId="0" borderId="28" xfId="330" applyNumberFormat="1" applyFont="1" applyFill="1" applyBorder="1" applyAlignment="1" applyProtection="1">
      <alignment horizontal="left"/>
    </xf>
    <xf numFmtId="164" fontId="11" fillId="0" borderId="22" xfId="330" applyNumberFormat="1" applyFont="1" applyBorder="1" applyAlignment="1">
      <alignment horizontal="center" vertical="center"/>
    </xf>
    <xf numFmtId="169" fontId="6" fillId="0" borderId="5" xfId="330" quotePrefix="1" applyNumberFormat="1" applyFont="1" applyFill="1" applyBorder="1" applyAlignment="1" applyProtection="1"/>
    <xf numFmtId="169" fontId="6" fillId="0" borderId="51" xfId="330" quotePrefix="1" applyNumberFormat="1" applyFont="1" applyFill="1" applyBorder="1" applyAlignment="1" applyProtection="1"/>
    <xf numFmtId="169" fontId="6" fillId="0" borderId="6" xfId="330" quotePrefix="1" applyNumberFormat="1" applyFont="1" applyFill="1" applyBorder="1" applyAlignment="1" applyProtection="1"/>
    <xf numFmtId="169" fontId="11" fillId="0" borderId="29" xfId="330" quotePrefix="1" applyNumberFormat="1" applyFont="1" applyFill="1" applyBorder="1" applyAlignment="1" applyProtection="1">
      <alignment horizontal="left"/>
    </xf>
    <xf numFmtId="169" fontId="11" fillId="0" borderId="22" xfId="330" applyNumberFormat="1" applyFont="1" applyFill="1" applyBorder="1" applyAlignment="1" applyProtection="1">
      <alignment horizontal="left"/>
    </xf>
    <xf numFmtId="169" fontId="11" fillId="0" borderId="62" xfId="330" quotePrefix="1" applyNumberFormat="1" applyFont="1" applyFill="1" applyBorder="1" applyAlignment="1" applyProtection="1">
      <alignment horizontal="center" vertical="center"/>
    </xf>
    <xf numFmtId="169" fontId="11" fillId="0" borderId="15" xfId="330" applyNumberFormat="1" applyFont="1" applyFill="1" applyBorder="1" applyAlignment="1" applyProtection="1">
      <alignment horizontal="left"/>
    </xf>
    <xf numFmtId="169" fontId="11" fillId="0" borderId="31" xfId="330" applyNumberFormat="1" applyFont="1" applyFill="1" applyBorder="1" applyAlignment="1" applyProtection="1">
      <alignment horizontal="center" vertical="center"/>
    </xf>
    <xf numFmtId="169" fontId="11" fillId="0" borderId="48" xfId="330" applyNumberFormat="1" applyFont="1" applyFill="1" applyBorder="1" applyAlignment="1" applyProtection="1">
      <alignment horizontal="center" vertical="center"/>
    </xf>
    <xf numFmtId="169" fontId="11" fillId="0" borderId="30" xfId="330" applyNumberFormat="1" applyFont="1" applyFill="1" applyBorder="1" applyAlignment="1" applyProtection="1">
      <alignment horizontal="center" vertical="center"/>
    </xf>
    <xf numFmtId="169" fontId="11" fillId="0" borderId="29" xfId="330" applyNumberFormat="1" applyFont="1" applyFill="1" applyBorder="1" applyAlignment="1" applyProtection="1">
      <alignment horizontal="center" vertical="center"/>
    </xf>
    <xf numFmtId="169" fontId="11" fillId="0" borderId="28" xfId="330" applyNumberFormat="1" applyFont="1" applyFill="1" applyBorder="1" applyAlignment="1" applyProtection="1">
      <alignment horizontal="center" vertical="center"/>
    </xf>
    <xf numFmtId="169" fontId="11" fillId="0" borderId="22" xfId="330" applyNumberFormat="1" applyFont="1" applyFill="1" applyBorder="1" applyAlignment="1" applyProtection="1">
      <alignment horizontal="center" vertical="center"/>
    </xf>
    <xf numFmtId="0" fontId="29" fillId="0" borderId="0" xfId="330" applyFont="1" applyFill="1"/>
    <xf numFmtId="0" fontId="11" fillId="0" borderId="0" xfId="1" applyFont="1"/>
    <xf numFmtId="164" fontId="11" fillId="0" borderId="0" xfId="1" applyNumberFormat="1" applyFont="1"/>
    <xf numFmtId="0" fontId="5" fillId="0" borderId="0" xfId="1"/>
    <xf numFmtId="169" fontId="5" fillId="0" borderId="0" xfId="1" applyNumberFormat="1"/>
    <xf numFmtId="164" fontId="5" fillId="0" borderId="0" xfId="1" applyNumberFormat="1"/>
    <xf numFmtId="172" fontId="7" fillId="0" borderId="0" xfId="135" applyNumberFormat="1" applyFont="1" applyFill="1" applyBorder="1" applyAlignment="1" applyProtection="1">
      <alignment horizontal="center" vertical="center"/>
    </xf>
    <xf numFmtId="0" fontId="8" fillId="0" borderId="0" xfId="222" applyFont="1" applyFill="1"/>
    <xf numFmtId="0" fontId="7" fillId="3" borderId="7" xfId="137" applyFont="1" applyFill="1" applyBorder="1" applyAlignment="1">
      <alignment horizontal="center" vertical="center"/>
    </xf>
    <xf numFmtId="0" fontId="7" fillId="3" borderId="8" xfId="137" applyFont="1" applyFill="1" applyBorder="1" applyAlignment="1">
      <alignment horizontal="center" vertical="center"/>
    </xf>
    <xf numFmtId="0" fontId="8" fillId="0" borderId="54" xfId="222" applyFont="1" applyFill="1" applyBorder="1"/>
    <xf numFmtId="0" fontId="8" fillId="0" borderId="51" xfId="222" applyFont="1" applyFill="1" applyBorder="1"/>
    <xf numFmtId="164" fontId="8" fillId="0" borderId="7" xfId="137" applyNumberFormat="1" applyFont="1" applyBorder="1"/>
    <xf numFmtId="164" fontId="8" fillId="0" borderId="7" xfId="137" applyNumberFormat="1" applyFont="1" applyBorder="1" applyAlignment="1">
      <alignment horizontal="right"/>
    </xf>
    <xf numFmtId="164" fontId="8" fillId="0" borderId="7" xfId="137" applyNumberFormat="1" applyFont="1" applyBorder="1" applyAlignment="1">
      <alignment horizontal="right" indent="1"/>
    </xf>
    <xf numFmtId="164" fontId="8" fillId="0" borderId="8" xfId="137" applyNumberFormat="1" applyFont="1" applyBorder="1" applyAlignment="1">
      <alignment horizontal="right" indent="1"/>
    </xf>
    <xf numFmtId="0" fontId="8" fillId="0" borderId="42" xfId="222" applyFont="1" applyFill="1" applyBorder="1"/>
    <xf numFmtId="0" fontId="8" fillId="0" borderId="0" xfId="222" applyFont="1" applyFill="1" applyBorder="1"/>
    <xf numFmtId="164" fontId="8" fillId="0" borderId="15" xfId="137" applyNumberFormat="1" applyFont="1" applyFill="1" applyBorder="1"/>
    <xf numFmtId="164" fontId="8" fillId="0" borderId="15" xfId="137" applyNumberFormat="1" applyFont="1" applyFill="1" applyBorder="1" applyAlignment="1">
      <alignment horizontal="right"/>
    </xf>
    <xf numFmtId="164" fontId="8" fillId="0" borderId="15" xfId="137" applyNumberFormat="1" applyFont="1" applyFill="1" applyBorder="1" applyAlignment="1">
      <alignment horizontal="right" indent="1"/>
    </xf>
    <xf numFmtId="164" fontId="8" fillId="0" borderId="16" xfId="137" applyNumberFormat="1" applyFont="1" applyFill="1" applyBorder="1" applyAlignment="1">
      <alignment horizontal="right" indent="1"/>
    </xf>
    <xf numFmtId="164" fontId="8" fillId="0" borderId="7" xfId="137" applyNumberFormat="1" applyFont="1" applyFill="1" applyBorder="1"/>
    <xf numFmtId="164" fontId="8" fillId="0" borderId="7" xfId="137" applyNumberFormat="1" applyFont="1" applyFill="1" applyBorder="1" applyAlignment="1">
      <alignment horizontal="right"/>
    </xf>
    <xf numFmtId="164" fontId="8" fillId="0" borderId="7" xfId="137" applyNumberFormat="1" applyFont="1" applyFill="1" applyBorder="1" applyAlignment="1">
      <alignment horizontal="right" indent="1"/>
    </xf>
    <xf numFmtId="164" fontId="8" fillId="0" borderId="8" xfId="137" applyNumberFormat="1" applyFont="1" applyFill="1" applyBorder="1" applyAlignment="1">
      <alignment horizontal="right" indent="1"/>
    </xf>
    <xf numFmtId="164" fontId="8" fillId="0" borderId="7" xfId="137" quotePrefix="1" applyNumberFormat="1" applyFont="1" applyFill="1" applyBorder="1" applyAlignment="1">
      <alignment horizontal="right" indent="1"/>
    </xf>
    <xf numFmtId="164" fontId="8" fillId="0" borderId="8" xfId="137" quotePrefix="1" applyNumberFormat="1" applyFont="1" applyFill="1" applyBorder="1" applyAlignment="1">
      <alignment horizontal="right" indent="1"/>
    </xf>
    <xf numFmtId="0" fontId="8" fillId="5" borderId="0" xfId="222" applyFont="1" applyFill="1" applyBorder="1"/>
    <xf numFmtId="164" fontId="8" fillId="5" borderId="15" xfId="137" applyNumberFormat="1" applyFont="1" applyFill="1" applyBorder="1"/>
    <xf numFmtId="164" fontId="8" fillId="5" borderId="15" xfId="137" applyNumberFormat="1" applyFont="1" applyFill="1" applyBorder="1" applyAlignment="1">
      <alignment horizontal="right"/>
    </xf>
    <xf numFmtId="164" fontId="8" fillId="5" borderId="15" xfId="137" applyNumberFormat="1" applyFont="1" applyFill="1" applyBorder="1" applyAlignment="1">
      <alignment horizontal="right" indent="1"/>
    </xf>
    <xf numFmtId="164" fontId="8" fillId="5" borderId="16" xfId="137" applyNumberFormat="1" applyFont="1" applyFill="1" applyBorder="1" applyAlignment="1">
      <alignment horizontal="right" indent="1"/>
    </xf>
    <xf numFmtId="0" fontId="8" fillId="0" borderId="31" xfId="222" applyFont="1" applyFill="1" applyBorder="1"/>
    <xf numFmtId="164" fontId="8" fillId="0" borderId="16" xfId="137" quotePrefix="1" applyNumberFormat="1" applyFont="1" applyFill="1" applyBorder="1" applyAlignment="1">
      <alignment horizontal="right" indent="1"/>
    </xf>
    <xf numFmtId="164" fontId="8" fillId="0" borderId="15" xfId="137" quotePrefix="1" applyNumberFormat="1" applyFont="1" applyFill="1" applyBorder="1" applyAlignment="1">
      <alignment horizontal="right" indent="1"/>
    </xf>
    <xf numFmtId="0" fontId="8" fillId="0" borderId="68" xfId="222" applyFont="1" applyFill="1" applyBorder="1"/>
    <xf numFmtId="0" fontId="8" fillId="0" borderId="70" xfId="222" applyFont="1" applyFill="1" applyBorder="1"/>
    <xf numFmtId="164" fontId="8" fillId="0" borderId="46" xfId="137" applyNumberFormat="1" applyFont="1" applyFill="1" applyBorder="1"/>
    <xf numFmtId="164" fontId="8" fillId="0" borderId="46" xfId="137" applyNumberFormat="1" applyFont="1" applyFill="1" applyBorder="1" applyAlignment="1">
      <alignment horizontal="right" indent="1"/>
    </xf>
    <xf numFmtId="164" fontId="8" fillId="0" borderId="47" xfId="137" applyNumberFormat="1" applyFont="1" applyFill="1" applyBorder="1" applyAlignment="1">
      <alignment horizontal="right" indent="1"/>
    </xf>
    <xf numFmtId="0" fontId="8" fillId="0" borderId="0" xfId="162" applyFont="1" applyFill="1"/>
    <xf numFmtId="0" fontId="8" fillId="0" borderId="0" xfId="1" applyFont="1" applyFill="1"/>
    <xf numFmtId="0" fontId="7" fillId="0" borderId="0" xfId="1" applyFont="1" applyFill="1" applyAlignment="1"/>
    <xf numFmtId="169" fontId="7" fillId="0" borderId="0" xfId="0" applyNumberFormat="1" applyFont="1" applyFill="1" applyAlignment="1">
      <alignment horizontal="center"/>
    </xf>
    <xf numFmtId="169" fontId="8" fillId="0" borderId="0" xfId="0" applyNumberFormat="1" applyFont="1" applyFill="1"/>
    <xf numFmtId="169" fontId="31" fillId="2" borderId="64" xfId="0" applyNumberFormat="1" applyFont="1" applyFill="1" applyBorder="1"/>
    <xf numFmtId="169" fontId="8" fillId="2" borderId="69" xfId="0" applyNumberFormat="1" applyFont="1" applyFill="1" applyBorder="1"/>
    <xf numFmtId="169" fontId="8" fillId="2" borderId="32" xfId="0" applyNumberFormat="1" applyFont="1" applyFill="1" applyBorder="1"/>
    <xf numFmtId="169" fontId="8" fillId="2" borderId="33" xfId="0" applyNumberFormat="1" applyFont="1" applyFill="1" applyBorder="1"/>
    <xf numFmtId="169" fontId="7" fillId="2" borderId="20" xfId="0" quotePrefix="1" applyNumberFormat="1" applyFont="1" applyFill="1" applyBorder="1" applyAlignment="1">
      <alignment horizontal="centerContinuous"/>
    </xf>
    <xf numFmtId="169" fontId="7" fillId="2" borderId="34" xfId="0" quotePrefix="1" applyNumberFormat="1" applyFont="1" applyFill="1" applyBorder="1" applyAlignment="1">
      <alignment horizontal="centerContinuous"/>
    </xf>
    <xf numFmtId="169" fontId="8" fillId="2" borderId="42" xfId="0" applyNumberFormat="1" applyFont="1" applyFill="1" applyBorder="1"/>
    <xf numFmtId="169" fontId="8" fillId="2" borderId="31" xfId="0" applyNumberFormat="1" applyFont="1" applyFill="1" applyBorder="1"/>
    <xf numFmtId="169" fontId="7" fillId="2" borderId="15" xfId="0" applyNumberFormat="1" applyFont="1" applyFill="1" applyBorder="1" applyAlignment="1">
      <alignment horizontal="center"/>
    </xf>
    <xf numFmtId="169" fontId="7" fillId="2" borderId="30" xfId="0" applyNumberFormat="1" applyFont="1" applyFill="1" applyBorder="1" applyAlignment="1">
      <alignment horizontal="center"/>
    </xf>
    <xf numFmtId="173" fontId="7" fillId="2" borderId="15" xfId="0" quotePrefix="1" applyNumberFormat="1" applyFont="1" applyFill="1" applyBorder="1" applyAlignment="1">
      <alignment horizontal="center"/>
    </xf>
    <xf numFmtId="173" fontId="7" fillId="2" borderId="30" xfId="0" quotePrefix="1" applyNumberFormat="1" applyFont="1" applyFill="1" applyBorder="1" applyAlignment="1">
      <alignment horizontal="center"/>
    </xf>
    <xf numFmtId="173" fontId="7" fillId="2" borderId="29" xfId="0" quotePrefix="1" applyNumberFormat="1" applyFont="1" applyFill="1" applyBorder="1" applyAlignment="1">
      <alignment horizontal="center"/>
    </xf>
    <xf numFmtId="173" fontId="7" fillId="2" borderId="41" xfId="0" quotePrefix="1" applyNumberFormat="1" applyFont="1" applyFill="1" applyBorder="1" applyAlignment="1">
      <alignment horizontal="center"/>
    </xf>
    <xf numFmtId="164" fontId="8" fillId="0" borderId="0" xfId="1" applyNumberFormat="1" applyFont="1" applyFill="1"/>
    <xf numFmtId="169" fontId="7" fillId="0" borderId="71" xfId="0" applyNumberFormat="1" applyFont="1" applyFill="1" applyBorder="1"/>
    <xf numFmtId="169" fontId="8" fillId="0" borderId="62" xfId="0" applyNumberFormat="1" applyFont="1" applyFill="1" applyBorder="1"/>
    <xf numFmtId="169" fontId="8" fillId="0" borderId="29" xfId="0" applyNumberFormat="1" applyFont="1" applyFill="1" applyBorder="1"/>
    <xf numFmtId="169" fontId="8" fillId="0" borderId="29" xfId="0" applyNumberFormat="1" applyFont="1" applyFill="1" applyBorder="1" applyAlignment="1">
      <alignment horizontal="center"/>
    </xf>
    <xf numFmtId="169" fontId="8" fillId="0" borderId="61" xfId="0" applyNumberFormat="1" applyFont="1" applyFill="1" applyBorder="1" applyAlignment="1">
      <alignment horizontal="center"/>
    </xf>
    <xf numFmtId="169" fontId="7" fillId="0" borderId="15" xfId="0" applyNumberFormat="1" applyFont="1" applyFill="1" applyBorder="1" applyAlignment="1">
      <alignment horizontal="right"/>
    </xf>
    <xf numFmtId="164" fontId="8" fillId="0" borderId="0" xfId="1" applyNumberFormat="1" applyFont="1" applyFill="1" applyAlignment="1">
      <alignment horizontal="center"/>
    </xf>
    <xf numFmtId="169" fontId="8" fillId="0" borderId="16" xfId="0" applyNumberFormat="1" applyFont="1" applyFill="1" applyBorder="1" applyAlignment="1">
      <alignment horizontal="center"/>
    </xf>
    <xf numFmtId="169" fontId="7" fillId="0" borderId="31" xfId="0" applyNumberFormat="1" applyFont="1" applyFill="1" applyBorder="1"/>
    <xf numFmtId="169" fontId="8" fillId="0" borderId="15" xfId="0" applyNumberFormat="1" applyFont="1" applyFill="1" applyBorder="1" applyAlignment="1">
      <alignment horizontal="right"/>
    </xf>
    <xf numFmtId="169" fontId="8" fillId="0" borderId="15" xfId="0" applyNumberFormat="1" applyFont="1" applyFill="1" applyBorder="1" applyAlignment="1">
      <alignment horizontal="center"/>
    </xf>
    <xf numFmtId="169" fontId="7" fillId="0" borderId="15" xfId="0" applyNumberFormat="1" applyFont="1" applyFill="1" applyBorder="1" applyAlignment="1">
      <alignment horizontal="center"/>
    </xf>
    <xf numFmtId="169" fontId="7" fillId="0" borderId="16" xfId="0" applyNumberFormat="1" applyFont="1" applyFill="1" applyBorder="1" applyAlignment="1">
      <alignment horizontal="center"/>
    </xf>
    <xf numFmtId="169" fontId="8" fillId="0" borderId="42" xfId="0" applyNumberFormat="1" applyFont="1" applyFill="1" applyBorder="1"/>
    <xf numFmtId="169" fontId="8" fillId="0" borderId="31" xfId="0" applyNumberFormat="1" applyFont="1" applyFill="1" applyBorder="1"/>
    <xf numFmtId="169" fontId="8" fillId="0" borderId="31" xfId="0" quotePrefix="1" applyNumberFormat="1" applyFont="1" applyFill="1" applyBorder="1" applyAlignment="1">
      <alignment horizontal="left"/>
    </xf>
    <xf numFmtId="169" fontId="8" fillId="0" borderId="31" xfId="0" applyNumberFormat="1" applyFont="1" applyFill="1" applyBorder="1" applyAlignment="1">
      <alignment horizontal="right"/>
    </xf>
    <xf numFmtId="169" fontId="8" fillId="0" borderId="23" xfId="0" applyNumberFormat="1" applyFont="1" applyFill="1" applyBorder="1" applyAlignment="1">
      <alignment horizontal="center"/>
    </xf>
    <xf numFmtId="169" fontId="8" fillId="0" borderId="71" xfId="0" applyNumberFormat="1" applyFont="1" applyFill="1" applyBorder="1"/>
    <xf numFmtId="169" fontId="8" fillId="0" borderId="62" xfId="0" applyNumberFormat="1" applyFont="1" applyFill="1" applyBorder="1" applyAlignment="1">
      <alignment horizontal="right"/>
    </xf>
    <xf numFmtId="169" fontId="7" fillId="0" borderId="17" xfId="0" applyNumberFormat="1" applyFont="1" applyFill="1" applyBorder="1" applyAlignment="1">
      <alignment horizontal="center"/>
    </xf>
    <xf numFmtId="169" fontId="8" fillId="0" borderId="17" xfId="0" applyNumberFormat="1" applyFont="1" applyFill="1" applyBorder="1" applyAlignment="1">
      <alignment horizontal="center"/>
    </xf>
    <xf numFmtId="169" fontId="8" fillId="0" borderId="58" xfId="0" applyNumberFormat="1" applyFont="1" applyFill="1" applyBorder="1"/>
    <xf numFmtId="169" fontId="8" fillId="0" borderId="48" xfId="0" applyNumberFormat="1" applyFont="1" applyFill="1" applyBorder="1"/>
    <xf numFmtId="169" fontId="8" fillId="0" borderId="22" xfId="0" applyNumberFormat="1" applyFont="1" applyFill="1" applyBorder="1" applyAlignment="1">
      <alignment horizontal="center"/>
    </xf>
    <xf numFmtId="169" fontId="8" fillId="0" borderId="35" xfId="0" applyNumberFormat="1" applyFont="1" applyFill="1" applyBorder="1" applyAlignment="1">
      <alignment horizontal="center"/>
    </xf>
    <xf numFmtId="169" fontId="7" fillId="0" borderId="29" xfId="0" applyNumberFormat="1" applyFont="1" applyFill="1" applyBorder="1" applyAlignment="1">
      <alignment horizontal="right"/>
    </xf>
    <xf numFmtId="169" fontId="7" fillId="0" borderId="29" xfId="0" applyNumberFormat="1" applyFont="1" applyFill="1" applyBorder="1" applyAlignment="1">
      <alignment horizontal="center"/>
    </xf>
    <xf numFmtId="169" fontId="7" fillId="0" borderId="61" xfId="0" applyNumberFormat="1" applyFont="1" applyFill="1" applyBorder="1" applyAlignment="1">
      <alignment horizontal="center"/>
    </xf>
    <xf numFmtId="169" fontId="8" fillId="0" borderId="31" xfId="0" applyNumberFormat="1" applyFont="1" applyFill="1" applyBorder="1" applyAlignment="1">
      <alignment horizontal="left"/>
    </xf>
    <xf numFmtId="169" fontId="8" fillId="0" borderId="22" xfId="0" applyNumberFormat="1" applyFont="1" applyFill="1" applyBorder="1" applyAlignment="1">
      <alignment horizontal="right"/>
    </xf>
    <xf numFmtId="169" fontId="7" fillId="0" borderId="58" xfId="0" applyNumberFormat="1" applyFont="1" applyFill="1" applyBorder="1" applyAlignment="1">
      <alignment horizontal="left"/>
    </xf>
    <xf numFmtId="169" fontId="8" fillId="0" borderId="48" xfId="0" applyNumberFormat="1" applyFont="1" applyFill="1" applyBorder="1" applyAlignment="1">
      <alignment horizontal="left"/>
    </xf>
    <xf numFmtId="169" fontId="7" fillId="0" borderId="22" xfId="0" applyNumberFormat="1" applyFont="1" applyFill="1" applyBorder="1" applyAlignment="1">
      <alignment horizontal="right"/>
    </xf>
    <xf numFmtId="169" fontId="7" fillId="0" borderId="22" xfId="0" applyNumberFormat="1" applyFont="1" applyFill="1" applyBorder="1" applyAlignment="1">
      <alignment horizontal="center"/>
    </xf>
    <xf numFmtId="169" fontId="7" fillId="0" borderId="35" xfId="0" applyNumberFormat="1" applyFont="1" applyFill="1" applyBorder="1" applyAlignment="1">
      <alignment horizontal="center"/>
    </xf>
    <xf numFmtId="169" fontId="7" fillId="0" borderId="71" xfId="0" applyNumberFormat="1" applyFont="1" applyFill="1" applyBorder="1" applyAlignment="1">
      <alignment vertical="center"/>
    </xf>
    <xf numFmtId="169" fontId="7" fillId="0" borderId="62" xfId="0" applyNumberFormat="1" applyFont="1" applyFill="1" applyBorder="1" applyAlignment="1">
      <alignment vertical="center"/>
    </xf>
    <xf numFmtId="169" fontId="7" fillId="0" borderId="42" xfId="0" applyNumberFormat="1" applyFont="1" applyFill="1" applyBorder="1" applyAlignment="1">
      <alignment vertical="center"/>
    </xf>
    <xf numFmtId="169" fontId="7" fillId="0" borderId="31" xfId="0" applyNumberFormat="1" applyFont="1" applyFill="1" applyBorder="1" applyAlignment="1">
      <alignment vertical="center"/>
    </xf>
    <xf numFmtId="169" fontId="7" fillId="0" borderId="4" xfId="0" applyNumberFormat="1" applyFont="1" applyFill="1" applyBorder="1" applyAlignment="1">
      <alignment horizontal="left"/>
    </xf>
    <xf numFmtId="169" fontId="7" fillId="0" borderId="42" xfId="0" quotePrefix="1" applyNumberFormat="1" applyFont="1" applyFill="1" applyBorder="1" applyAlignment="1">
      <alignment horizontal="left"/>
    </xf>
    <xf numFmtId="169" fontId="8" fillId="0" borderId="0" xfId="0" applyNumberFormat="1" applyFont="1" applyFill="1" applyBorder="1"/>
    <xf numFmtId="169" fontId="7" fillId="0" borderId="58" xfId="0" quotePrefix="1" applyNumberFormat="1" applyFont="1" applyFill="1" applyBorder="1" applyAlignment="1">
      <alignment horizontal="left"/>
    </xf>
    <xf numFmtId="169" fontId="3" fillId="0" borderId="42" xfId="0" applyNumberFormat="1" applyFont="1" applyFill="1" applyBorder="1"/>
    <xf numFmtId="169" fontId="3" fillId="0" borderId="31" xfId="0" applyNumberFormat="1" applyFont="1" applyFill="1" applyBorder="1"/>
    <xf numFmtId="169" fontId="3" fillId="0" borderId="15" xfId="0" applyNumberFormat="1" applyFont="1" applyFill="1" applyBorder="1"/>
    <xf numFmtId="169" fontId="3" fillId="0" borderId="15" xfId="0" applyNumberFormat="1" applyFont="1" applyFill="1" applyBorder="1" applyAlignment="1">
      <alignment horizontal="center"/>
    </xf>
    <xf numFmtId="169" fontId="3" fillId="0" borderId="17" xfId="0" applyNumberFormat="1" applyFont="1" applyFill="1" applyBorder="1" applyAlignment="1">
      <alignment horizontal="center"/>
    </xf>
    <xf numFmtId="169" fontId="8" fillId="0" borderId="42" xfId="0" quotePrefix="1" applyNumberFormat="1" applyFont="1" applyFill="1" applyBorder="1" applyAlignment="1">
      <alignment horizontal="left"/>
    </xf>
    <xf numFmtId="169" fontId="7" fillId="0" borderId="43" xfId="0" quotePrefix="1" applyNumberFormat="1" applyFont="1" applyFill="1" applyBorder="1" applyAlignment="1">
      <alignment horizontal="left"/>
    </xf>
    <xf numFmtId="169" fontId="8" fillId="0" borderId="63" xfId="0" applyNumberFormat="1" applyFont="1" applyFill="1" applyBorder="1"/>
    <xf numFmtId="169" fontId="7" fillId="0" borderId="63" xfId="0" applyNumberFormat="1" applyFont="1" applyFill="1" applyBorder="1" applyAlignment="1">
      <alignment horizontal="right"/>
    </xf>
    <xf numFmtId="169" fontId="7" fillId="0" borderId="37" xfId="0" applyNumberFormat="1" applyFont="1" applyFill="1" applyBorder="1" applyAlignment="1">
      <alignment horizontal="center"/>
    </xf>
    <xf numFmtId="169" fontId="7" fillId="0" borderId="57" xfId="0" applyNumberFormat="1" applyFont="1" applyFill="1" applyBorder="1" applyAlignment="1">
      <alignment horizontal="center"/>
    </xf>
    <xf numFmtId="169" fontId="8" fillId="0" borderId="0" xfId="0" quotePrefix="1" applyNumberFormat="1" applyFont="1" applyFill="1" applyAlignment="1"/>
    <xf numFmtId="175" fontId="8" fillId="0" borderId="0" xfId="0" applyNumberFormat="1" applyFont="1" applyFill="1" applyBorder="1"/>
    <xf numFmtId="175" fontId="8" fillId="0" borderId="0" xfId="0" applyNumberFormat="1" applyFont="1" applyFill="1" applyBorder="1" applyAlignment="1">
      <alignment horizontal="right"/>
    </xf>
    <xf numFmtId="169" fontId="8" fillId="0" borderId="0" xfId="1" applyNumberFormat="1" applyFont="1" applyFill="1"/>
    <xf numFmtId="0" fontId="7" fillId="0" borderId="0" xfId="1" applyFont="1" applyAlignment="1"/>
    <xf numFmtId="169" fontId="3" fillId="0" borderId="0" xfId="0" applyNumberFormat="1" applyFont="1" applyFill="1"/>
    <xf numFmtId="169" fontId="8" fillId="0" borderId="25" xfId="0" applyNumberFormat="1" applyFont="1" applyFill="1" applyBorder="1" applyAlignment="1"/>
    <xf numFmtId="169" fontId="8" fillId="0" borderId="53" xfId="0" applyNumberFormat="1" applyFont="1" applyFill="1" applyBorder="1"/>
    <xf numFmtId="169" fontId="8" fillId="0" borderId="41" xfId="0" applyNumberFormat="1" applyFont="1" applyFill="1" applyBorder="1"/>
    <xf numFmtId="169" fontId="7" fillId="0" borderId="15" xfId="0" quotePrefix="1" applyNumberFormat="1" applyFont="1" applyFill="1" applyBorder="1" applyAlignment="1">
      <alignment horizontal="left"/>
    </xf>
    <xf numFmtId="169" fontId="32" fillId="0" borderId="15" xfId="0" applyNumberFormat="1" applyFont="1" applyFill="1" applyBorder="1" applyAlignment="1">
      <alignment horizontal="right"/>
    </xf>
    <xf numFmtId="169" fontId="33" fillId="0" borderId="15" xfId="0" applyNumberFormat="1" applyFont="1" applyFill="1" applyBorder="1" applyAlignment="1">
      <alignment horizontal="right"/>
    </xf>
    <xf numFmtId="169" fontId="8" fillId="0" borderId="48" xfId="0" quotePrefix="1" applyNumberFormat="1" applyFont="1" applyFill="1" applyBorder="1" applyAlignment="1">
      <alignment horizontal="left"/>
    </xf>
    <xf numFmtId="169" fontId="33" fillId="0" borderId="31" xfId="0" applyNumberFormat="1" applyFont="1" applyFill="1" applyBorder="1" applyAlignment="1">
      <alignment horizontal="right"/>
    </xf>
    <xf numFmtId="169" fontId="33" fillId="0" borderId="62" xfId="0" applyNumberFormat="1" applyFont="1" applyFill="1" applyBorder="1" applyAlignment="1">
      <alignment horizontal="right"/>
    </xf>
    <xf numFmtId="169" fontId="8" fillId="0" borderId="41" xfId="0" applyNumberFormat="1" applyFont="1" applyFill="1" applyBorder="1" applyAlignment="1">
      <alignment horizontal="center"/>
    </xf>
    <xf numFmtId="169" fontId="33" fillId="6" borderId="48" xfId="0" applyNumberFormat="1" applyFont="1" applyFill="1" applyBorder="1"/>
    <xf numFmtId="169" fontId="7" fillId="0" borderId="71" xfId="0" applyNumberFormat="1" applyFont="1" applyFill="1" applyBorder="1" applyAlignment="1">
      <alignment horizontal="left"/>
    </xf>
    <xf numFmtId="169" fontId="8" fillId="0" borderId="62" xfId="0" applyNumberFormat="1" applyFont="1" applyBorder="1" applyAlignment="1">
      <alignment horizontal="left"/>
    </xf>
    <xf numFmtId="169" fontId="32" fillId="0" borderId="29" xfId="0" applyNumberFormat="1" applyFont="1" applyFill="1" applyBorder="1" applyAlignment="1">
      <alignment horizontal="right"/>
    </xf>
    <xf numFmtId="169" fontId="7" fillId="0" borderId="41" xfId="0" applyNumberFormat="1" applyFont="1" applyFill="1" applyBorder="1" applyAlignment="1">
      <alignment horizontal="center"/>
    </xf>
    <xf numFmtId="169" fontId="33" fillId="0" borderId="22" xfId="0" applyNumberFormat="1" applyFont="1" applyFill="1" applyBorder="1" applyAlignment="1">
      <alignment horizontal="right"/>
    </xf>
    <xf numFmtId="169" fontId="33" fillId="0" borderId="31" xfId="0" applyNumberFormat="1" applyFont="1" applyFill="1" applyBorder="1"/>
    <xf numFmtId="169" fontId="8" fillId="0" borderId="48" xfId="0" applyNumberFormat="1" applyFont="1" applyBorder="1" applyAlignment="1">
      <alignment horizontal="left"/>
    </xf>
    <xf numFmtId="169" fontId="32" fillId="0" borderId="22" xfId="0" applyNumberFormat="1" applyFont="1" applyFill="1" applyBorder="1" applyAlignment="1">
      <alignment horizontal="right"/>
    </xf>
    <xf numFmtId="169" fontId="7" fillId="0" borderId="23" xfId="0" applyNumberFormat="1" applyFont="1" applyFill="1" applyBorder="1" applyAlignment="1">
      <alignment horizontal="center"/>
    </xf>
    <xf numFmtId="169" fontId="7" fillId="6" borderId="71" xfId="0" applyNumberFormat="1" applyFont="1" applyFill="1" applyBorder="1" applyAlignment="1">
      <alignment vertical="center"/>
    </xf>
    <xf numFmtId="169" fontId="7" fillId="6" borderId="62" xfId="0" applyNumberFormat="1" applyFont="1" applyFill="1" applyBorder="1" applyAlignment="1">
      <alignment vertical="center"/>
    </xf>
    <xf numFmtId="169" fontId="7" fillId="6" borderId="42" xfId="0" applyNumberFormat="1" applyFont="1" applyFill="1" applyBorder="1" applyAlignment="1">
      <alignment vertical="center"/>
    </xf>
    <xf numFmtId="169" fontId="7" fillId="6" borderId="31" xfId="0" applyNumberFormat="1" applyFont="1" applyFill="1" applyBorder="1" applyAlignment="1">
      <alignment vertical="center"/>
    </xf>
    <xf numFmtId="169" fontId="34" fillId="0" borderId="15" xfId="0" applyNumberFormat="1" applyFont="1" applyFill="1" applyBorder="1"/>
    <xf numFmtId="169" fontId="3" fillId="0" borderId="16" xfId="0" applyNumberFormat="1" applyFont="1" applyFill="1" applyBorder="1" applyAlignment="1">
      <alignment horizontal="center"/>
    </xf>
    <xf numFmtId="169" fontId="8" fillId="0" borderId="31" xfId="0" applyNumberFormat="1" applyFont="1" applyFill="1" applyBorder="1" applyAlignment="1">
      <alignment horizontal="center"/>
    </xf>
    <xf numFmtId="169" fontId="32" fillId="0" borderId="63" xfId="0" applyNumberFormat="1" applyFont="1" applyFill="1" applyBorder="1" applyAlignment="1">
      <alignment horizontal="right"/>
    </xf>
    <xf numFmtId="169" fontId="7" fillId="0" borderId="63" xfId="0" applyNumberFormat="1" applyFont="1" applyFill="1" applyBorder="1" applyAlignment="1">
      <alignment horizontal="center"/>
    </xf>
    <xf numFmtId="169" fontId="7" fillId="0" borderId="38" xfId="0" applyNumberFormat="1" applyFont="1" applyFill="1" applyBorder="1" applyAlignment="1">
      <alignment horizontal="center"/>
    </xf>
    <xf numFmtId="175" fontId="33" fillId="0" borderId="0" xfId="0" applyNumberFormat="1" applyFont="1" applyFill="1" applyBorder="1"/>
    <xf numFmtId="175" fontId="33" fillId="0" borderId="0" xfId="0" applyNumberFormat="1" applyFont="1" applyFill="1" applyBorder="1" applyAlignment="1">
      <alignment horizontal="right"/>
    </xf>
    <xf numFmtId="169" fontId="8" fillId="0" borderId="0" xfId="1" applyNumberFormat="1" applyFont="1"/>
    <xf numFmtId="1" fontId="8" fillId="0" borderId="0" xfId="1" applyNumberFormat="1" applyFont="1"/>
    <xf numFmtId="0" fontId="35" fillId="0" borderId="0" xfId="0" applyFont="1"/>
    <xf numFmtId="0" fontId="0" fillId="0" borderId="0" xfId="0" applyAlignment="1"/>
    <xf numFmtId="0" fontId="7" fillId="2" borderId="73" xfId="1" applyFont="1" applyFill="1" applyBorder="1" applyAlignment="1">
      <alignment horizontal="center" vertical="center"/>
    </xf>
    <xf numFmtId="0" fontId="7" fillId="2" borderId="74" xfId="1" applyFont="1" applyFill="1" applyBorder="1" applyAlignment="1">
      <alignment horizontal="center" vertical="center"/>
    </xf>
    <xf numFmtId="0" fontId="7" fillId="2" borderId="75" xfId="1" applyFont="1" applyFill="1" applyBorder="1" applyAlignment="1">
      <alignment horizontal="center" vertical="center"/>
    </xf>
    <xf numFmtId="169" fontId="8" fillId="7" borderId="15" xfId="162" applyNumberFormat="1" applyFont="1" applyFill="1" applyBorder="1" applyAlignment="1" applyProtection="1">
      <alignment horizontal="left" indent="2"/>
    </xf>
    <xf numFmtId="2" fontId="8" fillId="7" borderId="15" xfId="162" applyNumberFormat="1" applyFont="1" applyFill="1" applyBorder="1"/>
    <xf numFmtId="2" fontId="8" fillId="7" borderId="16" xfId="162" applyNumberFormat="1" applyFont="1" applyFill="1" applyBorder="1"/>
    <xf numFmtId="2" fontId="8" fillId="7" borderId="0" xfId="162" applyNumberFormat="1" applyFont="1" applyFill="1" applyBorder="1"/>
    <xf numFmtId="169" fontId="8" fillId="7" borderId="22" xfId="162" applyNumberFormat="1" applyFont="1" applyFill="1" applyBorder="1" applyAlignment="1" applyProtection="1">
      <alignment horizontal="left" indent="2"/>
    </xf>
    <xf numFmtId="2" fontId="8" fillId="7" borderId="22" xfId="162" applyNumberFormat="1" applyFont="1" applyFill="1" applyBorder="1"/>
    <xf numFmtId="2" fontId="8" fillId="7" borderId="23" xfId="162" applyNumberFormat="1" applyFont="1" applyFill="1" applyBorder="1"/>
    <xf numFmtId="169" fontId="7" fillId="7" borderId="7" xfId="162" applyNumberFormat="1" applyFont="1" applyFill="1" applyBorder="1" applyAlignment="1">
      <alignment horizontal="left"/>
    </xf>
    <xf numFmtId="2" fontId="7" fillId="7" borderId="7" xfId="162" applyNumberFormat="1" applyFont="1" applyFill="1" applyBorder="1"/>
    <xf numFmtId="2" fontId="7" fillId="7" borderId="8" xfId="162" applyNumberFormat="1" applyFont="1" applyFill="1" applyBorder="1"/>
    <xf numFmtId="2" fontId="8" fillId="0" borderId="15" xfId="1" applyNumberFormat="1" applyFont="1" applyBorder="1"/>
    <xf numFmtId="2" fontId="8" fillId="0" borderId="31" xfId="1" applyNumberFormat="1" applyFont="1" applyBorder="1"/>
    <xf numFmtId="2" fontId="8" fillId="0" borderId="16" xfId="1" applyNumberFormat="1" applyFont="1" applyBorder="1"/>
    <xf numFmtId="169" fontId="7" fillId="0" borderId="7" xfId="1" applyNumberFormat="1" applyFont="1" applyBorder="1" applyAlignment="1">
      <alignment horizontal="left"/>
    </xf>
    <xf numFmtId="2" fontId="7" fillId="0" borderId="7" xfId="1" applyNumberFormat="1" applyFont="1" applyBorder="1"/>
    <xf numFmtId="2" fontId="7" fillId="0" borderId="6" xfId="1" applyNumberFormat="1" applyFont="1" applyBorder="1"/>
    <xf numFmtId="2" fontId="7" fillId="0" borderId="8" xfId="1" applyNumberFormat="1" applyFont="1" applyBorder="1"/>
    <xf numFmtId="2" fontId="8" fillId="0" borderId="29" xfId="1" applyNumberFormat="1" applyFont="1" applyBorder="1"/>
    <xf numFmtId="2" fontId="8" fillId="0" borderId="41" xfId="1" applyNumberFormat="1" applyFont="1" applyBorder="1"/>
    <xf numFmtId="169" fontId="8" fillId="0" borderId="15" xfId="162" applyNumberFormat="1" applyFont="1" applyFill="1" applyBorder="1" applyAlignment="1" applyProtection="1">
      <alignment horizontal="left" indent="2"/>
    </xf>
    <xf numFmtId="2" fontId="8" fillId="0" borderId="15" xfId="1" applyNumberFormat="1" applyFont="1" applyFill="1" applyBorder="1"/>
    <xf numFmtId="2" fontId="8" fillId="0" borderId="22" xfId="1" applyNumberFormat="1" applyFont="1" applyBorder="1"/>
    <xf numFmtId="2" fontId="8" fillId="0" borderId="23" xfId="1" applyNumberFormat="1" applyFont="1" applyBorder="1"/>
    <xf numFmtId="0" fontId="7" fillId="0" borderId="7" xfId="1" applyFont="1" applyBorder="1"/>
    <xf numFmtId="2" fontId="7" fillId="0" borderId="29" xfId="1" applyNumberFormat="1" applyFont="1" applyBorder="1"/>
    <xf numFmtId="2" fontId="7" fillId="0" borderId="41" xfId="1" applyNumberFormat="1" applyFont="1" applyBorder="1"/>
    <xf numFmtId="2" fontId="8" fillId="0" borderId="62" xfId="1" applyNumberFormat="1" applyFont="1" applyBorder="1"/>
    <xf numFmtId="2" fontId="8" fillId="0" borderId="61" xfId="1" applyNumberFormat="1" applyFont="1" applyBorder="1"/>
    <xf numFmtId="2" fontId="8" fillId="0" borderId="17" xfId="1" applyNumberFormat="1" applyFont="1" applyBorder="1"/>
    <xf numFmtId="169" fontId="8" fillId="7" borderId="29" xfId="162" applyNumberFormat="1" applyFont="1" applyFill="1" applyBorder="1" applyAlignment="1" applyProtection="1">
      <alignment horizontal="left" indent="2"/>
    </xf>
    <xf numFmtId="169" fontId="8" fillId="7" borderId="37" xfId="162" applyNumberFormat="1" applyFont="1" applyFill="1" applyBorder="1" applyAlignment="1" applyProtection="1">
      <alignment horizontal="left" indent="2"/>
    </xf>
    <xf numFmtId="2" fontId="8" fillId="0" borderId="37" xfId="1" applyNumberFormat="1" applyFont="1" applyBorder="1"/>
    <xf numFmtId="2" fontId="8" fillId="0" borderId="38" xfId="1" applyNumberFormat="1" applyFont="1" applyBorder="1"/>
    <xf numFmtId="0" fontId="0" fillId="0" borderId="0" xfId="0" applyBorder="1" applyAlignment="1"/>
    <xf numFmtId="0" fontId="6" fillId="3" borderId="5" xfId="1" applyFont="1" applyFill="1" applyBorder="1" applyAlignment="1">
      <alignment horizontal="center"/>
    </xf>
    <xf numFmtId="0" fontId="6" fillId="3" borderId="6" xfId="1" applyFont="1" applyFill="1" applyBorder="1" applyAlignment="1">
      <alignment horizontal="center"/>
    </xf>
    <xf numFmtId="1" fontId="6" fillId="3" borderId="7" xfId="123" quotePrefix="1" applyNumberFormat="1" applyFont="1" applyFill="1" applyBorder="1" applyAlignment="1" applyProtection="1">
      <alignment horizontal="center"/>
    </xf>
    <xf numFmtId="1" fontId="6" fillId="3" borderId="7" xfId="123" applyNumberFormat="1" applyFont="1" applyFill="1" applyBorder="1" applyAlignment="1" applyProtection="1">
      <alignment horizontal="center"/>
    </xf>
    <xf numFmtId="1" fontId="6" fillId="3" borderId="8" xfId="123" applyNumberFormat="1" applyFont="1" applyFill="1" applyBorder="1" applyAlignment="1" applyProtection="1">
      <alignment horizontal="center"/>
    </xf>
    <xf numFmtId="0" fontId="6" fillId="0" borderId="24" xfId="1" applyFont="1" applyBorder="1" applyAlignment="1">
      <alignment horizontal="left"/>
    </xf>
    <xf numFmtId="2" fontId="11" fillId="0" borderId="7" xfId="123" applyNumberFormat="1" applyFont="1" applyFill="1" applyBorder="1"/>
    <xf numFmtId="2" fontId="11" fillId="0" borderId="7" xfId="222" applyNumberFormat="1" applyFont="1" applyFill="1" applyBorder="1"/>
    <xf numFmtId="164" fontId="11" fillId="0" borderId="7" xfId="222" applyNumberFormat="1" applyFont="1" applyFill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164" fontId="11" fillId="0" borderId="8" xfId="0" applyNumberFormat="1" applyFont="1" applyBorder="1" applyAlignment="1">
      <alignment horizontal="center"/>
    </xf>
    <xf numFmtId="0" fontId="6" fillId="0" borderId="45" xfId="1" applyFont="1" applyBorder="1" applyAlignment="1">
      <alignment horizontal="left"/>
    </xf>
    <xf numFmtId="2" fontId="11" fillId="0" borderId="46" xfId="123" applyNumberFormat="1" applyFont="1" applyFill="1" applyBorder="1"/>
    <xf numFmtId="164" fontId="11" fillId="0" borderId="46" xfId="222" applyNumberFormat="1" applyFont="1" applyFill="1" applyBorder="1" applyAlignment="1">
      <alignment horizontal="center"/>
    </xf>
    <xf numFmtId="164" fontId="11" fillId="0" borderId="46" xfId="0" applyNumberFormat="1" applyFont="1" applyBorder="1" applyAlignment="1">
      <alignment horizontal="center"/>
    </xf>
    <xf numFmtId="164" fontId="11" fillId="0" borderId="47" xfId="0" applyNumberFormat="1" applyFont="1" applyBorder="1" applyAlignment="1">
      <alignment horizontal="center"/>
    </xf>
    <xf numFmtId="0" fontId="29" fillId="0" borderId="0" xfId="1" applyFont="1"/>
    <xf numFmtId="0" fontId="36" fillId="0" borderId="0" xfId="1" applyFont="1"/>
    <xf numFmtId="0" fontId="14" fillId="0" borderId="0" xfId="108" applyAlignment="1" applyProtection="1"/>
    <xf numFmtId="169" fontId="7" fillId="0" borderId="0" xfId="337" applyNumberFormat="1" applyFont="1" applyAlignment="1" applyProtection="1">
      <alignment horizontal="center"/>
    </xf>
    <xf numFmtId="169" fontId="7" fillId="0" borderId="42" xfId="0" applyNumberFormat="1" applyFont="1" applyFill="1" applyBorder="1" applyAlignment="1">
      <alignment horizontal="left"/>
    </xf>
    <xf numFmtId="169" fontId="8" fillId="0" borderId="31" xfId="0" applyNumberFormat="1" applyFont="1" applyFill="1" applyBorder="1" applyAlignment="1">
      <alignment horizontal="left"/>
    </xf>
    <xf numFmtId="169" fontId="7" fillId="0" borderId="4" xfId="0" applyNumberFormat="1" applyFont="1" applyFill="1" applyBorder="1" applyAlignment="1">
      <alignment horizontal="left"/>
    </xf>
    <xf numFmtId="0" fontId="7" fillId="0" borderId="0" xfId="1" applyFont="1" applyAlignment="1">
      <alignment horizontal="center"/>
    </xf>
    <xf numFmtId="1" fontId="8" fillId="0" borderId="0" xfId="1" applyNumberFormat="1" applyFont="1" applyFill="1"/>
    <xf numFmtId="169" fontId="7" fillId="4" borderId="1" xfId="333" applyNumberFormat="1" applyFont="1" applyFill="1" applyBorder="1" applyAlignment="1">
      <alignment horizontal="center"/>
    </xf>
    <xf numFmtId="169" fontId="7" fillId="4" borderId="32" xfId="333" applyNumberFormat="1" applyFont="1" applyFill="1" applyBorder="1"/>
    <xf numFmtId="169" fontId="7" fillId="4" borderId="21" xfId="333" applyNumberFormat="1" applyFont="1" applyFill="1" applyBorder="1" applyAlignment="1">
      <alignment horizontal="center"/>
    </xf>
    <xf numFmtId="169" fontId="7" fillId="4" borderId="22" xfId="333" applyNumberFormat="1" applyFont="1" applyFill="1" applyBorder="1" applyAlignment="1">
      <alignment horizontal="center"/>
    </xf>
    <xf numFmtId="49" fontId="7" fillId="4" borderId="22" xfId="333" quotePrefix="1" applyNumberFormat="1" applyFont="1" applyFill="1" applyBorder="1" applyAlignment="1">
      <alignment horizontal="center"/>
    </xf>
    <xf numFmtId="49" fontId="7" fillId="4" borderId="22" xfId="333" applyNumberFormat="1" applyFont="1" applyFill="1" applyBorder="1" applyAlignment="1">
      <alignment horizontal="center"/>
    </xf>
    <xf numFmtId="49" fontId="7" fillId="4" borderId="8" xfId="333" applyNumberFormat="1" applyFont="1" applyFill="1" applyBorder="1" applyAlignment="1">
      <alignment horizontal="center"/>
    </xf>
    <xf numFmtId="169" fontId="8" fillId="0" borderId="4" xfId="184" applyFont="1" applyBorder="1" applyAlignment="1">
      <alignment horizontal="center"/>
    </xf>
    <xf numFmtId="169" fontId="7" fillId="0" borderId="15" xfId="184" applyFont="1" applyBorder="1"/>
    <xf numFmtId="169" fontId="7" fillId="0" borderId="41" xfId="184" applyFont="1" applyBorder="1"/>
    <xf numFmtId="173" fontId="8" fillId="0" borderId="4" xfId="184" applyNumberFormat="1" applyFont="1" applyBorder="1" applyAlignment="1">
      <alignment horizontal="center"/>
    </xf>
    <xf numFmtId="169" fontId="8" fillId="0" borderId="15" xfId="184" applyFont="1" applyBorder="1"/>
    <xf numFmtId="169" fontId="8" fillId="0" borderId="15" xfId="184" applyFont="1" applyBorder="1" applyAlignment="1">
      <alignment horizontal="right"/>
    </xf>
    <xf numFmtId="169" fontId="8" fillId="0" borderId="16" xfId="184" applyFont="1" applyBorder="1" applyAlignment="1">
      <alignment horizontal="right"/>
    </xf>
    <xf numFmtId="173" fontId="7" fillId="0" borderId="4" xfId="184" applyNumberFormat="1" applyFont="1" applyBorder="1" applyAlignment="1">
      <alignment horizontal="left"/>
    </xf>
    <xf numFmtId="169" fontId="7" fillId="0" borderId="16" xfId="184" applyFont="1" applyBorder="1"/>
    <xf numFmtId="169" fontId="8" fillId="0" borderId="45" xfId="184" applyFont="1" applyBorder="1"/>
    <xf numFmtId="169" fontId="7" fillId="0" borderId="50" xfId="184" applyFont="1" applyBorder="1"/>
    <xf numFmtId="169" fontId="7" fillId="0" borderId="46" xfId="184" applyFont="1" applyBorder="1" applyAlignment="1">
      <alignment horizontal="right"/>
    </xf>
    <xf numFmtId="169" fontId="7" fillId="0" borderId="47" xfId="184" applyFont="1" applyBorder="1" applyAlignment="1">
      <alignment horizontal="right"/>
    </xf>
    <xf numFmtId="169" fontId="8" fillId="0" borderId="0" xfId="333" applyNumberFormat="1" applyFont="1" applyBorder="1"/>
    <xf numFmtId="169" fontId="7" fillId="0" borderId="0" xfId="333" applyNumberFormat="1" applyFont="1" applyBorder="1"/>
    <xf numFmtId="169" fontId="7" fillId="0" borderId="0" xfId="333" applyNumberFormat="1" applyFont="1" applyBorder="1" applyAlignment="1">
      <alignment horizontal="right"/>
    </xf>
    <xf numFmtId="169" fontId="8" fillId="0" borderId="0" xfId="333" applyNumberFormat="1" applyFont="1" applyBorder="1" applyAlignment="1">
      <alignment horizontal="right"/>
    </xf>
    <xf numFmtId="169" fontId="7" fillId="0" borderId="0" xfId="333" quotePrefix="1" applyNumberFormat="1" applyFont="1" applyBorder="1" applyAlignment="1">
      <alignment horizontal="right"/>
    </xf>
    <xf numFmtId="0" fontId="8" fillId="0" borderId="0" xfId="1" applyFont="1" applyBorder="1"/>
    <xf numFmtId="169" fontId="7" fillId="4" borderId="1" xfId="335" applyNumberFormat="1" applyFont="1" applyFill="1" applyBorder="1" applyAlignment="1">
      <alignment horizontal="center"/>
    </xf>
    <xf numFmtId="169" fontId="7" fillId="4" borderId="32" xfId="335" applyNumberFormat="1" applyFont="1" applyFill="1" applyBorder="1"/>
    <xf numFmtId="169" fontId="7" fillId="4" borderId="21" xfId="335" applyNumberFormat="1" applyFont="1" applyFill="1" applyBorder="1" applyAlignment="1">
      <alignment horizontal="center"/>
    </xf>
    <xf numFmtId="169" fontId="7" fillId="4" borderId="22" xfId="335" applyNumberFormat="1" applyFont="1" applyFill="1" applyBorder="1" applyAlignment="1">
      <alignment horizontal="center"/>
    </xf>
    <xf numFmtId="173" fontId="7" fillId="0" borderId="4" xfId="184" applyNumberFormat="1" applyFont="1" applyBorder="1" applyAlignment="1">
      <alignment horizontal="center"/>
    </xf>
    <xf numFmtId="169" fontId="7" fillId="0" borderId="15" xfId="184" applyFont="1" applyBorder="1" applyAlignment="1">
      <alignment horizontal="right"/>
    </xf>
    <xf numFmtId="169" fontId="7" fillId="0" borderId="16" xfId="184" applyFont="1" applyBorder="1" applyAlignment="1">
      <alignment horizontal="right"/>
    </xf>
    <xf numFmtId="173" fontId="7" fillId="0" borderId="45" xfId="184" applyNumberFormat="1" applyFont="1" applyBorder="1" applyAlignment="1">
      <alignment horizontal="center"/>
    </xf>
    <xf numFmtId="169" fontId="7" fillId="0" borderId="46" xfId="184" applyFont="1" applyBorder="1"/>
    <xf numFmtId="0" fontId="8" fillId="0" borderId="20" xfId="1" applyFont="1" applyBorder="1"/>
    <xf numFmtId="169" fontId="8" fillId="0" borderId="20" xfId="335" applyNumberFormat="1" applyFont="1" applyBorder="1"/>
    <xf numFmtId="164" fontId="8" fillId="0" borderId="0" xfId="1" applyNumberFormat="1" applyFont="1"/>
    <xf numFmtId="169" fontId="7" fillId="4" borderId="1" xfId="336" applyNumberFormat="1" applyFont="1" applyFill="1" applyBorder="1"/>
    <xf numFmtId="169" fontId="7" fillId="4" borderId="32" xfId="336" applyNumberFormat="1" applyFont="1" applyFill="1" applyBorder="1"/>
    <xf numFmtId="169" fontId="7" fillId="4" borderId="21" xfId="336" applyNumberFormat="1" applyFont="1" applyFill="1" applyBorder="1" applyAlignment="1">
      <alignment horizontal="center"/>
    </xf>
    <xf numFmtId="169" fontId="7" fillId="4" borderId="22" xfId="336" applyNumberFormat="1" applyFont="1" applyFill="1" applyBorder="1" applyAlignment="1">
      <alignment horizontal="center"/>
    </xf>
    <xf numFmtId="169" fontId="8" fillId="0" borderId="4" xfId="212" applyFont="1" applyBorder="1"/>
    <xf numFmtId="169" fontId="7" fillId="0" borderId="15" xfId="212" applyFont="1" applyBorder="1"/>
    <xf numFmtId="169" fontId="7" fillId="0" borderId="15" xfId="212" quotePrefix="1" applyFont="1" applyBorder="1" applyAlignment="1">
      <alignment horizontal="right"/>
    </xf>
    <xf numFmtId="169" fontId="7" fillId="0" borderId="41" xfId="212" quotePrefix="1" applyFont="1" applyBorder="1" applyAlignment="1">
      <alignment horizontal="right"/>
    </xf>
    <xf numFmtId="173" fontId="8" fillId="0" borderId="4" xfId="212" applyNumberFormat="1" applyFont="1" applyBorder="1" applyAlignment="1">
      <alignment horizontal="center"/>
    </xf>
    <xf numFmtId="169" fontId="8" fillId="0" borderId="15" xfId="212" applyFont="1" applyBorder="1"/>
    <xf numFmtId="169" fontId="8" fillId="0" borderId="15" xfId="212" applyFont="1" applyBorder="1" applyAlignment="1">
      <alignment horizontal="right"/>
    </xf>
    <xf numFmtId="169" fontId="8" fillId="0" borderId="16" xfId="212" applyFont="1" applyBorder="1" applyAlignment="1">
      <alignment horizontal="right"/>
    </xf>
    <xf numFmtId="169" fontId="7" fillId="0" borderId="15" xfId="212" applyFont="1" applyBorder="1" applyAlignment="1">
      <alignment horizontal="right"/>
    </xf>
    <xf numFmtId="169" fontId="7" fillId="0" borderId="16" xfId="212" applyFont="1" applyBorder="1" applyAlignment="1">
      <alignment horizontal="right"/>
    </xf>
    <xf numFmtId="169" fontId="8" fillId="0" borderId="45" xfId="212" applyFont="1" applyBorder="1"/>
    <xf numFmtId="169" fontId="7" fillId="0" borderId="46" xfId="212" applyFont="1" applyBorder="1"/>
    <xf numFmtId="169" fontId="7" fillId="0" borderId="47" xfId="212" applyFont="1" applyBorder="1"/>
    <xf numFmtId="174" fontId="8" fillId="0" borderId="0" xfId="1" applyNumberFormat="1" applyFont="1"/>
    <xf numFmtId="169" fontId="23" fillId="0" borderId="0" xfId="337" applyNumberFormat="1" applyFont="1" applyAlignment="1" applyProtection="1">
      <alignment horizontal="right"/>
    </xf>
    <xf numFmtId="169" fontId="7" fillId="4" borderId="1" xfId="337" applyNumberFormat="1" applyFont="1" applyFill="1" applyBorder="1" applyAlignment="1">
      <alignment horizontal="left"/>
    </xf>
    <xf numFmtId="169" fontId="7" fillId="4" borderId="33" xfId="337" applyNumberFormat="1" applyFont="1" applyFill="1" applyBorder="1"/>
    <xf numFmtId="169" fontId="7" fillId="0" borderId="0" xfId="337" applyNumberFormat="1" applyFont="1" applyFill="1" applyBorder="1" applyAlignment="1">
      <alignment horizontal="center"/>
    </xf>
    <xf numFmtId="169" fontId="7" fillId="4" borderId="21" xfId="337" applyNumberFormat="1" applyFont="1" applyFill="1" applyBorder="1" applyAlignment="1">
      <alignment horizontal="center"/>
    </xf>
    <xf numFmtId="169" fontId="7" fillId="4" borderId="28" xfId="337" applyNumberFormat="1" applyFont="1" applyFill="1" applyBorder="1" applyAlignment="1">
      <alignment horizontal="center"/>
    </xf>
    <xf numFmtId="169" fontId="7" fillId="0" borderId="0" xfId="123" quotePrefix="1" applyNumberFormat="1" applyFont="1" applyFill="1" applyBorder="1" applyAlignment="1">
      <alignment horizontal="center"/>
    </xf>
    <xf numFmtId="169" fontId="8" fillId="0" borderId="4" xfId="213" applyFont="1" applyBorder="1" applyAlignment="1">
      <alignment horizontal="left"/>
    </xf>
    <xf numFmtId="169" fontId="7" fillId="0" borderId="15" xfId="213" applyFont="1" applyBorder="1"/>
    <xf numFmtId="169" fontId="7" fillId="0" borderId="15" xfId="213" quotePrefix="1" applyFont="1" applyBorder="1" applyAlignment="1"/>
    <xf numFmtId="169" fontId="7" fillId="0" borderId="41" xfId="213" quotePrefix="1" applyFont="1" applyBorder="1" applyAlignment="1"/>
    <xf numFmtId="169" fontId="7" fillId="0" borderId="0" xfId="213" quotePrefix="1" applyFont="1" applyBorder="1" applyAlignment="1">
      <alignment horizontal="right"/>
    </xf>
    <xf numFmtId="173" fontId="8" fillId="0" borderId="4" xfId="213" applyNumberFormat="1" applyFont="1" applyBorder="1" applyAlignment="1">
      <alignment horizontal="center"/>
    </xf>
    <xf numFmtId="173" fontId="8" fillId="0" borderId="15" xfId="213" applyNumberFormat="1" applyFont="1" applyBorder="1" applyAlignment="1">
      <alignment horizontal="left"/>
    </xf>
    <xf numFmtId="169" fontId="8" fillId="0" borderId="15" xfId="213" applyFont="1" applyBorder="1" applyAlignment="1"/>
    <xf numFmtId="169" fontId="8" fillId="0" borderId="16" xfId="213" applyFont="1" applyBorder="1" applyAlignment="1"/>
    <xf numFmtId="169" fontId="8" fillId="0" borderId="0" xfId="213" applyFont="1" applyBorder="1" applyAlignment="1">
      <alignment horizontal="right"/>
    </xf>
    <xf numFmtId="169" fontId="8" fillId="0" borderId="15" xfId="213" applyFont="1" applyBorder="1" applyAlignment="1">
      <alignment horizontal="center"/>
    </xf>
    <xf numFmtId="173" fontId="8" fillId="0" borderId="4" xfId="213" applyNumberFormat="1" applyFont="1" applyBorder="1" applyAlignment="1">
      <alignment horizontal="left"/>
    </xf>
    <xf numFmtId="173" fontId="7" fillId="0" borderId="15" xfId="213" applyNumberFormat="1" applyFont="1" applyBorder="1" applyAlignment="1">
      <alignment horizontal="left"/>
    </xf>
    <xf numFmtId="169" fontId="7" fillId="0" borderId="15" xfId="213" applyFont="1" applyBorder="1" applyAlignment="1"/>
    <xf numFmtId="169" fontId="7" fillId="0" borderId="16" xfId="213" applyFont="1" applyBorder="1" applyAlignment="1"/>
    <xf numFmtId="173" fontId="8" fillId="0" borderId="45" xfId="213" applyNumberFormat="1" applyFont="1" applyBorder="1" applyAlignment="1">
      <alignment horizontal="left"/>
    </xf>
    <xf numFmtId="173" fontId="7" fillId="0" borderId="46" xfId="213" applyNumberFormat="1" applyFont="1" applyBorder="1" applyAlignment="1">
      <alignment horizontal="left"/>
    </xf>
    <xf numFmtId="169" fontId="7" fillId="0" borderId="46" xfId="213" applyFont="1" applyBorder="1" applyAlignment="1"/>
    <xf numFmtId="169" fontId="7" fillId="0" borderId="47" xfId="213" applyFont="1" applyBorder="1" applyAlignment="1"/>
    <xf numFmtId="169" fontId="7" fillId="4" borderId="1" xfId="334" applyNumberFormat="1" applyFont="1" applyFill="1" applyBorder="1" applyAlignment="1">
      <alignment horizontal="left"/>
    </xf>
    <xf numFmtId="169" fontId="7" fillId="4" borderId="33" xfId="334" applyNumberFormat="1" applyFont="1" applyFill="1" applyBorder="1"/>
    <xf numFmtId="169" fontId="7" fillId="4" borderId="21" xfId="334" applyNumberFormat="1" applyFont="1" applyFill="1" applyBorder="1" applyAlignment="1">
      <alignment horizontal="center"/>
    </xf>
    <xf numFmtId="169" fontId="7" fillId="4" borderId="28" xfId="334" applyNumberFormat="1" applyFont="1" applyFill="1" applyBorder="1" applyAlignment="1">
      <alignment horizontal="center"/>
    </xf>
    <xf numFmtId="169" fontId="8" fillId="0" borderId="15" xfId="213" applyFont="1" applyBorder="1" applyAlignment="1">
      <alignment horizontal="right"/>
    </xf>
    <xf numFmtId="169" fontId="8" fillId="0" borderId="16" xfId="213" applyFont="1" applyBorder="1" applyAlignment="1">
      <alignment horizontal="right"/>
    </xf>
    <xf numFmtId="173" fontId="8" fillId="0" borderId="45" xfId="213" applyNumberFormat="1" applyFont="1" applyBorder="1" applyAlignment="1">
      <alignment horizontal="center"/>
    </xf>
    <xf numFmtId="169" fontId="8" fillId="0" borderId="20" xfId="213" applyFont="1" applyBorder="1" applyAlignment="1"/>
    <xf numFmtId="169" fontId="8" fillId="0" borderId="20" xfId="213" applyFont="1" applyBorder="1" applyAlignment="1">
      <alignment horizontal="right"/>
    </xf>
    <xf numFmtId="173" fontId="8" fillId="0" borderId="0" xfId="213" applyNumberFormat="1" applyFont="1" applyBorder="1" applyAlignment="1">
      <alignment horizontal="center"/>
    </xf>
    <xf numFmtId="173" fontId="8" fillId="0" borderId="0" xfId="213" applyNumberFormat="1" applyFont="1" applyBorder="1" applyAlignment="1">
      <alignment horizontal="left"/>
    </xf>
    <xf numFmtId="169" fontId="8" fillId="0" borderId="0" xfId="213" applyFont="1" applyBorder="1" applyAlignment="1"/>
    <xf numFmtId="169" fontId="8" fillId="0" borderId="0" xfId="213" applyNumberFormat="1" applyFont="1" applyBorder="1" applyAlignment="1">
      <alignment horizontal="left"/>
    </xf>
    <xf numFmtId="169" fontId="8" fillId="0" borderId="0" xfId="213" applyNumberFormat="1" applyFont="1" applyBorder="1" applyAlignment="1"/>
    <xf numFmtId="169" fontId="8" fillId="0" borderId="0" xfId="213" applyNumberFormat="1" applyFont="1" applyBorder="1" applyAlignment="1">
      <alignment horizontal="right"/>
    </xf>
    <xf numFmtId="173" fontId="7" fillId="0" borderId="0" xfId="213" applyNumberFormat="1" applyFont="1" applyBorder="1" applyAlignment="1">
      <alignment horizontal="left"/>
    </xf>
    <xf numFmtId="169" fontId="7" fillId="0" borderId="0" xfId="213" applyFont="1" applyBorder="1" applyAlignment="1"/>
    <xf numFmtId="169" fontId="7" fillId="4" borderId="1" xfId="338" applyNumberFormat="1" applyFont="1" applyFill="1" applyBorder="1" applyAlignment="1">
      <alignment horizontal="left"/>
    </xf>
    <xf numFmtId="169" fontId="7" fillId="4" borderId="32" xfId="338" applyNumberFormat="1" applyFont="1" applyFill="1" applyBorder="1"/>
    <xf numFmtId="169" fontId="7" fillId="4" borderId="21" xfId="338" applyNumberFormat="1" applyFont="1" applyFill="1" applyBorder="1" applyAlignment="1">
      <alignment horizontal="center"/>
    </xf>
    <xf numFmtId="169" fontId="7" fillId="4" borderId="22" xfId="338" applyNumberFormat="1" applyFont="1" applyFill="1" applyBorder="1" applyAlignment="1">
      <alignment horizontal="center"/>
    </xf>
    <xf numFmtId="169" fontId="8" fillId="0" borderId="4" xfId="214" applyFont="1" applyBorder="1" applyAlignment="1">
      <alignment horizontal="left"/>
    </xf>
    <xf numFmtId="169" fontId="7" fillId="0" borderId="15" xfId="214" applyFont="1" applyBorder="1"/>
    <xf numFmtId="169" fontId="7" fillId="0" borderId="29" xfId="214" quotePrefix="1" applyFont="1" applyBorder="1" applyAlignment="1">
      <alignment horizontal="right"/>
    </xf>
    <xf numFmtId="169" fontId="7" fillId="0" borderId="41" xfId="214" quotePrefix="1" applyFont="1" applyBorder="1" applyAlignment="1">
      <alignment horizontal="right"/>
    </xf>
    <xf numFmtId="173" fontId="8" fillId="0" borderId="4" xfId="214" applyNumberFormat="1" applyFont="1" applyBorder="1" applyAlignment="1">
      <alignment horizontal="center"/>
    </xf>
    <xf numFmtId="173" fontId="8" fillId="0" borderId="15" xfId="214" applyNumberFormat="1" applyFont="1" applyBorder="1" applyAlignment="1">
      <alignment horizontal="left"/>
    </xf>
    <xf numFmtId="169" fontId="8" fillId="0" borderId="15" xfId="214" applyFont="1" applyBorder="1" applyAlignment="1">
      <alignment horizontal="right"/>
    </xf>
    <xf numFmtId="169" fontId="8" fillId="0" borderId="16" xfId="214" applyFont="1" applyBorder="1" applyAlignment="1">
      <alignment horizontal="right"/>
    </xf>
    <xf numFmtId="173" fontId="8" fillId="0" borderId="4" xfId="214" applyNumberFormat="1" applyFont="1" applyBorder="1" applyAlignment="1">
      <alignment horizontal="left"/>
    </xf>
    <xf numFmtId="173" fontId="7" fillId="0" borderId="15" xfId="214" applyNumberFormat="1" applyFont="1" applyBorder="1" applyAlignment="1">
      <alignment horizontal="left"/>
    </xf>
    <xf numFmtId="169" fontId="7" fillId="0" borderId="15" xfId="214" applyFont="1" applyBorder="1" applyAlignment="1">
      <alignment horizontal="right"/>
    </xf>
    <xf numFmtId="169" fontId="7" fillId="0" borderId="16" xfId="214" applyFont="1" applyBorder="1" applyAlignment="1">
      <alignment horizontal="right"/>
    </xf>
    <xf numFmtId="173" fontId="8" fillId="0" borderId="45" xfId="214" applyNumberFormat="1" applyFont="1" applyBorder="1" applyAlignment="1">
      <alignment horizontal="left"/>
    </xf>
    <xf numFmtId="173" fontId="7" fillId="0" borderId="46" xfId="214" applyNumberFormat="1" applyFont="1" applyBorder="1" applyAlignment="1">
      <alignment horizontal="left"/>
    </xf>
    <xf numFmtId="169" fontId="7" fillId="0" borderId="46" xfId="214" applyFont="1" applyBorder="1" applyAlignment="1">
      <alignment horizontal="right"/>
    </xf>
    <xf numFmtId="169" fontId="7" fillId="0" borderId="47" xfId="214" applyFont="1" applyBorder="1" applyAlignment="1">
      <alignment horizontal="right"/>
    </xf>
    <xf numFmtId="0" fontId="7" fillId="0" borderId="0" xfId="0" applyFont="1" applyAlignment="1"/>
    <xf numFmtId="0" fontId="8" fillId="0" borderId="0" xfId="0" applyFont="1" applyAlignment="1"/>
    <xf numFmtId="0" fontId="7" fillId="4" borderId="7" xfId="0" applyFont="1" applyFill="1" applyBorder="1" applyAlignment="1">
      <alignment horizontal="center" vertical="center"/>
    </xf>
    <xf numFmtId="0" fontId="7" fillId="4" borderId="7" xfId="0" quotePrefix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1" fontId="8" fillId="0" borderId="42" xfId="0" applyNumberFormat="1" applyFont="1" applyFill="1" applyBorder="1" applyAlignment="1">
      <alignment horizontal="center"/>
    </xf>
    <xf numFmtId="164" fontId="8" fillId="0" borderId="29" xfId="0" applyNumberFormat="1" applyFont="1" applyFill="1" applyBorder="1"/>
    <xf numFmtId="164" fontId="8" fillId="0" borderId="65" xfId="0" applyNumberFormat="1" applyFont="1" applyFill="1" applyBorder="1"/>
    <xf numFmtId="164" fontId="8" fillId="0" borderId="15" xfId="0" applyNumberFormat="1" applyFont="1" applyFill="1" applyBorder="1"/>
    <xf numFmtId="164" fontId="8" fillId="0" borderId="66" xfId="0" applyNumberFormat="1" applyFont="1" applyFill="1" applyBorder="1"/>
    <xf numFmtId="164" fontId="8" fillId="0" borderId="66" xfId="0" applyNumberFormat="1" applyFont="1" applyFill="1" applyBorder="1" applyAlignment="1">
      <alignment horizontal="right"/>
    </xf>
    <xf numFmtId="0" fontId="3" fillId="0" borderId="42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164" fontId="7" fillId="0" borderId="50" xfId="0" applyNumberFormat="1" applyFont="1" applyFill="1" applyBorder="1"/>
    <xf numFmtId="164" fontId="7" fillId="0" borderId="67" xfId="0" applyNumberFormat="1" applyFont="1" applyFill="1" applyBorder="1"/>
    <xf numFmtId="0" fontId="8" fillId="0" borderId="0" xfId="330" applyFont="1" applyFill="1"/>
    <xf numFmtId="0" fontId="8" fillId="0" borderId="0" xfId="219" applyFont="1"/>
    <xf numFmtId="169" fontId="7" fillId="4" borderId="60" xfId="135" applyNumberFormat="1" applyFont="1" applyFill="1" applyBorder="1" applyAlignment="1">
      <alignment horizontal="center"/>
    </xf>
    <xf numFmtId="169" fontId="7" fillId="4" borderId="32" xfId="135" applyNumberFormat="1" applyFont="1" applyFill="1" applyBorder="1" applyAlignment="1">
      <alignment horizontal="center"/>
    </xf>
    <xf numFmtId="169" fontId="7" fillId="4" borderId="32" xfId="135" quotePrefix="1" applyNumberFormat="1" applyFont="1" applyFill="1" applyBorder="1" applyAlignment="1">
      <alignment horizontal="center"/>
    </xf>
    <xf numFmtId="169" fontId="7" fillId="4" borderId="33" xfId="135" quotePrefix="1" applyNumberFormat="1" applyFont="1" applyFill="1" applyBorder="1" applyAlignment="1">
      <alignment horizontal="center"/>
    </xf>
    <xf numFmtId="169" fontId="8" fillId="0" borderId="54" xfId="135" applyNumberFormat="1" applyFont="1" applyBorder="1" applyAlignment="1">
      <alignment horizontal="left"/>
    </xf>
    <xf numFmtId="2" fontId="8" fillId="0" borderId="7" xfId="215" applyNumberFormat="1" applyFont="1" applyBorder="1"/>
    <xf numFmtId="2" fontId="8" fillId="0" borderId="5" xfId="215" applyNumberFormat="1" applyFont="1" applyBorder="1"/>
    <xf numFmtId="2" fontId="8" fillId="0" borderId="5" xfId="215" quotePrefix="1" applyNumberFormat="1" applyFont="1" applyBorder="1" applyAlignment="1">
      <alignment horizontal="right"/>
    </xf>
    <xf numFmtId="2" fontId="8" fillId="0" borderId="7" xfId="215" applyNumberFormat="1" applyFont="1" applyFill="1" applyBorder="1"/>
    <xf numFmtId="169" fontId="7" fillId="0" borderId="68" xfId="135" applyNumberFormat="1" applyFont="1" applyBorder="1" applyAlignment="1">
      <alignment horizontal="center"/>
    </xf>
    <xf numFmtId="2" fontId="7" fillId="0" borderId="46" xfId="215" applyNumberFormat="1" applyFont="1" applyBorder="1"/>
    <xf numFmtId="2" fontId="7" fillId="0" borderId="49" xfId="215" applyNumberFormat="1" applyFont="1" applyBorder="1"/>
    <xf numFmtId="0" fontId="7" fillId="4" borderId="34" xfId="219" quotePrefix="1" applyFont="1" applyFill="1" applyBorder="1" applyAlignment="1">
      <alignment horizontal="center"/>
    </xf>
    <xf numFmtId="2" fontId="8" fillId="0" borderId="59" xfId="215" applyNumberFormat="1" applyFont="1" applyBorder="1"/>
    <xf numFmtId="2" fontId="8" fillId="0" borderId="59" xfId="215" quotePrefix="1" applyNumberFormat="1" applyFont="1" applyBorder="1" applyAlignment="1">
      <alignment horizontal="right"/>
    </xf>
    <xf numFmtId="2" fontId="7" fillId="0" borderId="77" xfId="215" applyNumberFormat="1" applyFont="1" applyBorder="1"/>
    <xf numFmtId="0" fontId="7" fillId="4" borderId="32" xfId="219" quotePrefix="1" applyFont="1" applyFill="1" applyBorder="1" applyAlignment="1">
      <alignment horizontal="center"/>
    </xf>
    <xf numFmtId="2" fontId="8" fillId="0" borderId="7" xfId="215" quotePrefix="1" applyNumberFormat="1" applyFont="1" applyBorder="1" applyAlignment="1">
      <alignment horizontal="right"/>
    </xf>
    <xf numFmtId="172" fontId="8" fillId="0" borderId="42" xfId="339" applyNumberFormat="1" applyFont="1" applyFill="1" applyBorder="1"/>
    <xf numFmtId="0" fontId="8" fillId="0" borderId="0" xfId="1" applyFont="1" applyFill="1" applyBorder="1"/>
    <xf numFmtId="0" fontId="8" fillId="0" borderId="17" xfId="1" applyFont="1" applyFill="1" applyBorder="1"/>
    <xf numFmtId="0" fontId="8" fillId="0" borderId="42" xfId="1" applyFont="1" applyFill="1" applyBorder="1"/>
    <xf numFmtId="172" fontId="7" fillId="4" borderId="7" xfId="339" applyNumberFormat="1" applyFont="1" applyFill="1" applyBorder="1" applyAlignment="1" applyProtection="1">
      <alignment horizontal="center" vertical="center" wrapText="1"/>
    </xf>
    <xf numFmtId="172" fontId="7" fillId="4" borderId="6" xfId="339" applyNumberFormat="1" applyFont="1" applyFill="1" applyBorder="1" applyAlignment="1" applyProtection="1">
      <alignment horizontal="center" vertical="center" wrapText="1"/>
    </xf>
    <xf numFmtId="172" fontId="7" fillId="4" borderId="8" xfId="339" applyNumberFormat="1" applyFont="1" applyFill="1" applyBorder="1" applyAlignment="1" applyProtection="1">
      <alignment horizontal="center" vertical="center" wrapText="1"/>
    </xf>
    <xf numFmtId="172" fontId="7" fillId="4" borderId="24" xfId="339" applyNumberFormat="1" applyFont="1" applyFill="1" applyBorder="1" applyAlignment="1" applyProtection="1">
      <alignment horizontal="center" vertical="center" wrapText="1"/>
    </xf>
    <xf numFmtId="0" fontId="7" fillId="4" borderId="24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172" fontId="8" fillId="0" borderId="40" xfId="339" applyNumberFormat="1" applyFont="1" applyFill="1" applyBorder="1" applyAlignment="1" applyProtection="1">
      <alignment horizontal="left"/>
    </xf>
    <xf numFmtId="164" fontId="8" fillId="0" borderId="29" xfId="1" applyNumberFormat="1" applyFont="1" applyFill="1" applyBorder="1" applyAlignment="1">
      <alignment horizontal="center"/>
    </xf>
    <xf numFmtId="164" fontId="8" fillId="0" borderId="41" xfId="1" applyNumberFormat="1" applyFont="1" applyFill="1" applyBorder="1" applyAlignment="1">
      <alignment horizontal="center"/>
    </xf>
    <xf numFmtId="164" fontId="8" fillId="0" borderId="40" xfId="1" applyNumberFormat="1" applyFont="1" applyFill="1" applyBorder="1" applyAlignment="1">
      <alignment horizontal="center"/>
    </xf>
    <xf numFmtId="164" fontId="8" fillId="0" borderId="62" xfId="1" applyNumberFormat="1" applyFont="1" applyFill="1" applyBorder="1" applyAlignment="1">
      <alignment horizontal="center"/>
    </xf>
    <xf numFmtId="172" fontId="8" fillId="0" borderId="4" xfId="339" applyNumberFormat="1" applyFont="1" applyFill="1" applyBorder="1" applyAlignment="1" applyProtection="1">
      <alignment horizontal="left"/>
    </xf>
    <xf numFmtId="164" fontId="8" fillId="0" borderId="15" xfId="1" applyNumberFormat="1" applyFont="1" applyFill="1" applyBorder="1" applyAlignment="1">
      <alignment horizontal="center"/>
    </xf>
    <xf numFmtId="164" fontId="8" fillId="0" borderId="16" xfId="1" applyNumberFormat="1" applyFont="1" applyFill="1" applyBorder="1" applyAlignment="1">
      <alignment horizontal="center"/>
    </xf>
    <xf numFmtId="164" fontId="8" fillId="0" borderId="4" xfId="1" applyNumberFormat="1" applyFont="1" applyFill="1" applyBorder="1" applyAlignment="1">
      <alignment horizontal="center"/>
    </xf>
    <xf numFmtId="164" fontId="8" fillId="0" borderId="31" xfId="1" applyNumberFormat="1" applyFont="1" applyFill="1" applyBorder="1" applyAlignment="1">
      <alignment horizontal="center"/>
    </xf>
    <xf numFmtId="172" fontId="8" fillId="0" borderId="21" xfId="339" applyNumberFormat="1" applyFont="1" applyFill="1" applyBorder="1" applyAlignment="1" applyProtection="1">
      <alignment horizontal="left"/>
    </xf>
    <xf numFmtId="164" fontId="8" fillId="0" borderId="22" xfId="1" applyNumberFormat="1" applyFont="1" applyFill="1" applyBorder="1" applyAlignment="1">
      <alignment horizontal="center"/>
    </xf>
    <xf numFmtId="164" fontId="8" fillId="0" borderId="23" xfId="1" applyNumberFormat="1" applyFont="1" applyFill="1" applyBorder="1" applyAlignment="1">
      <alignment horizontal="center"/>
    </xf>
    <xf numFmtId="164" fontId="8" fillId="0" borderId="21" xfId="1" applyNumberFormat="1" applyFont="1" applyFill="1" applyBorder="1" applyAlignment="1">
      <alignment horizontal="center"/>
    </xf>
    <xf numFmtId="164" fontId="8" fillId="0" borderId="48" xfId="1" applyNumberFormat="1" applyFont="1" applyFill="1" applyBorder="1" applyAlignment="1">
      <alignment horizontal="center"/>
    </xf>
    <xf numFmtId="172" fontId="7" fillId="0" borderId="45" xfId="135" applyNumberFormat="1" applyFont="1" applyFill="1" applyBorder="1" applyAlignment="1" applyProtection="1">
      <alignment horizontal="left"/>
    </xf>
    <xf numFmtId="164" fontId="7" fillId="0" borderId="46" xfId="1" applyNumberFormat="1" applyFont="1" applyFill="1" applyBorder="1" applyAlignment="1">
      <alignment horizontal="center"/>
    </xf>
    <xf numFmtId="164" fontId="7" fillId="0" borderId="47" xfId="1" applyNumberFormat="1" applyFont="1" applyFill="1" applyBorder="1" applyAlignment="1">
      <alignment horizontal="center"/>
    </xf>
    <xf numFmtId="164" fontId="7" fillId="0" borderId="45" xfId="1" applyNumberFormat="1" applyFont="1" applyFill="1" applyBorder="1" applyAlignment="1">
      <alignment horizontal="center"/>
    </xf>
    <xf numFmtId="164" fontId="7" fillId="0" borderId="50" xfId="1" applyNumberFormat="1" applyFont="1" applyFill="1" applyBorder="1" applyAlignment="1">
      <alignment horizontal="center"/>
    </xf>
    <xf numFmtId="0" fontId="11" fillId="0" borderId="0" xfId="307" applyFont="1"/>
    <xf numFmtId="0" fontId="11" fillId="0" borderId="0" xfId="307" applyFont="1" applyFill="1" applyBorder="1"/>
    <xf numFmtId="173" fontId="6" fillId="0" borderId="69" xfId="307" applyNumberFormat="1" applyFont="1" applyFill="1" applyBorder="1" applyAlignment="1">
      <alignment horizontal="center"/>
    </xf>
    <xf numFmtId="173" fontId="6" fillId="0" borderId="31" xfId="307" applyNumberFormat="1" applyFont="1" applyFill="1" applyBorder="1" applyAlignment="1">
      <alignment horizontal="center"/>
    </xf>
    <xf numFmtId="175" fontId="11" fillId="0" borderId="0" xfId="307" applyNumberFormat="1" applyFont="1" applyFill="1" applyBorder="1" applyAlignment="1" applyProtection="1">
      <alignment horizontal="left"/>
    </xf>
    <xf numFmtId="0" fontId="11" fillId="0" borderId="0" xfId="307" applyFont="1" applyFill="1"/>
    <xf numFmtId="164" fontId="11" fillId="0" borderId="0" xfId="307" applyNumberFormat="1" applyFont="1" applyFill="1"/>
    <xf numFmtId="0" fontId="6" fillId="0" borderId="32" xfId="307" applyFont="1" applyFill="1" applyBorder="1" applyAlignment="1" applyProtection="1">
      <alignment horizontal="center"/>
    </xf>
    <xf numFmtId="173" fontId="6" fillId="0" borderId="32" xfId="307" applyNumberFormat="1" applyFont="1" applyFill="1" applyBorder="1" applyAlignment="1">
      <alignment horizontal="center"/>
    </xf>
    <xf numFmtId="173" fontId="6" fillId="0" borderId="15" xfId="307" applyNumberFormat="1" applyFont="1" applyFill="1" applyBorder="1" applyAlignment="1">
      <alignment horizontal="center"/>
    </xf>
    <xf numFmtId="164" fontId="6" fillId="0" borderId="22" xfId="6" applyNumberFormat="1" applyFont="1" applyFill="1" applyBorder="1" applyAlignment="1">
      <alignment horizontal="right"/>
    </xf>
    <xf numFmtId="2" fontId="6" fillId="0" borderId="22" xfId="6" applyNumberFormat="1" applyFont="1" applyFill="1" applyBorder="1" applyAlignment="1">
      <alignment horizontal="right"/>
    </xf>
    <xf numFmtId="2" fontId="6" fillId="0" borderId="23" xfId="6" applyNumberFormat="1" applyFont="1" applyFill="1" applyBorder="1" applyAlignment="1">
      <alignment horizontal="right"/>
    </xf>
    <xf numFmtId="164" fontId="11" fillId="0" borderId="0" xfId="307" applyNumberFormat="1" applyFont="1" applyFill="1" applyBorder="1"/>
    <xf numFmtId="164" fontId="6" fillId="0" borderId="0" xfId="307" applyNumberFormat="1" applyFont="1" applyFill="1"/>
    <xf numFmtId="0" fontId="6" fillId="0" borderId="0" xfId="307" applyFont="1" applyFill="1"/>
    <xf numFmtId="0" fontId="6" fillId="0" borderId="31" xfId="307" applyFont="1" applyFill="1" applyBorder="1" applyAlignment="1">
      <alignment horizontal="center"/>
    </xf>
    <xf numFmtId="0" fontId="6" fillId="0" borderId="15" xfId="307" applyFont="1" applyFill="1" applyBorder="1" applyAlignment="1">
      <alignment horizontal="center"/>
    </xf>
    <xf numFmtId="0" fontId="6" fillId="0" borderId="24" xfId="307" applyFont="1" applyFill="1" applyBorder="1"/>
    <xf numFmtId="164" fontId="6" fillId="0" borderId="6" xfId="144" applyNumberFormat="1" applyFont="1" applyFill="1" applyBorder="1"/>
    <xf numFmtId="164" fontId="6" fillId="0" borderId="7" xfId="144" applyNumberFormat="1" applyFont="1" applyFill="1" applyBorder="1"/>
    <xf numFmtId="164" fontId="6" fillId="0" borderId="8" xfId="144" applyNumberFormat="1" applyFont="1" applyFill="1" applyBorder="1" applyAlignment="1">
      <alignment vertical="center"/>
    </xf>
    <xf numFmtId="164" fontId="6" fillId="0" borderId="6" xfId="146" applyNumberFormat="1" applyFont="1" applyFill="1" applyBorder="1"/>
    <xf numFmtId="164" fontId="6" fillId="0" borderId="7" xfId="146" applyNumberFormat="1" applyFont="1" applyFill="1" applyBorder="1"/>
    <xf numFmtId="164" fontId="39" fillId="0" borderId="8" xfId="146" applyNumberFormat="1" applyFont="1" applyFill="1" applyBorder="1" applyAlignment="1">
      <alignment vertical="center"/>
    </xf>
    <xf numFmtId="0" fontId="11" fillId="0" borderId="4" xfId="307" applyFont="1" applyFill="1" applyBorder="1"/>
    <xf numFmtId="164" fontId="11" fillId="0" borderId="62" xfId="144" applyNumberFormat="1" applyFont="1" applyFill="1" applyBorder="1"/>
    <xf numFmtId="164" fontId="11" fillId="0" borderId="29" xfId="144" applyNumberFormat="1" applyFont="1" applyFill="1" applyBorder="1"/>
    <xf numFmtId="164" fontId="11" fillId="0" borderId="15" xfId="144" applyNumberFormat="1" applyFont="1" applyFill="1" applyBorder="1"/>
    <xf numFmtId="164" fontId="29" fillId="0" borderId="16" xfId="144" applyNumberFormat="1" applyFont="1" applyFill="1" applyBorder="1" applyAlignment="1">
      <alignment vertical="center"/>
    </xf>
    <xf numFmtId="164" fontId="11" fillId="0" borderId="62" xfId="146" applyNumberFormat="1" applyFont="1" applyFill="1" applyBorder="1"/>
    <xf numFmtId="164" fontId="11" fillId="0" borderId="29" xfId="146" applyNumberFormat="1" applyFont="1" applyFill="1" applyBorder="1"/>
    <xf numFmtId="164" fontId="11" fillId="0" borderId="15" xfId="146" applyNumberFormat="1" applyFont="1" applyFill="1" applyBorder="1"/>
    <xf numFmtId="164" fontId="29" fillId="0" borderId="16" xfId="146" applyNumberFormat="1" applyFont="1" applyFill="1" applyBorder="1" applyAlignment="1">
      <alignment vertical="center"/>
    </xf>
    <xf numFmtId="164" fontId="11" fillId="0" borderId="31" xfId="144" applyNumberFormat="1" applyFont="1" applyFill="1" applyBorder="1"/>
    <xf numFmtId="164" fontId="11" fillId="0" borderId="31" xfId="146" applyNumberFormat="1" applyFont="1" applyFill="1" applyBorder="1"/>
    <xf numFmtId="164" fontId="11" fillId="0" borderId="48" xfId="146" applyNumberFormat="1" applyFont="1" applyFill="1" applyBorder="1"/>
    <xf numFmtId="164" fontId="11" fillId="0" borderId="22" xfId="146" applyNumberFormat="1" applyFont="1" applyFill="1" applyBorder="1"/>
    <xf numFmtId="164" fontId="11" fillId="0" borderId="48" xfId="144" applyNumberFormat="1" applyFont="1" applyFill="1" applyBorder="1"/>
    <xf numFmtId="164" fontId="11" fillId="0" borderId="22" xfId="144" applyNumberFormat="1" applyFont="1" applyFill="1" applyBorder="1"/>
    <xf numFmtId="164" fontId="11" fillId="0" borderId="31" xfId="146" quotePrefix="1" applyNumberFormat="1" applyFont="1" applyFill="1" applyBorder="1" applyAlignment="1">
      <alignment horizontal="right"/>
    </xf>
    <xf numFmtId="164" fontId="11" fillId="0" borderId="15" xfId="146" quotePrefix="1" applyNumberFormat="1" applyFont="1" applyFill="1" applyBorder="1" applyAlignment="1">
      <alignment horizontal="right"/>
    </xf>
    <xf numFmtId="164" fontId="29" fillId="0" borderId="16" xfId="146" quotePrefix="1" applyNumberFormat="1" applyFont="1" applyFill="1" applyBorder="1" applyAlignment="1">
      <alignment horizontal="right" vertical="center"/>
    </xf>
    <xf numFmtId="164" fontId="11" fillId="0" borderId="15" xfId="146" applyNumberFormat="1" applyFont="1" applyFill="1" applyBorder="1" applyAlignment="1">
      <alignment horizontal="right"/>
    </xf>
    <xf numFmtId="164" fontId="29" fillId="0" borderId="16" xfId="146" applyNumberFormat="1" applyFont="1" applyFill="1" applyBorder="1" applyAlignment="1">
      <alignment horizontal="right" vertical="center"/>
    </xf>
    <xf numFmtId="164" fontId="6" fillId="0" borderId="7" xfId="146" applyNumberFormat="1" applyFont="1" applyFill="1" applyBorder="1" applyAlignment="1">
      <alignment horizontal="right"/>
    </xf>
    <xf numFmtId="164" fontId="39" fillId="0" borderId="8" xfId="146" applyNumberFormat="1" applyFont="1" applyFill="1" applyBorder="1" applyAlignment="1">
      <alignment horizontal="right" vertical="center"/>
    </xf>
    <xf numFmtId="164" fontId="11" fillId="0" borderId="16" xfId="144" applyNumberFormat="1" applyFont="1" applyFill="1" applyBorder="1" applyAlignment="1">
      <alignment vertical="center"/>
    </xf>
    <xf numFmtId="164" fontId="11" fillId="0" borderId="31" xfId="144" quotePrefix="1" applyNumberFormat="1" applyFont="1" applyFill="1" applyBorder="1" applyAlignment="1">
      <alignment horizontal="right"/>
    </xf>
    <xf numFmtId="164" fontId="11" fillId="0" borderId="15" xfId="144" quotePrefix="1" applyNumberFormat="1" applyFont="1" applyFill="1" applyBorder="1" applyAlignment="1">
      <alignment horizontal="right"/>
    </xf>
    <xf numFmtId="164" fontId="11" fillId="0" borderId="16" xfId="144" quotePrefix="1" applyNumberFormat="1" applyFont="1" applyFill="1" applyBorder="1" applyAlignment="1">
      <alignment horizontal="right"/>
    </xf>
    <xf numFmtId="164" fontId="11" fillId="0" borderId="4" xfId="307" applyNumberFormat="1" applyFont="1" applyFill="1" applyBorder="1"/>
    <xf numFmtId="164" fontId="11" fillId="0" borderId="15" xfId="144" applyNumberFormat="1" applyFont="1" applyFill="1" applyBorder="1" applyAlignment="1">
      <alignment horizontal="right"/>
    </xf>
    <xf numFmtId="164" fontId="11" fillId="0" borderId="16" xfId="144" applyNumberFormat="1" applyFont="1" applyFill="1" applyBorder="1" applyAlignment="1">
      <alignment horizontal="right"/>
    </xf>
    <xf numFmtId="0" fontId="6" fillId="0" borderId="36" xfId="307" applyFont="1" applyFill="1" applyBorder="1"/>
    <xf numFmtId="164" fontId="6" fillId="0" borderId="37" xfId="70" applyNumberFormat="1" applyFont="1" applyFill="1" applyBorder="1"/>
    <xf numFmtId="164" fontId="6" fillId="0" borderId="37" xfId="70" applyNumberFormat="1" applyFont="1" applyFill="1" applyBorder="1" applyAlignment="1">
      <alignment horizontal="right"/>
    </xf>
    <xf numFmtId="164" fontId="6" fillId="0" borderId="38" xfId="70" applyNumberFormat="1" applyFont="1" applyFill="1" applyBorder="1" applyAlignment="1">
      <alignment horizontal="right"/>
    </xf>
    <xf numFmtId="0" fontId="11" fillId="0" borderId="36" xfId="307" applyFont="1" applyFill="1" applyBorder="1"/>
    <xf numFmtId="164" fontId="11" fillId="0" borderId="37" xfId="144" applyNumberFormat="1" applyFont="1" applyFill="1" applyBorder="1"/>
    <xf numFmtId="164" fontId="29" fillId="0" borderId="38" xfId="144" quotePrefix="1" applyNumberFormat="1" applyFont="1" applyFill="1" applyBorder="1" applyAlignment="1">
      <alignment horizontal="right" vertical="center"/>
    </xf>
    <xf numFmtId="0" fontId="8" fillId="0" borderId="0" xfId="307" applyFont="1" applyFill="1"/>
    <xf numFmtId="0" fontId="26" fillId="0" borderId="0" xfId="307" applyFont="1" applyFill="1" applyBorder="1" applyAlignment="1"/>
    <xf numFmtId="0" fontId="6" fillId="0" borderId="0" xfId="307" applyFont="1" applyFill="1" applyBorder="1"/>
    <xf numFmtId="0" fontId="6" fillId="0" borderId="0" xfId="307" applyFont="1"/>
    <xf numFmtId="164" fontId="38" fillId="0" borderId="0" xfId="307" applyNumberFormat="1" applyFont="1" applyFill="1"/>
    <xf numFmtId="0" fontId="20" fillId="0" borderId="0" xfId="307"/>
    <xf numFmtId="0" fontId="8" fillId="0" borderId="0" xfId="307" applyFont="1"/>
    <xf numFmtId="0" fontId="8" fillId="0" borderId="0" xfId="307" applyFont="1" applyFill="1" applyBorder="1"/>
    <xf numFmtId="0" fontId="7" fillId="0" borderId="0" xfId="307" applyFont="1" applyFill="1" applyBorder="1" applyAlignment="1">
      <alignment horizontal="center"/>
    </xf>
    <xf numFmtId="0" fontId="7" fillId="0" borderId="32" xfId="307" applyFont="1" applyFill="1" applyBorder="1" applyAlignment="1" applyProtection="1">
      <alignment horizontal="center"/>
    </xf>
    <xf numFmtId="173" fontId="7" fillId="0" borderId="32" xfId="307" applyNumberFormat="1" applyFont="1" applyFill="1" applyBorder="1" applyAlignment="1">
      <alignment horizontal="center"/>
    </xf>
    <xf numFmtId="173" fontId="7" fillId="0" borderId="15" xfId="307" applyNumberFormat="1" applyFont="1" applyFill="1" applyBorder="1" applyAlignment="1">
      <alignment horizontal="center"/>
    </xf>
    <xf numFmtId="0" fontId="7" fillId="0" borderId="22" xfId="307" applyFont="1" applyFill="1" applyBorder="1" applyAlignment="1" applyProtection="1">
      <alignment horizontal="center"/>
    </xf>
    <xf numFmtId="0" fontId="7" fillId="0" borderId="22" xfId="307" quotePrefix="1" applyFont="1" applyFill="1" applyBorder="1" applyAlignment="1" applyProtection="1">
      <alignment horizontal="center"/>
    </xf>
    <xf numFmtId="0" fontId="7" fillId="0" borderId="55" xfId="307" applyFont="1" applyFill="1" applyBorder="1" applyAlignment="1" applyProtection="1">
      <alignment horizontal="center"/>
    </xf>
    <xf numFmtId="173" fontId="7" fillId="0" borderId="6" xfId="307" applyNumberFormat="1" applyFont="1" applyFill="1" applyBorder="1" applyAlignment="1" applyProtection="1">
      <alignment horizontal="right"/>
    </xf>
    <xf numFmtId="173" fontId="7" fillId="0" borderId="48" xfId="307" applyNumberFormat="1" applyFont="1" applyFill="1" applyBorder="1" applyAlignment="1" applyProtection="1">
      <alignment horizontal="center"/>
    </xf>
    <xf numFmtId="173" fontId="7" fillId="0" borderId="35" xfId="307" applyNumberFormat="1" applyFont="1" applyFill="1" applyBorder="1" applyAlignment="1" applyProtection="1">
      <alignment horizontal="center"/>
    </xf>
    <xf numFmtId="175" fontId="8" fillId="0" borderId="24" xfId="307" applyNumberFormat="1" applyFont="1" applyFill="1" applyBorder="1" applyAlignment="1" applyProtection="1">
      <alignment horizontal="left"/>
    </xf>
    <xf numFmtId="169" fontId="8" fillId="0" borderId="7" xfId="307" applyNumberFormat="1" applyFont="1" applyFill="1" applyBorder="1" applyProtection="1"/>
    <xf numFmtId="169" fontId="8" fillId="0" borderId="5" xfId="307" applyNumberFormat="1" applyFont="1" applyFill="1" applyBorder="1" applyProtection="1"/>
    <xf numFmtId="173" fontId="30" fillId="0" borderId="6" xfId="307" applyNumberFormat="1" applyFont="1" applyFill="1" applyBorder="1" applyAlignment="1" applyProtection="1">
      <alignment horizontal="left"/>
    </xf>
    <xf numFmtId="169" fontId="8" fillId="0" borderId="6" xfId="307" applyNumberFormat="1" applyFont="1" applyFill="1" applyBorder="1" applyProtection="1"/>
    <xf numFmtId="169" fontId="8" fillId="0" borderId="51" xfId="307" applyNumberFormat="1" applyFont="1" applyFill="1" applyBorder="1" applyProtection="1"/>
    <xf numFmtId="173" fontId="30" fillId="0" borderId="6" xfId="307" quotePrefix="1" applyNumberFormat="1" applyFont="1" applyFill="1" applyBorder="1" applyAlignment="1" applyProtection="1"/>
    <xf numFmtId="169" fontId="8" fillId="0" borderId="59" xfId="307" applyNumberFormat="1" applyFont="1" applyFill="1" applyBorder="1" applyProtection="1"/>
    <xf numFmtId="175" fontId="8" fillId="0" borderId="4" xfId="307" quotePrefix="1" applyNumberFormat="1" applyFont="1" applyFill="1" applyBorder="1" applyAlignment="1" applyProtection="1">
      <alignment horizontal="left"/>
    </xf>
    <xf numFmtId="169" fontId="8" fillId="0" borderId="15" xfId="307" applyNumberFormat="1" applyFont="1" applyFill="1" applyBorder="1" applyProtection="1"/>
    <xf numFmtId="169" fontId="8" fillId="0" borderId="30" xfId="307" applyNumberFormat="1" applyFont="1" applyFill="1" applyBorder="1" applyProtection="1"/>
    <xf numFmtId="173" fontId="8" fillId="0" borderId="31" xfId="307" applyNumberFormat="1" applyFont="1" applyFill="1" applyBorder="1" applyProtection="1"/>
    <xf numFmtId="169" fontId="8" fillId="0" borderId="31" xfId="307" applyNumberFormat="1" applyFont="1" applyFill="1" applyBorder="1" applyProtection="1"/>
    <xf numFmtId="169" fontId="8" fillId="0" borderId="0" xfId="307" applyNumberFormat="1" applyFont="1" applyFill="1" applyBorder="1" applyProtection="1"/>
    <xf numFmtId="169" fontId="8" fillId="0" borderId="17" xfId="307" applyNumberFormat="1" applyFont="1" applyFill="1" applyBorder="1" applyProtection="1"/>
    <xf numFmtId="175" fontId="8" fillId="0" borderId="4" xfId="307" applyNumberFormat="1" applyFont="1" applyFill="1" applyBorder="1" applyAlignment="1" applyProtection="1">
      <alignment horizontal="left"/>
    </xf>
    <xf numFmtId="0" fontId="8" fillId="0" borderId="0" xfId="307" applyFont="1" applyBorder="1"/>
    <xf numFmtId="173" fontId="30" fillId="0" borderId="6" xfId="307" quotePrefix="1" applyNumberFormat="1" applyFont="1" applyFill="1" applyBorder="1" applyAlignment="1" applyProtection="1">
      <alignment horizontal="left"/>
    </xf>
    <xf numFmtId="169" fontId="40" fillId="0" borderId="0" xfId="307" applyNumberFormat="1" applyFont="1" applyFill="1" applyBorder="1" applyProtection="1"/>
    <xf numFmtId="169" fontId="40" fillId="0" borderId="31" xfId="307" applyNumberFormat="1" applyFont="1" applyFill="1" applyBorder="1" applyProtection="1"/>
    <xf numFmtId="169" fontId="40" fillId="0" borderId="17" xfId="307" applyNumberFormat="1" applyFont="1" applyFill="1" applyBorder="1" applyProtection="1"/>
    <xf numFmtId="0" fontId="8" fillId="0" borderId="31" xfId="307" applyFont="1" applyFill="1" applyBorder="1"/>
    <xf numFmtId="173" fontId="41" fillId="0" borderId="31" xfId="307" quotePrefix="1" applyNumberFormat="1" applyFont="1" applyFill="1" applyBorder="1" applyAlignment="1" applyProtection="1">
      <alignment horizontal="left"/>
    </xf>
    <xf numFmtId="173" fontId="30" fillId="0" borderId="31" xfId="307" applyNumberFormat="1" applyFont="1" applyFill="1" applyBorder="1" applyAlignment="1" applyProtection="1">
      <alignment horizontal="left"/>
    </xf>
    <xf numFmtId="173" fontId="30" fillId="0" borderId="31" xfId="307" quotePrefix="1" applyNumberFormat="1" applyFont="1" applyFill="1" applyBorder="1" applyAlignment="1" applyProtection="1">
      <alignment horizontal="left"/>
    </xf>
    <xf numFmtId="173" fontId="8" fillId="0" borderId="6" xfId="307" applyNumberFormat="1" applyFont="1" applyFill="1" applyBorder="1" applyProtection="1"/>
    <xf numFmtId="169" fontId="8" fillId="0" borderId="8" xfId="307" applyNumberFormat="1" applyFont="1" applyFill="1" applyBorder="1" applyProtection="1"/>
    <xf numFmtId="164" fontId="8" fillId="0" borderId="17" xfId="307" applyNumberFormat="1" applyFont="1" applyFill="1" applyBorder="1" applyProtection="1"/>
    <xf numFmtId="175" fontId="8" fillId="0" borderId="21" xfId="307" quotePrefix="1" applyNumberFormat="1" applyFont="1" applyFill="1" applyBorder="1" applyAlignment="1" applyProtection="1">
      <alignment horizontal="left"/>
    </xf>
    <xf numFmtId="169" fontId="8" fillId="0" borderId="22" xfId="307" applyNumberFormat="1" applyFont="1" applyFill="1" applyBorder="1" applyProtection="1"/>
    <xf numFmtId="169" fontId="8" fillId="0" borderId="28" xfId="307" applyNumberFormat="1" applyFont="1" applyFill="1" applyBorder="1" applyProtection="1"/>
    <xf numFmtId="169" fontId="8" fillId="0" borderId="48" xfId="307" applyNumberFormat="1" applyFont="1" applyFill="1" applyBorder="1" applyProtection="1"/>
    <xf numFmtId="169" fontId="8" fillId="0" borderId="55" xfId="307" applyNumberFormat="1" applyFont="1" applyFill="1" applyBorder="1" applyProtection="1"/>
    <xf numFmtId="169" fontId="8" fillId="0" borderId="35" xfId="307" applyNumberFormat="1" applyFont="1" applyFill="1" applyBorder="1" applyProtection="1"/>
    <xf numFmtId="175" fontId="8" fillId="0" borderId="36" xfId="307" applyNumberFormat="1" applyFont="1" applyFill="1" applyBorder="1" applyAlignment="1" applyProtection="1">
      <alignment horizontal="left"/>
    </xf>
    <xf numFmtId="169" fontId="8" fillId="0" borderId="37" xfId="307" applyNumberFormat="1" applyFont="1" applyFill="1" applyBorder="1" applyProtection="1"/>
    <xf numFmtId="169" fontId="8" fillId="0" borderId="56" xfId="307" applyNumberFormat="1" applyFont="1" applyFill="1" applyBorder="1" applyProtection="1"/>
    <xf numFmtId="169" fontId="8" fillId="0" borderId="63" xfId="307" applyNumberFormat="1" applyFont="1" applyFill="1" applyBorder="1" applyProtection="1"/>
    <xf numFmtId="169" fontId="8" fillId="0" borderId="25" xfId="307" applyNumberFormat="1" applyFont="1" applyFill="1" applyBorder="1" applyProtection="1"/>
    <xf numFmtId="169" fontId="8" fillId="0" borderId="57" xfId="307" applyNumberFormat="1" applyFont="1" applyFill="1" applyBorder="1" applyProtection="1"/>
    <xf numFmtId="0" fontId="8" fillId="0" borderId="0" xfId="307" quotePrefix="1" applyFont="1" applyFill="1" applyBorder="1" applyAlignment="1">
      <alignment horizontal="left"/>
    </xf>
    <xf numFmtId="169" fontId="8" fillId="0" borderId="0" xfId="307" applyNumberFormat="1" applyFont="1" applyFill="1" applyBorder="1" applyAlignment="1">
      <alignment horizontal="right"/>
    </xf>
    <xf numFmtId="169" fontId="42" fillId="0" borderId="0" xfId="307" applyNumberFormat="1" applyFont="1" applyFill="1" applyBorder="1" applyProtection="1"/>
    <xf numFmtId="173" fontId="42" fillId="0" borderId="0" xfId="307" applyNumberFormat="1" applyFont="1" applyFill="1" applyBorder="1" applyAlignment="1" applyProtection="1">
      <alignment horizontal="left"/>
    </xf>
    <xf numFmtId="0" fontId="42" fillId="0" borderId="0" xfId="307" applyFont="1" applyFill="1" applyBorder="1" applyAlignment="1" applyProtection="1">
      <alignment horizontal="left"/>
    </xf>
    <xf numFmtId="0" fontId="43" fillId="0" borderId="0" xfId="307" applyFont="1" applyFill="1" applyBorder="1" applyAlignment="1" applyProtection="1">
      <alignment horizontal="left"/>
    </xf>
    <xf numFmtId="175" fontId="8" fillId="0" borderId="0" xfId="307" applyNumberFormat="1" applyFont="1" applyFill="1" applyBorder="1" applyAlignment="1" applyProtection="1">
      <alignment horizontal="left"/>
    </xf>
    <xf numFmtId="175" fontId="9" fillId="0" borderId="0" xfId="307" quotePrefix="1" applyNumberFormat="1" applyFont="1" applyFill="1" applyBorder="1" applyAlignment="1" applyProtection="1">
      <alignment horizontal="left"/>
    </xf>
    <xf numFmtId="0" fontId="23" fillId="0" borderId="0" xfId="307" applyFont="1" applyFill="1" applyBorder="1"/>
    <xf numFmtId="176" fontId="23" fillId="0" borderId="0" xfId="307" applyNumberFormat="1" applyFont="1" applyFill="1" applyBorder="1" applyAlignment="1" applyProtection="1">
      <alignment horizontal="right"/>
    </xf>
    <xf numFmtId="176" fontId="23" fillId="0" borderId="0" xfId="307" applyNumberFormat="1" applyFont="1" applyFill="1" applyBorder="1" applyProtection="1"/>
    <xf numFmtId="169" fontId="23" fillId="0" borderId="0" xfId="307" applyNumberFormat="1" applyFont="1" applyFill="1" applyBorder="1" applyProtection="1"/>
    <xf numFmtId="173" fontId="23" fillId="0" borderId="0" xfId="307" applyNumberFormat="1" applyFont="1" applyFill="1" applyBorder="1" applyProtection="1"/>
    <xf numFmtId="176" fontId="23" fillId="0" borderId="0" xfId="307" applyNumberFormat="1" applyFont="1" applyFill="1" applyBorder="1" applyAlignment="1">
      <alignment horizontal="right"/>
    </xf>
    <xf numFmtId="176" fontId="23" fillId="0" borderId="0" xfId="307" applyNumberFormat="1" applyFont="1" applyFill="1" applyBorder="1"/>
    <xf numFmtId="175" fontId="23" fillId="0" borderId="0" xfId="307" applyNumberFormat="1" applyFont="1" applyFill="1" applyBorder="1" applyAlignment="1" applyProtection="1">
      <alignment horizontal="left"/>
    </xf>
    <xf numFmtId="164" fontId="8" fillId="0" borderId="0" xfId="307" applyNumberFormat="1" applyFont="1" applyFill="1"/>
    <xf numFmtId="173" fontId="7" fillId="0" borderId="32" xfId="307" applyNumberFormat="1" applyFont="1" applyFill="1" applyBorder="1" applyAlignment="1" applyProtection="1">
      <alignment horizontal="center"/>
    </xf>
    <xf numFmtId="173" fontId="7" fillId="0" borderId="15" xfId="307" quotePrefix="1" applyNumberFormat="1" applyFont="1" applyFill="1" applyBorder="1" applyAlignment="1" applyProtection="1">
      <alignment horizontal="center"/>
    </xf>
    <xf numFmtId="0" fontId="7" fillId="0" borderId="15" xfId="307" applyFont="1" applyFill="1" applyBorder="1" applyAlignment="1" applyProtection="1">
      <alignment horizontal="center"/>
    </xf>
    <xf numFmtId="0" fontId="7" fillId="0" borderId="15" xfId="307" quotePrefix="1" applyFont="1" applyFill="1" applyBorder="1" applyAlignment="1" applyProtection="1">
      <alignment horizontal="center"/>
    </xf>
    <xf numFmtId="0" fontId="7" fillId="0" borderId="30" xfId="307" applyFont="1" applyFill="1" applyBorder="1" applyAlignment="1" applyProtection="1">
      <alignment horizontal="center"/>
    </xf>
    <xf numFmtId="173" fontId="7" fillId="0" borderId="62" xfId="307" applyNumberFormat="1" applyFont="1" applyFill="1" applyBorder="1" applyAlignment="1" applyProtection="1">
      <alignment horizontal="right"/>
    </xf>
    <xf numFmtId="173" fontId="7" fillId="0" borderId="31" xfId="307" applyNumberFormat="1" applyFont="1" applyFill="1" applyBorder="1" applyAlignment="1" applyProtection="1">
      <alignment horizontal="center"/>
    </xf>
    <xf numFmtId="0" fontId="7" fillId="0" borderId="0" xfId="307" applyFont="1" applyFill="1" applyBorder="1" applyAlignment="1" applyProtection="1">
      <alignment horizontal="center"/>
    </xf>
    <xf numFmtId="173" fontId="7" fillId="0" borderId="17" xfId="307" applyNumberFormat="1" applyFont="1" applyFill="1" applyBorder="1" applyAlignment="1" applyProtection="1">
      <alignment horizontal="center"/>
    </xf>
    <xf numFmtId="173" fontId="41" fillId="0" borderId="6" xfId="307" applyNumberFormat="1" applyFont="1" applyFill="1" applyBorder="1" applyProtection="1"/>
    <xf numFmtId="173" fontId="41" fillId="0" borderId="6" xfId="307" quotePrefix="1" applyNumberFormat="1" applyFont="1" applyFill="1" applyBorder="1" applyAlignment="1" applyProtection="1">
      <alignment horizontal="left"/>
    </xf>
    <xf numFmtId="173" fontId="41" fillId="0" borderId="31" xfId="307" applyNumberFormat="1" applyFont="1" applyFill="1" applyBorder="1" applyProtection="1"/>
    <xf numFmtId="175" fontId="8" fillId="0" borderId="24" xfId="307" quotePrefix="1" applyNumberFormat="1" applyFont="1" applyFill="1" applyBorder="1" applyAlignment="1" applyProtection="1">
      <alignment horizontal="left"/>
    </xf>
    <xf numFmtId="175" fontId="7" fillId="0" borderId="4" xfId="307" applyNumberFormat="1" applyFont="1" applyFill="1" applyBorder="1" applyAlignment="1" applyProtection="1">
      <alignment horizontal="left"/>
    </xf>
    <xf numFmtId="169" fontId="7" fillId="0" borderId="15" xfId="307" applyNumberFormat="1" applyFont="1" applyFill="1" applyBorder="1" applyProtection="1"/>
    <xf numFmtId="169" fontId="7" fillId="0" borderId="30" xfId="307" applyNumberFormat="1" applyFont="1" applyFill="1" applyBorder="1" applyProtection="1"/>
    <xf numFmtId="173" fontId="30" fillId="0" borderId="31" xfId="307" applyNumberFormat="1" applyFont="1" applyFill="1" applyBorder="1" applyProtection="1"/>
    <xf numFmtId="169" fontId="7" fillId="0" borderId="31" xfId="307" applyNumberFormat="1" applyFont="1" applyFill="1" applyBorder="1" applyProtection="1"/>
    <xf numFmtId="169" fontId="7" fillId="0" borderId="0" xfId="307" applyNumberFormat="1" applyFont="1" applyFill="1" applyBorder="1" applyProtection="1"/>
    <xf numFmtId="169" fontId="7" fillId="0" borderId="17" xfId="307" applyNumberFormat="1" applyFont="1" applyFill="1" applyBorder="1" applyProtection="1"/>
    <xf numFmtId="0" fontId="8" fillId="0" borderId="6" xfId="307" applyFont="1" applyFill="1" applyBorder="1"/>
    <xf numFmtId="173" fontId="41" fillId="0" borderId="63" xfId="307" applyNumberFormat="1" applyFont="1" applyFill="1" applyBorder="1" applyProtection="1"/>
    <xf numFmtId="0" fontId="8" fillId="0" borderId="63" xfId="307" applyFont="1" applyFill="1" applyBorder="1"/>
    <xf numFmtId="175" fontId="9" fillId="0" borderId="0" xfId="307" applyNumberFormat="1" applyFont="1" applyFill="1" applyBorder="1" applyAlignment="1" applyProtection="1">
      <alignment horizontal="left"/>
    </xf>
    <xf numFmtId="169" fontId="44" fillId="0" borderId="0" xfId="307" applyNumberFormat="1" applyFont="1" applyFill="1" applyBorder="1" applyProtection="1"/>
    <xf numFmtId="169" fontId="23" fillId="0" borderId="0" xfId="307" applyNumberFormat="1" applyFont="1" applyFill="1" applyBorder="1" applyAlignment="1">
      <alignment horizontal="right"/>
    </xf>
    <xf numFmtId="169" fontId="23" fillId="0" borderId="0" xfId="307" applyNumberFormat="1" applyFont="1" applyFill="1" applyBorder="1"/>
    <xf numFmtId="0" fontId="23" fillId="0" borderId="0" xfId="307" quotePrefix="1" applyFont="1" applyFill="1" applyBorder="1" applyAlignment="1">
      <alignment horizontal="left"/>
    </xf>
    <xf numFmtId="173" fontId="7" fillId="0" borderId="15" xfId="307" applyNumberFormat="1" applyFont="1" applyFill="1" applyBorder="1" applyAlignment="1">
      <alignment horizontal="centerContinuous"/>
    </xf>
    <xf numFmtId="173" fontId="7" fillId="0" borderId="51" xfId="307" quotePrefix="1" applyNumberFormat="1" applyFont="1" applyFill="1" applyBorder="1" applyAlignment="1" applyProtection="1">
      <alignment horizontal="centerContinuous"/>
    </xf>
    <xf numFmtId="173" fontId="7" fillId="0" borderId="51" xfId="307" quotePrefix="1" applyNumberFormat="1" applyFont="1" applyFill="1" applyBorder="1" applyAlignment="1" applyProtection="1">
      <alignment horizontal="center"/>
    </xf>
    <xf numFmtId="0" fontId="7" fillId="0" borderId="59" xfId="307" quotePrefix="1" applyFont="1" applyFill="1" applyBorder="1" applyAlignment="1" applyProtection="1">
      <alignment horizontal="centerContinuous"/>
    </xf>
    <xf numFmtId="169" fontId="8" fillId="0" borderId="24" xfId="307" quotePrefix="1" applyNumberFormat="1" applyFont="1" applyFill="1" applyBorder="1" applyAlignment="1" applyProtection="1">
      <alignment horizontal="left"/>
    </xf>
    <xf numFmtId="169" fontId="8" fillId="0" borderId="4" xfId="307" applyNumberFormat="1" applyFont="1" applyFill="1" applyBorder="1" applyAlignment="1" applyProtection="1">
      <alignment horizontal="left"/>
    </xf>
    <xf numFmtId="169" fontId="7" fillId="0" borderId="24" xfId="307" quotePrefix="1" applyNumberFormat="1" applyFont="1" applyFill="1" applyBorder="1" applyAlignment="1" applyProtection="1">
      <alignment horizontal="left"/>
    </xf>
    <xf numFmtId="169" fontId="7" fillId="0" borderId="7" xfId="307" applyNumberFormat="1" applyFont="1" applyFill="1" applyBorder="1" applyProtection="1"/>
    <xf numFmtId="169" fontId="7" fillId="0" borderId="5" xfId="307" applyNumberFormat="1" applyFont="1" applyFill="1" applyBorder="1" applyProtection="1"/>
    <xf numFmtId="173" fontId="30" fillId="0" borderId="6" xfId="307" applyNumberFormat="1" applyFont="1" applyFill="1" applyBorder="1" applyProtection="1"/>
    <xf numFmtId="169" fontId="7" fillId="0" borderId="6" xfId="307" applyNumberFormat="1" applyFont="1" applyFill="1" applyBorder="1" applyProtection="1"/>
    <xf numFmtId="169" fontId="7" fillId="0" borderId="51" xfId="307" applyNumberFormat="1" applyFont="1" applyFill="1" applyBorder="1" applyProtection="1"/>
    <xf numFmtId="169" fontId="7" fillId="0" borderId="59" xfId="307" applyNumberFormat="1" applyFont="1" applyFill="1" applyBorder="1" applyProtection="1"/>
    <xf numFmtId="175" fontId="8" fillId="0" borderId="4" xfId="307" applyNumberFormat="1" applyFont="1" applyFill="1" applyBorder="1" applyAlignment="1" applyProtection="1">
      <alignment horizontal="left" indent="3"/>
    </xf>
    <xf numFmtId="169" fontId="8" fillId="0" borderId="24" xfId="307" applyNumberFormat="1" applyFont="1" applyFill="1" applyBorder="1" applyAlignment="1" applyProtection="1">
      <alignment horizontal="left"/>
    </xf>
    <xf numFmtId="169" fontId="8" fillId="0" borderId="36" xfId="307" applyNumberFormat="1" applyFont="1" applyFill="1" applyBorder="1" applyAlignment="1" applyProtection="1">
      <alignment horizontal="left"/>
    </xf>
    <xf numFmtId="169" fontId="8" fillId="0" borderId="0" xfId="307" applyNumberFormat="1" applyFont="1"/>
    <xf numFmtId="169" fontId="8" fillId="0" borderId="0" xfId="307" applyNumberFormat="1" applyFont="1" applyFill="1" applyBorder="1" applyAlignment="1">
      <alignment horizontal="center"/>
    </xf>
    <xf numFmtId="173" fontId="41" fillId="0" borderId="48" xfId="307" applyNumberFormat="1" applyFont="1" applyFill="1" applyBorder="1" applyProtection="1"/>
    <xf numFmtId="173" fontId="7" fillId="0" borderId="32" xfId="307" applyNumberFormat="1" applyFont="1" applyFill="1" applyBorder="1" applyAlignment="1">
      <alignment horizontal="centerContinuous"/>
    </xf>
    <xf numFmtId="2" fontId="8" fillId="0" borderId="0" xfId="307" applyNumberFormat="1" applyFont="1" applyFill="1"/>
    <xf numFmtId="173" fontId="7" fillId="0" borderId="69" xfId="307" applyNumberFormat="1" applyFont="1" applyFill="1" applyBorder="1" applyAlignment="1">
      <alignment horizontal="center"/>
    </xf>
    <xf numFmtId="173" fontId="7" fillId="0" borderId="31" xfId="307" applyNumberFormat="1" applyFont="1" applyFill="1" applyBorder="1" applyAlignment="1">
      <alignment horizontal="center"/>
    </xf>
    <xf numFmtId="164" fontId="7" fillId="0" borderId="22" xfId="6" quotePrefix="1" applyNumberFormat="1" applyFont="1" applyFill="1" applyBorder="1" applyAlignment="1">
      <alignment horizontal="center"/>
    </xf>
    <xf numFmtId="164" fontId="7" fillId="0" borderId="48" xfId="6" quotePrefix="1" applyNumberFormat="1" applyFont="1" applyFill="1" applyBorder="1" applyAlignment="1">
      <alignment horizontal="center"/>
    </xf>
    <xf numFmtId="164" fontId="7" fillId="0" borderId="0" xfId="307" applyNumberFormat="1" applyFont="1" applyFill="1" applyAlignment="1">
      <alignment horizontal="center"/>
    </xf>
    <xf numFmtId="164" fontId="7" fillId="0" borderId="0" xfId="307" applyNumberFormat="1" applyFont="1" applyFill="1" applyBorder="1" applyAlignment="1">
      <alignment horizontal="center"/>
    </xf>
    <xf numFmtId="164" fontId="8" fillId="0" borderId="24" xfId="307" applyNumberFormat="1" applyFont="1" applyFill="1" applyBorder="1" applyAlignment="1" applyProtection="1">
      <alignment horizontal="left"/>
    </xf>
    <xf numFmtId="164" fontId="8" fillId="0" borderId="22" xfId="6" applyNumberFormat="1" applyFont="1" applyFill="1" applyBorder="1"/>
    <xf numFmtId="164" fontId="8" fillId="0" borderId="23" xfId="6" applyNumberFormat="1" applyFont="1" applyFill="1" applyBorder="1"/>
    <xf numFmtId="164" fontId="8" fillId="0" borderId="0" xfId="307" applyNumberFormat="1" applyFont="1" applyFill="1" applyBorder="1" applyAlignment="1" applyProtection="1">
      <alignment horizontal="left" vertical="center"/>
    </xf>
    <xf numFmtId="164" fontId="8" fillId="0" borderId="0" xfId="307" applyNumberFormat="1" applyFont="1" applyFill="1" applyBorder="1"/>
    <xf numFmtId="164" fontId="8" fillId="0" borderId="21" xfId="307" applyNumberFormat="1" applyFont="1" applyFill="1" applyBorder="1" applyAlignment="1" applyProtection="1">
      <alignment horizontal="left"/>
    </xf>
    <xf numFmtId="164" fontId="8" fillId="0" borderId="7" xfId="6" applyNumberFormat="1" applyFont="1" applyFill="1" applyBorder="1"/>
    <xf numFmtId="164" fontId="8" fillId="0" borderId="8" xfId="6" applyNumberFormat="1" applyFont="1" applyFill="1" applyBorder="1"/>
    <xf numFmtId="164" fontId="8" fillId="0" borderId="4" xfId="307" applyNumberFormat="1" applyFont="1" applyFill="1" applyBorder="1" applyAlignment="1" applyProtection="1">
      <alignment horizontal="left"/>
    </xf>
    <xf numFmtId="164" fontId="8" fillId="0" borderId="15" xfId="6" applyNumberFormat="1" applyFont="1" applyFill="1" applyBorder="1"/>
    <xf numFmtId="164" fontId="8" fillId="0" borderId="16" xfId="6" applyNumberFormat="1" applyFont="1" applyFill="1" applyBorder="1"/>
    <xf numFmtId="164" fontId="7" fillId="0" borderId="45" xfId="307" applyNumberFormat="1" applyFont="1" applyFill="1" applyBorder="1" applyAlignment="1" applyProtection="1">
      <alignment horizontal="left"/>
    </xf>
    <xf numFmtId="164" fontId="7" fillId="0" borderId="46" xfId="6" applyNumberFormat="1" applyFont="1" applyFill="1" applyBorder="1"/>
    <xf numFmtId="164" fontId="7" fillId="0" borderId="47" xfId="6" applyNumberFormat="1" applyFont="1" applyFill="1" applyBorder="1"/>
    <xf numFmtId="164" fontId="7" fillId="0" borderId="0" xfId="307" applyNumberFormat="1" applyFont="1" applyFill="1" applyBorder="1" applyAlignment="1" applyProtection="1">
      <alignment horizontal="left" vertical="center"/>
    </xf>
    <xf numFmtId="164" fontId="8" fillId="0" borderId="0" xfId="307" applyNumberFormat="1" applyFont="1" applyFill="1" applyBorder="1" applyAlignment="1" applyProtection="1">
      <alignment horizontal="left"/>
    </xf>
    <xf numFmtId="164" fontId="7" fillId="0" borderId="0" xfId="6" applyNumberFormat="1" applyFont="1" applyFill="1" applyBorder="1"/>
    <xf numFmtId="2" fontId="7" fillId="0" borderId="0" xfId="6" applyNumberFormat="1" applyFont="1" applyFill="1" applyBorder="1"/>
    <xf numFmtId="2" fontId="8" fillId="0" borderId="0" xfId="6" applyNumberFormat="1" applyFont="1" applyFill="1" applyBorder="1"/>
    <xf numFmtId="164" fontId="7" fillId="0" borderId="0" xfId="307" applyNumberFormat="1" applyFont="1" applyFill="1" applyBorder="1" applyAlignment="1" applyProtection="1">
      <alignment horizontal="left"/>
    </xf>
    <xf numFmtId="164" fontId="7" fillId="0" borderId="0" xfId="307" applyNumberFormat="1" applyFont="1" applyFill="1"/>
    <xf numFmtId="164" fontId="23" fillId="0" borderId="0" xfId="307" applyNumberFormat="1" applyFont="1" applyFill="1"/>
    <xf numFmtId="164" fontId="23" fillId="0" borderId="0" xfId="307" applyNumberFormat="1" applyFont="1" applyFill="1" applyBorder="1"/>
    <xf numFmtId="2" fontId="8" fillId="0" borderId="0" xfId="307" applyNumberFormat="1" applyFont="1" applyFill="1" applyBorder="1"/>
    <xf numFmtId="164" fontId="7" fillId="0" borderId="22" xfId="6" applyNumberFormat="1" applyFont="1" applyFill="1" applyBorder="1" applyAlignment="1">
      <alignment horizontal="center"/>
    </xf>
    <xf numFmtId="2" fontId="7" fillId="0" borderId="22" xfId="6" applyNumberFormat="1" applyFont="1" applyFill="1" applyBorder="1" applyAlignment="1">
      <alignment horizontal="center"/>
    </xf>
    <xf numFmtId="2" fontId="7" fillId="0" borderId="23" xfId="6" applyNumberFormat="1" applyFont="1" applyFill="1" applyBorder="1" applyAlignment="1">
      <alignment horizontal="center"/>
    </xf>
    <xf numFmtId="0" fontId="7" fillId="0" borderId="0" xfId="307" applyFont="1" applyFill="1"/>
    <xf numFmtId="0" fontId="7" fillId="0" borderId="32" xfId="307" applyFont="1" applyBorder="1" applyAlignment="1" applyProtection="1">
      <alignment horizontal="center"/>
    </xf>
    <xf numFmtId="173" fontId="7" fillId="0" borderId="32" xfId="307" applyNumberFormat="1" applyFont="1" applyBorder="1" applyAlignment="1">
      <alignment horizontal="center"/>
    </xf>
    <xf numFmtId="0" fontId="7" fillId="0" borderId="15" xfId="307" applyFont="1" applyFill="1" applyBorder="1" applyAlignment="1">
      <alignment horizontal="center"/>
    </xf>
    <xf numFmtId="0" fontId="7" fillId="0" borderId="16" xfId="307" applyFont="1" applyFill="1" applyBorder="1" applyAlignment="1">
      <alignment horizontal="center"/>
    </xf>
    <xf numFmtId="0" fontId="7" fillId="0" borderId="24" xfId="307" applyFont="1" applyFill="1" applyBorder="1"/>
    <xf numFmtId="164" fontId="7" fillId="0" borderId="7" xfId="148" applyNumberFormat="1" applyFont="1" applyFill="1" applyBorder="1"/>
    <xf numFmtId="164" fontId="7" fillId="0" borderId="8" xfId="148" applyNumberFormat="1" applyFont="1" applyFill="1" applyBorder="1"/>
    <xf numFmtId="0" fontId="8" fillId="0" borderId="4" xfId="307" applyFont="1" applyFill="1" applyBorder="1"/>
    <xf numFmtId="164" fontId="8" fillId="0" borderId="15" xfId="148" applyNumberFormat="1" applyFont="1" applyFill="1" applyBorder="1"/>
    <xf numFmtId="164" fontId="8" fillId="0" borderId="16" xfId="148" applyNumberFormat="1" applyFont="1" applyFill="1" applyBorder="1"/>
    <xf numFmtId="164" fontId="7" fillId="0" borderId="7" xfId="148" applyNumberFormat="1" applyFont="1" applyFill="1" applyBorder="1" applyAlignment="1">
      <alignment vertical="center"/>
    </xf>
    <xf numFmtId="164" fontId="7" fillId="0" borderId="8" xfId="148" applyNumberFormat="1" applyFont="1" applyFill="1" applyBorder="1" applyAlignment="1">
      <alignment vertical="center"/>
    </xf>
    <xf numFmtId="164" fontId="7" fillId="0" borderId="7" xfId="148" quotePrefix="1" applyNumberFormat="1" applyFont="1" applyFill="1" applyBorder="1" applyAlignment="1">
      <alignment horizontal="right"/>
    </xf>
    <xf numFmtId="164" fontId="7" fillId="0" borderId="8" xfId="148" quotePrefix="1" applyNumberFormat="1" applyFont="1" applyFill="1" applyBorder="1" applyAlignment="1">
      <alignment horizontal="right"/>
    </xf>
    <xf numFmtId="0" fontId="7" fillId="0" borderId="36" xfId="307" applyFont="1" applyFill="1" applyBorder="1" applyAlignment="1">
      <alignment horizontal="left"/>
    </xf>
    <xf numFmtId="164" fontId="7" fillId="0" borderId="37" xfId="148" applyNumberFormat="1" applyFont="1" applyFill="1" applyBorder="1"/>
    <xf numFmtId="164" fontId="7" fillId="0" borderId="38" xfId="148" applyNumberFormat="1" applyFont="1" applyFill="1" applyBorder="1"/>
    <xf numFmtId="0" fontId="23" fillId="0" borderId="25" xfId="307" applyFont="1" applyFill="1" applyBorder="1" applyAlignment="1"/>
    <xf numFmtId="0" fontId="23" fillId="0" borderId="0" xfId="307" applyFont="1" applyFill="1" applyBorder="1" applyAlignment="1">
      <alignment horizontal="right"/>
    </xf>
    <xf numFmtId="1" fontId="7" fillId="0" borderId="32" xfId="307" applyNumberFormat="1" applyFont="1" applyFill="1" applyBorder="1" applyAlignment="1">
      <alignment horizontal="center"/>
    </xf>
    <xf numFmtId="1" fontId="7" fillId="0" borderId="20" xfId="307" applyNumberFormat="1" applyFont="1" applyFill="1" applyBorder="1" applyAlignment="1">
      <alignment horizontal="center"/>
    </xf>
    <xf numFmtId="1" fontId="7" fillId="0" borderId="15" xfId="307" applyNumberFormat="1" applyFont="1" applyFill="1" applyBorder="1" applyAlignment="1">
      <alignment horizontal="center"/>
    </xf>
    <xf numFmtId="1" fontId="7" fillId="0" borderId="0" xfId="307" applyNumberFormat="1" applyFont="1" applyFill="1" applyBorder="1" applyAlignment="1">
      <alignment horizontal="center"/>
    </xf>
    <xf numFmtId="0" fontId="7" fillId="0" borderId="31" xfId="307" applyFont="1" applyFill="1" applyBorder="1" applyAlignment="1">
      <alignment horizontal="center"/>
    </xf>
    <xf numFmtId="0" fontId="7" fillId="0" borderId="29" xfId="307" applyFont="1" applyFill="1" applyBorder="1" applyAlignment="1">
      <alignment horizontal="center"/>
    </xf>
    <xf numFmtId="0" fontId="7" fillId="0" borderId="62" xfId="307" applyFont="1" applyFill="1" applyBorder="1" applyAlignment="1">
      <alignment horizontal="center"/>
    </xf>
    <xf numFmtId="0" fontId="7" fillId="0" borderId="61" xfId="307" applyFont="1" applyFill="1" applyBorder="1" applyAlignment="1">
      <alignment horizontal="center"/>
    </xf>
    <xf numFmtId="0" fontId="25" fillId="0" borderId="54" xfId="161" applyNumberFormat="1" applyFont="1" applyFill="1" applyBorder="1" applyAlignment="1" applyProtection="1">
      <alignment vertical="center"/>
      <protection hidden="1"/>
    </xf>
    <xf numFmtId="164" fontId="7" fillId="0" borderId="7" xfId="307" applyNumberFormat="1" applyFont="1" applyFill="1" applyBorder="1"/>
    <xf numFmtId="164" fontId="7" fillId="0" borderId="7" xfId="307" applyNumberFormat="1" applyFont="1" applyFill="1" applyBorder="1" applyAlignment="1">
      <alignment vertical="center"/>
    </xf>
    <xf numFmtId="164" fontId="7" fillId="0" borderId="8" xfId="307" applyNumberFormat="1" applyFont="1" applyFill="1" applyBorder="1" applyAlignment="1">
      <alignment vertical="center"/>
    </xf>
    <xf numFmtId="0" fontId="8" fillId="0" borderId="42" xfId="161" applyNumberFormat="1" applyFont="1" applyFill="1" applyBorder="1" applyAlignment="1" applyProtection="1">
      <alignment horizontal="left" vertical="center" indent="2"/>
      <protection hidden="1"/>
    </xf>
    <xf numFmtId="164" fontId="8" fillId="0" borderId="15" xfId="307" applyNumberFormat="1" applyFont="1" applyFill="1" applyBorder="1"/>
    <xf numFmtId="164" fontId="8" fillId="0" borderId="15" xfId="307" applyNumberFormat="1" applyFont="1" applyFill="1" applyBorder="1" applyAlignment="1">
      <alignment vertical="center"/>
    </xf>
    <xf numFmtId="164" fontId="8" fillId="0" borderId="16" xfId="307" applyNumberFormat="1" applyFont="1" applyFill="1" applyBorder="1" applyAlignment="1">
      <alignment vertical="center"/>
    </xf>
    <xf numFmtId="0" fontId="25" fillId="0" borderId="71" xfId="161" applyNumberFormat="1" applyFont="1" applyFill="1" applyBorder="1" applyAlignment="1" applyProtection="1">
      <alignment vertical="center"/>
      <protection hidden="1"/>
    </xf>
    <xf numFmtId="0" fontId="8" fillId="0" borderId="71" xfId="161" applyNumberFormat="1" applyFont="1" applyFill="1" applyBorder="1" applyAlignment="1" applyProtection="1">
      <alignment horizontal="left" vertical="center" indent="2"/>
      <protection hidden="1"/>
    </xf>
    <xf numFmtId="0" fontId="7" fillId="0" borderId="71" xfId="161" applyFont="1" applyFill="1" applyBorder="1" applyAlignment="1" applyProtection="1">
      <alignment vertical="center"/>
      <protection hidden="1"/>
    </xf>
    <xf numFmtId="0" fontId="8" fillId="0" borderId="71" xfId="161" applyFont="1" applyFill="1" applyBorder="1" applyAlignment="1" applyProtection="1">
      <alignment horizontal="left" vertical="center" indent="2"/>
      <protection hidden="1"/>
    </xf>
    <xf numFmtId="0" fontId="8" fillId="0" borderId="42" xfId="161" applyFont="1" applyFill="1" applyBorder="1" applyAlignment="1" applyProtection="1">
      <alignment horizontal="left" vertical="center" indent="2"/>
      <protection hidden="1"/>
    </xf>
    <xf numFmtId="0" fontId="8" fillId="0" borderId="71" xfId="161" applyNumberFormat="1" applyFont="1" applyFill="1" applyBorder="1" applyAlignment="1" applyProtection="1">
      <alignment horizontal="left" vertical="center" wrapText="1" indent="2"/>
      <protection hidden="1"/>
    </xf>
    <xf numFmtId="164" fontId="8" fillId="0" borderId="15" xfId="307" applyNumberFormat="1" applyFont="1" applyFill="1" applyBorder="1" applyAlignment="1"/>
    <xf numFmtId="164" fontId="8" fillId="0" borderId="16" xfId="307" applyNumberFormat="1" applyFont="1" applyFill="1" applyBorder="1" applyAlignment="1"/>
    <xf numFmtId="0" fontId="8" fillId="0" borderId="42" xfId="161" applyNumberFormat="1" applyFont="1" applyFill="1" applyBorder="1" applyAlignment="1" applyProtection="1">
      <alignment horizontal="left" vertical="center" wrapText="1" indent="2"/>
      <protection hidden="1"/>
    </xf>
    <xf numFmtId="0" fontId="8" fillId="0" borderId="42" xfId="161" applyNumberFormat="1" applyFont="1" applyFill="1" applyBorder="1" applyAlignment="1" applyProtection="1">
      <alignment horizontal="left" vertical="center" indent="3"/>
      <protection hidden="1"/>
    </xf>
    <xf numFmtId="0" fontId="8" fillId="0" borderId="42" xfId="161" applyNumberFormat="1" applyFont="1" applyFill="1" applyBorder="1" applyAlignment="1" applyProtection="1">
      <alignment horizontal="left" vertical="center" wrapText="1" indent="3"/>
      <protection hidden="1"/>
    </xf>
    <xf numFmtId="0" fontId="7" fillId="0" borderId="71" xfId="161" applyNumberFormat="1" applyFont="1" applyFill="1" applyBorder="1" applyAlignment="1" applyProtection="1">
      <alignment vertical="center"/>
      <protection hidden="1"/>
    </xf>
    <xf numFmtId="0" fontId="40" fillId="0" borderId="71" xfId="161" applyNumberFormat="1" applyFont="1" applyFill="1" applyBorder="1" applyAlignment="1" applyProtection="1">
      <alignment horizontal="left" vertical="center" indent="2"/>
      <protection hidden="1"/>
    </xf>
    <xf numFmtId="0" fontId="8" fillId="0" borderId="42" xfId="161" applyFont="1" applyFill="1" applyBorder="1" applyAlignment="1" applyProtection="1">
      <alignment horizontal="left" vertical="center" indent="2"/>
      <protection locked="0"/>
    </xf>
    <xf numFmtId="0" fontId="7" fillId="0" borderId="68" xfId="307" applyFont="1" applyFill="1" applyBorder="1"/>
    <xf numFmtId="164" fontId="7" fillId="0" borderId="46" xfId="307" applyNumberFormat="1" applyFont="1" applyFill="1" applyBorder="1"/>
    <xf numFmtId="164" fontId="7" fillId="0" borderId="46" xfId="307" applyNumberFormat="1" applyFont="1" applyFill="1" applyBorder="1" applyAlignment="1">
      <alignment vertical="center"/>
    </xf>
    <xf numFmtId="164" fontId="7" fillId="0" borderId="47" xfId="307" applyNumberFormat="1" applyFont="1" applyFill="1" applyBorder="1" applyAlignment="1">
      <alignment vertical="center"/>
    </xf>
    <xf numFmtId="164" fontId="8" fillId="0" borderId="0" xfId="6" applyNumberFormat="1" applyFont="1" applyFill="1" applyBorder="1"/>
    <xf numFmtId="164" fontId="7" fillId="0" borderId="0" xfId="307" applyNumberFormat="1" applyFont="1" applyFill="1" applyBorder="1"/>
    <xf numFmtId="1" fontId="7" fillId="0" borderId="22" xfId="307" applyNumberFormat="1" applyFont="1" applyFill="1" applyBorder="1" applyAlignment="1">
      <alignment horizontal="center" vertical="center"/>
    </xf>
    <xf numFmtId="1" fontId="7" fillId="0" borderId="31" xfId="307" applyNumberFormat="1" applyFont="1" applyFill="1" applyBorder="1" applyAlignment="1">
      <alignment horizontal="center" vertical="center"/>
    </xf>
    <xf numFmtId="164" fontId="7" fillId="0" borderId="15" xfId="307" applyNumberFormat="1" applyFont="1" applyFill="1" applyBorder="1" applyAlignment="1">
      <alignment horizontal="center"/>
    </xf>
    <xf numFmtId="164" fontId="7" fillId="0" borderId="16" xfId="307" applyNumberFormat="1" applyFont="1" applyFill="1" applyBorder="1" applyAlignment="1">
      <alignment horizontal="center"/>
    </xf>
    <xf numFmtId="164" fontId="7" fillId="0" borderId="24" xfId="307" applyNumberFormat="1" applyFont="1" applyFill="1" applyBorder="1"/>
    <xf numFmtId="164" fontId="7" fillId="0" borderId="7" xfId="150" applyNumberFormat="1" applyFont="1" applyFill="1" applyBorder="1"/>
    <xf numFmtId="164" fontId="7" fillId="0" borderId="8" xfId="150" applyNumberFormat="1" applyFont="1" applyFill="1" applyBorder="1"/>
    <xf numFmtId="164" fontId="8" fillId="0" borderId="4" xfId="307" applyNumberFormat="1" applyFont="1" applyFill="1" applyBorder="1"/>
    <xf numFmtId="164" fontId="8" fillId="0" borderId="15" xfId="150" applyNumberFormat="1" applyFont="1" applyFill="1" applyBorder="1"/>
    <xf numFmtId="164" fontId="8" fillId="0" borderId="16" xfId="150" applyNumberFormat="1" applyFont="1" applyFill="1" applyBorder="1"/>
    <xf numFmtId="164" fontId="8" fillId="0" borderId="36" xfId="307" applyNumberFormat="1" applyFont="1" applyFill="1" applyBorder="1"/>
    <xf numFmtId="164" fontId="8" fillId="0" borderId="37" xfId="150" applyNumberFormat="1" applyFont="1" applyFill="1" applyBorder="1"/>
    <xf numFmtId="164" fontId="8" fillId="0" borderId="38" xfId="150" applyNumberFormat="1" applyFont="1" applyFill="1" applyBorder="1"/>
    <xf numFmtId="0" fontId="23" fillId="0" borderId="0" xfId="0" applyFont="1" applyAlignment="1">
      <alignment horizontal="right"/>
    </xf>
    <xf numFmtId="164" fontId="8" fillId="0" borderId="0" xfId="307" applyNumberFormat="1" applyFont="1" applyFill="1" applyBorder="1" applyAlignment="1">
      <alignment horizontal="right"/>
    </xf>
    <xf numFmtId="0" fontId="7" fillId="0" borderId="0" xfId="307" applyFont="1" applyBorder="1" applyAlignment="1">
      <alignment vertical="center"/>
    </xf>
    <xf numFmtId="0" fontId="7" fillId="2" borderId="7" xfId="307" applyFont="1" applyFill="1" applyBorder="1" applyAlignment="1">
      <alignment horizontal="center" vertical="center"/>
    </xf>
    <xf numFmtId="164" fontId="8" fillId="0" borderId="7" xfId="307" applyNumberFormat="1" applyFont="1" applyFill="1" applyBorder="1" applyAlignment="1">
      <alignment horizontal="right"/>
    </xf>
    <xf numFmtId="164" fontId="8" fillId="0" borderId="7" xfId="307" applyNumberFormat="1" applyFont="1" applyBorder="1" applyAlignment="1">
      <alignment horizontal="center"/>
    </xf>
    <xf numFmtId="1" fontId="8" fillId="0" borderId="7" xfId="307" applyNumberFormat="1" applyFont="1" applyFill="1" applyBorder="1" applyAlignment="1">
      <alignment horizontal="right"/>
    </xf>
    <xf numFmtId="164" fontId="8" fillId="0" borderId="7" xfId="307" quotePrefix="1" applyNumberFormat="1" applyFont="1" applyBorder="1" applyAlignment="1">
      <alignment horizontal="center"/>
    </xf>
    <xf numFmtId="1" fontId="8" fillId="0" borderId="7" xfId="6" applyNumberFormat="1" applyFont="1" applyFill="1" applyBorder="1" applyAlignment="1">
      <alignment horizontal="right"/>
    </xf>
    <xf numFmtId="164" fontId="8" fillId="0" borderId="0" xfId="307" applyNumberFormat="1" applyFont="1"/>
    <xf numFmtId="164" fontId="8" fillId="0" borderId="7" xfId="307" quotePrefix="1" applyNumberFormat="1" applyFont="1" applyFill="1" applyBorder="1" applyAlignment="1">
      <alignment horizontal="center"/>
    </xf>
    <xf numFmtId="164" fontId="8" fillId="0" borderId="7" xfId="307" applyNumberFormat="1" applyFont="1" applyFill="1" applyBorder="1" applyAlignment="1">
      <alignment horizontal="center"/>
    </xf>
    <xf numFmtId="0" fontId="8" fillId="0" borderId="0" xfId="307" applyFont="1" applyFill="1" applyBorder="1" applyAlignment="1">
      <alignment horizontal="left" vertical="center" wrapText="1"/>
    </xf>
    <xf numFmtId="164" fontId="8" fillId="0" borderId="0" xfId="307" applyNumberFormat="1" applyFont="1" applyFill="1" applyBorder="1" applyAlignment="1">
      <alignment horizontal="center"/>
    </xf>
    <xf numFmtId="164" fontId="8" fillId="0" borderId="0" xfId="307" applyNumberFormat="1" applyFont="1" applyBorder="1" applyAlignment="1">
      <alignment horizontal="center"/>
    </xf>
    <xf numFmtId="0" fontId="8" fillId="0" borderId="0" xfId="307" applyFont="1" applyBorder="1" applyAlignment="1">
      <alignment horizontal="left"/>
    </xf>
    <xf numFmtId="2" fontId="8" fillId="0" borderId="0" xfId="307" quotePrefix="1" applyNumberFormat="1" applyFont="1" applyBorder="1" applyAlignment="1">
      <alignment horizontal="center"/>
    </xf>
    <xf numFmtId="2" fontId="8" fillId="0" borderId="0" xfId="307" applyNumberFormat="1" applyFont="1"/>
    <xf numFmtId="43" fontId="8" fillId="0" borderId="0" xfId="6" applyFont="1"/>
    <xf numFmtId="0" fontId="8" fillId="0" borderId="78" xfId="307" applyFont="1" applyBorder="1" applyAlignment="1">
      <alignment horizontal="left" vertical="center" wrapText="1"/>
    </xf>
    <xf numFmtId="164" fontId="8" fillId="7" borderId="10" xfId="307" applyNumberFormat="1" applyFont="1" applyFill="1" applyBorder="1"/>
    <xf numFmtId="164" fontId="8" fillId="0" borderId="10" xfId="307" quotePrefix="1" applyNumberFormat="1" applyFont="1" applyBorder="1" applyAlignment="1">
      <alignment horizontal="center"/>
    </xf>
    <xf numFmtId="164" fontId="8" fillId="0" borderId="79" xfId="307" quotePrefix="1" applyNumberFormat="1" applyFont="1" applyBorder="1" applyAlignment="1">
      <alignment horizontal="center"/>
    </xf>
    <xf numFmtId="0" fontId="8" fillId="0" borderId="24" xfId="307" applyFont="1" applyBorder="1"/>
    <xf numFmtId="164" fontId="8" fillId="0" borderId="8" xfId="307" applyNumberFormat="1" applyFont="1" applyBorder="1" applyAlignment="1">
      <alignment horizontal="center"/>
    </xf>
    <xf numFmtId="0" fontId="8" fillId="0" borderId="24" xfId="307" applyFont="1" applyFill="1" applyBorder="1"/>
    <xf numFmtId="0" fontId="8" fillId="0" borderId="24" xfId="307" applyFont="1" applyBorder="1" applyAlignment="1">
      <alignment wrapText="1"/>
    </xf>
    <xf numFmtId="0" fontId="8" fillId="0" borderId="24" xfId="307" applyFont="1" applyBorder="1" applyAlignment="1">
      <alignment horizontal="left" vertical="center"/>
    </xf>
    <xf numFmtId="0" fontId="8" fillId="0" borderId="24" xfId="307" applyFont="1" applyBorder="1" applyAlignment="1">
      <alignment horizontal="left" vertical="center" wrapText="1"/>
    </xf>
    <xf numFmtId="164" fontId="8" fillId="0" borderId="8" xfId="307" applyNumberFormat="1" applyFont="1" applyFill="1" applyBorder="1" applyAlignment="1">
      <alignment horizontal="center"/>
    </xf>
    <xf numFmtId="0" fontId="8" fillId="0" borderId="24" xfId="307" applyFont="1" applyFill="1" applyBorder="1" applyAlignment="1">
      <alignment horizontal="left" vertical="center" wrapText="1"/>
    </xf>
    <xf numFmtId="0" fontId="8" fillId="0" borderId="45" xfId="307" applyFont="1" applyFill="1" applyBorder="1" applyAlignment="1">
      <alignment horizontal="left" vertical="center" wrapText="1"/>
    </xf>
    <xf numFmtId="164" fontId="8" fillId="0" borderId="46" xfId="307" applyNumberFormat="1" applyFont="1" applyFill="1" applyBorder="1" applyAlignment="1">
      <alignment horizontal="right"/>
    </xf>
    <xf numFmtId="164" fontId="8" fillId="0" borderId="46" xfId="307" applyNumberFormat="1" applyFont="1" applyFill="1" applyBorder="1" applyAlignment="1">
      <alignment horizontal="center"/>
    </xf>
    <xf numFmtId="164" fontId="8" fillId="0" borderId="47" xfId="307" applyNumberFormat="1" applyFont="1" applyFill="1" applyBorder="1" applyAlignment="1">
      <alignment horizontal="center"/>
    </xf>
    <xf numFmtId="0" fontId="8" fillId="0" borderId="0" xfId="307" applyFont="1" applyBorder="1" applyAlignment="1">
      <alignment horizontal="center" vertical="center"/>
    </xf>
    <xf numFmtId="0" fontId="23" fillId="0" borderId="0" xfId="307" applyFont="1" applyBorder="1" applyAlignment="1">
      <alignment horizontal="right" vertical="center"/>
    </xf>
    <xf numFmtId="0" fontId="7" fillId="2" borderId="60" xfId="307" applyFont="1" applyFill="1" applyBorder="1" applyAlignment="1">
      <alignment horizontal="center" vertical="center"/>
    </xf>
    <xf numFmtId="0" fontId="7" fillId="2" borderId="2" xfId="119" applyFont="1" applyFill="1" applyBorder="1" applyAlignment="1">
      <alignment horizontal="center" vertical="center" wrapText="1"/>
    </xf>
    <xf numFmtId="0" fontId="7" fillId="2" borderId="3" xfId="307" applyFont="1" applyFill="1" applyBorder="1" applyAlignment="1">
      <alignment vertical="center"/>
    </xf>
    <xf numFmtId="0" fontId="7" fillId="0" borderId="24" xfId="307" applyFont="1" applyBorder="1"/>
    <xf numFmtId="164" fontId="7" fillId="0" borderId="7" xfId="307" applyNumberFormat="1" applyFont="1" applyBorder="1"/>
    <xf numFmtId="14" fontId="8" fillId="0" borderId="8" xfId="307" applyNumberFormat="1" applyFont="1" applyBorder="1"/>
    <xf numFmtId="4" fontId="8" fillId="0" borderId="0" xfId="307" applyNumberFormat="1" applyFont="1"/>
    <xf numFmtId="0" fontId="8" fillId="0" borderId="24" xfId="307" applyFont="1" applyBorder="1" applyAlignment="1">
      <alignment horizontal="left" indent="1"/>
    </xf>
    <xf numFmtId="4" fontId="8" fillId="0" borderId="7" xfId="307" applyNumberFormat="1" applyFont="1" applyBorder="1"/>
    <xf numFmtId="3" fontId="8" fillId="0" borderId="0" xfId="307" applyNumberFormat="1" applyFont="1"/>
    <xf numFmtId="1" fontId="8" fillId="0" borderId="0" xfId="307" applyNumberFormat="1" applyFont="1"/>
    <xf numFmtId="14" fontId="8" fillId="0" borderId="8" xfId="307" applyNumberFormat="1" applyFont="1" applyBorder="1" applyAlignment="1">
      <alignment horizontal="right"/>
    </xf>
    <xf numFmtId="3" fontId="8" fillId="0" borderId="0" xfId="307" applyNumberFormat="1" applyFont="1" applyBorder="1"/>
    <xf numFmtId="164" fontId="8" fillId="0" borderId="0" xfId="307" applyNumberFormat="1" applyFont="1" applyBorder="1"/>
    <xf numFmtId="14" fontId="8" fillId="0" borderId="0" xfId="307" applyNumberFormat="1" applyFont="1" applyBorder="1" applyAlignment="1">
      <alignment horizontal="right"/>
    </xf>
    <xf numFmtId="4" fontId="8" fillId="0" borderId="22" xfId="307" applyNumberFormat="1" applyFont="1" applyBorder="1"/>
    <xf numFmtId="0" fontId="8" fillId="0" borderId="21" xfId="307" applyFont="1" applyBorder="1" applyAlignment="1">
      <alignment horizontal="left" indent="1"/>
    </xf>
    <xf numFmtId="14" fontId="8" fillId="0" borderId="23" xfId="307" applyNumberFormat="1" applyFont="1" applyBorder="1" applyAlignment="1">
      <alignment horizontal="right"/>
    </xf>
    <xf numFmtId="14" fontId="8" fillId="0" borderId="23" xfId="307" applyNumberFormat="1" applyFont="1" applyBorder="1"/>
    <xf numFmtId="0" fontId="7" fillId="0" borderId="21" xfId="307" applyFont="1" applyBorder="1" applyAlignment="1">
      <alignment horizontal="left" vertical="center"/>
    </xf>
    <xf numFmtId="164" fontId="7" fillId="0" borderId="22" xfId="307" applyNumberFormat="1" applyFont="1" applyBorder="1" applyAlignment="1">
      <alignment vertical="center"/>
    </xf>
    <xf numFmtId="165" fontId="8" fillId="0" borderId="7" xfId="307" applyNumberFormat="1" applyFont="1" applyBorder="1"/>
    <xf numFmtId="0" fontId="7" fillId="0" borderId="24" xfId="307" applyFont="1" applyBorder="1" applyAlignment="1">
      <alignment horizontal="left"/>
    </xf>
    <xf numFmtId="4" fontId="8" fillId="0" borderId="0" xfId="307" applyNumberFormat="1" applyFont="1" applyBorder="1"/>
    <xf numFmtId="164" fontId="8" fillId="0" borderId="7" xfId="307" applyNumberFormat="1" applyFont="1" applyBorder="1"/>
    <xf numFmtId="0" fontId="8" fillId="0" borderId="40" xfId="307" applyFont="1" applyBorder="1" applyAlignment="1">
      <alignment horizontal="left" indent="1"/>
    </xf>
    <xf numFmtId="14" fontId="8" fillId="0" borderId="41" xfId="307" applyNumberFormat="1" applyFont="1" applyBorder="1" applyAlignment="1">
      <alignment horizontal="right"/>
    </xf>
    <xf numFmtId="0" fontId="7" fillId="0" borderId="45" xfId="307" applyFont="1" applyBorder="1" applyAlignment="1">
      <alignment horizontal="left" vertical="center"/>
    </xf>
    <xf numFmtId="164" fontId="7" fillId="0" borderId="46" xfId="307" applyNumberFormat="1" applyFont="1" applyBorder="1" applyAlignment="1">
      <alignment vertical="center"/>
    </xf>
    <xf numFmtId="14" fontId="8" fillId="0" borderId="57" xfId="307" applyNumberFormat="1" applyFont="1" applyBorder="1" applyAlignment="1">
      <alignment horizontal="right"/>
    </xf>
    <xf numFmtId="0" fontId="8" fillId="2" borderId="29" xfId="307" applyFont="1" applyFill="1" applyBorder="1"/>
    <xf numFmtId="0" fontId="7" fillId="2" borderId="15" xfId="307" applyFont="1" applyFill="1" applyBorder="1" applyAlignment="1">
      <alignment horizontal="center"/>
    </xf>
    <xf numFmtId="0" fontId="7" fillId="2" borderId="7" xfId="307" applyFont="1" applyFill="1" applyBorder="1" applyAlignment="1">
      <alignment horizontal="center"/>
    </xf>
    <xf numFmtId="0" fontId="7" fillId="2" borderId="6" xfId="307" applyFont="1" applyFill="1" applyBorder="1" applyAlignment="1">
      <alignment horizontal="center"/>
    </xf>
    <xf numFmtId="0" fontId="7" fillId="2" borderId="6" xfId="307" applyFont="1" applyFill="1" applyBorder="1" applyAlignment="1">
      <alignment horizontal="center" vertical="center"/>
    </xf>
    <xf numFmtId="0" fontId="7" fillId="2" borderId="29" xfId="307" applyFont="1" applyFill="1" applyBorder="1" applyAlignment="1">
      <alignment horizontal="center" vertical="center"/>
    </xf>
    <xf numFmtId="0" fontId="7" fillId="2" borderId="22" xfId="307" applyFont="1" applyFill="1" applyBorder="1" applyAlignment="1">
      <alignment horizontal="center" vertical="center" wrapText="1"/>
    </xf>
    <xf numFmtId="0" fontId="7" fillId="2" borderId="22" xfId="307" applyFont="1" applyFill="1" applyBorder="1" applyAlignment="1">
      <alignment horizontal="center" vertical="center"/>
    </xf>
    <xf numFmtId="0" fontId="7" fillId="2" borderId="22" xfId="307" applyFont="1" applyFill="1" applyBorder="1" applyAlignment="1">
      <alignment horizontal="center"/>
    </xf>
    <xf numFmtId="0" fontId="8" fillId="0" borderId="7" xfId="307" applyFont="1" applyFill="1" applyBorder="1" applyAlignment="1">
      <alignment horizontal="right"/>
    </xf>
    <xf numFmtId="164" fontId="8" fillId="0" borderId="7" xfId="307" applyNumberFormat="1" applyFont="1" applyBorder="1" applyAlignment="1">
      <alignment vertical="center"/>
    </xf>
    <xf numFmtId="164" fontId="8" fillId="0" borderId="7" xfId="307" applyNumberFormat="1" applyFont="1" applyFill="1" applyBorder="1" applyAlignment="1">
      <alignment vertical="center"/>
    </xf>
    <xf numFmtId="0" fontId="8" fillId="7" borderId="7" xfId="307" applyFont="1" applyFill="1" applyBorder="1" applyAlignment="1">
      <alignment horizontal="right"/>
    </xf>
    <xf numFmtId="164" fontId="8" fillId="0" borderId="7" xfId="307" applyNumberFormat="1" applyFont="1" applyBorder="1" applyAlignment="1">
      <alignment horizontal="right" vertical="center"/>
    </xf>
    <xf numFmtId="2" fontId="8" fillId="0" borderId="7" xfId="307" applyNumberFormat="1" applyFont="1" applyBorder="1"/>
    <xf numFmtId="2" fontId="8" fillId="0" borderId="0" xfId="307" applyNumberFormat="1" applyFont="1" applyFill="1" applyBorder="1" applyAlignment="1">
      <alignment vertical="center"/>
    </xf>
    <xf numFmtId="0" fontId="7" fillId="2" borderId="41" xfId="307" applyFont="1" applyFill="1" applyBorder="1" applyAlignment="1">
      <alignment horizontal="center" vertical="center"/>
    </xf>
    <xf numFmtId="0" fontId="7" fillId="2" borderId="23" xfId="307" applyFont="1" applyFill="1" applyBorder="1" applyAlignment="1">
      <alignment horizontal="center" vertical="center"/>
    </xf>
    <xf numFmtId="0" fontId="8" fillId="0" borderId="54" xfId="307" applyFont="1" applyBorder="1" applyAlignment="1">
      <alignment horizontal="left" vertical="center" wrapText="1"/>
    </xf>
    <xf numFmtId="164" fontId="8" fillId="0" borderId="8" xfId="307" applyNumberFormat="1" applyFont="1" applyBorder="1" applyAlignment="1">
      <alignment vertical="center"/>
    </xf>
    <xf numFmtId="0" fontId="23" fillId="0" borderId="54" xfId="307" applyFont="1" applyBorder="1" applyAlignment="1">
      <alignment horizontal="left" vertical="center"/>
    </xf>
    <xf numFmtId="0" fontId="8" fillId="0" borderId="54" xfId="307" applyFont="1" applyBorder="1" applyAlignment="1">
      <alignment vertical="center"/>
    </xf>
    <xf numFmtId="0" fontId="8" fillId="0" borderId="54" xfId="307" applyFont="1" applyFill="1" applyBorder="1" applyAlignment="1">
      <alignment vertical="center"/>
    </xf>
    <xf numFmtId="0" fontId="7" fillId="0" borderId="68" xfId="307" applyFont="1" applyBorder="1" applyAlignment="1">
      <alignment vertical="center" wrapText="1"/>
    </xf>
    <xf numFmtId="0" fontId="7" fillId="0" borderId="46" xfId="307" applyFont="1" applyFill="1" applyBorder="1" applyAlignment="1">
      <alignment horizontal="right"/>
    </xf>
    <xf numFmtId="1" fontId="7" fillId="0" borderId="46" xfId="307" applyNumberFormat="1" applyFont="1" applyFill="1" applyBorder="1" applyAlignment="1">
      <alignment horizontal="right"/>
    </xf>
    <xf numFmtId="164" fontId="7" fillId="0" borderId="46" xfId="307" applyNumberFormat="1" applyFont="1" applyFill="1" applyBorder="1" applyAlignment="1">
      <alignment horizontal="right"/>
    </xf>
    <xf numFmtId="1" fontId="7" fillId="0" borderId="46" xfId="307" applyNumberFormat="1" applyFont="1" applyFill="1" applyBorder="1" applyAlignment="1">
      <alignment horizontal="right" vertical="center"/>
    </xf>
    <xf numFmtId="164" fontId="7" fillId="0" borderId="47" xfId="307" applyNumberFormat="1" applyFont="1" applyBorder="1" applyAlignment="1">
      <alignment vertical="center"/>
    </xf>
    <xf numFmtId="0" fontId="7" fillId="0" borderId="0" xfId="307" applyFont="1" applyAlignment="1">
      <alignment horizontal="center" vertical="center"/>
    </xf>
    <xf numFmtId="0" fontId="8" fillId="0" borderId="0" xfId="307" applyFont="1" applyAlignment="1">
      <alignment vertical="center"/>
    </xf>
    <xf numFmtId="0" fontId="7" fillId="0" borderId="0" xfId="307" applyFont="1" applyBorder="1" applyAlignment="1">
      <alignment horizontal="center" vertical="center"/>
    </xf>
    <xf numFmtId="0" fontId="7" fillId="0" borderId="0" xfId="307" applyFont="1" applyFill="1" applyBorder="1" applyAlignment="1">
      <alignment horizontal="center" vertical="center"/>
    </xf>
    <xf numFmtId="0" fontId="7" fillId="2" borderId="7" xfId="307" applyFont="1" applyFill="1" applyBorder="1" applyAlignment="1">
      <alignment horizontal="center" vertical="center" wrapText="1"/>
    </xf>
    <xf numFmtId="0" fontId="8" fillId="0" borderId="0" xfId="307" applyFont="1" applyBorder="1" applyAlignment="1">
      <alignment horizontal="center" vertical="center" wrapText="1"/>
    </xf>
    <xf numFmtId="16" fontId="8" fillId="0" borderId="0" xfId="307" applyNumberFormat="1" applyFont="1" applyBorder="1" applyAlignment="1">
      <alignment horizontal="center" vertical="center" wrapText="1"/>
    </xf>
    <xf numFmtId="164" fontId="8" fillId="0" borderId="7" xfId="307" applyNumberFormat="1" applyFont="1" applyFill="1" applyBorder="1" applyAlignment="1">
      <alignment horizontal="right" vertical="center"/>
    </xf>
    <xf numFmtId="2" fontId="8" fillId="0" borderId="0" xfId="307" applyNumberFormat="1" applyFont="1" applyBorder="1" applyAlignment="1">
      <alignment horizontal="center" vertical="center"/>
    </xf>
    <xf numFmtId="164" fontId="7" fillId="0" borderId="7" xfId="307" applyNumberFormat="1" applyFont="1" applyBorder="1" applyAlignment="1">
      <alignment horizontal="right" vertical="center"/>
    </xf>
    <xf numFmtId="164" fontId="7" fillId="0" borderId="7" xfId="307" applyNumberFormat="1" applyFont="1" applyFill="1" applyBorder="1" applyAlignment="1">
      <alignment horizontal="right" vertical="center"/>
    </xf>
    <xf numFmtId="2" fontId="7" fillId="0" borderId="0" xfId="307" applyNumberFormat="1" applyFont="1" applyBorder="1" applyAlignment="1">
      <alignment horizontal="center" vertical="center"/>
    </xf>
    <xf numFmtId="2" fontId="8" fillId="0" borderId="0" xfId="307" applyNumberFormat="1" applyFont="1" applyBorder="1" applyAlignment="1">
      <alignment vertical="center"/>
    </xf>
    <xf numFmtId="164" fontId="8" fillId="0" borderId="0" xfId="307" applyNumberFormat="1" applyFont="1" applyBorder="1" applyAlignment="1">
      <alignment horizontal="center" vertical="center"/>
    </xf>
    <xf numFmtId="0" fontId="8" fillId="0" borderId="0" xfId="307" applyFont="1" applyBorder="1" applyAlignment="1">
      <alignment vertical="center"/>
    </xf>
    <xf numFmtId="0" fontId="8" fillId="7" borderId="0" xfId="307" applyFont="1" applyFill="1" applyBorder="1" applyAlignment="1">
      <alignment horizontal="center" vertical="center"/>
    </xf>
    <xf numFmtId="2" fontId="8" fillId="0" borderId="0" xfId="307" applyNumberFormat="1" applyFont="1" applyFill="1" applyBorder="1" applyAlignment="1">
      <alignment horizontal="center"/>
    </xf>
    <xf numFmtId="0" fontId="8" fillId="7" borderId="0" xfId="307" applyFont="1" applyFill="1" applyBorder="1" applyAlignment="1">
      <alignment horizontal="center" vertical="center" wrapText="1"/>
    </xf>
    <xf numFmtId="164" fontId="8" fillId="0" borderId="0" xfId="307" applyNumberFormat="1" applyFont="1" applyBorder="1" applyAlignment="1">
      <alignment vertical="center"/>
    </xf>
    <xf numFmtId="0" fontId="7" fillId="2" borderId="2" xfId="307" applyFont="1" applyFill="1" applyBorder="1" applyAlignment="1">
      <alignment horizontal="center" vertical="center"/>
    </xf>
    <xf numFmtId="164" fontId="8" fillId="0" borderId="8" xfId="307" applyNumberFormat="1" applyFont="1" applyBorder="1" applyAlignment="1">
      <alignment horizontal="right" vertical="center"/>
    </xf>
    <xf numFmtId="0" fontId="7" fillId="0" borderId="24" xfId="307" applyFont="1" applyBorder="1" applyAlignment="1">
      <alignment horizontal="left" vertical="center"/>
    </xf>
    <xf numFmtId="164" fontId="7" fillId="0" borderId="8" xfId="307" applyNumberFormat="1" applyFont="1" applyBorder="1" applyAlignment="1">
      <alignment horizontal="right" vertical="center"/>
    </xf>
    <xf numFmtId="164" fontId="7" fillId="0" borderId="46" xfId="307" applyNumberFormat="1" applyFont="1" applyBorder="1" applyAlignment="1">
      <alignment horizontal="right" vertical="center"/>
    </xf>
    <xf numFmtId="164" fontId="7" fillId="0" borderId="46" xfId="307" applyNumberFormat="1" applyFont="1" applyFill="1" applyBorder="1" applyAlignment="1">
      <alignment horizontal="right" vertical="center"/>
    </xf>
    <xf numFmtId="164" fontId="7" fillId="0" borderId="47" xfId="307" applyNumberFormat="1" applyFont="1" applyBorder="1" applyAlignment="1">
      <alignment horizontal="right" vertical="center"/>
    </xf>
    <xf numFmtId="164" fontId="8" fillId="0" borderId="7" xfId="307" applyNumberFormat="1" applyFont="1" applyFill="1" applyBorder="1"/>
    <xf numFmtId="0" fontId="8" fillId="0" borderId="7" xfId="307" applyNumberFormat="1" applyFont="1" applyFill="1" applyBorder="1" applyAlignment="1">
      <alignment horizontal="right" vertical="center"/>
    </xf>
    <xf numFmtId="2" fontId="8" fillId="0" borderId="7" xfId="307" applyNumberFormat="1" applyFont="1" applyFill="1" applyBorder="1" applyAlignment="1">
      <alignment horizontal="right" vertical="center"/>
    </xf>
    <xf numFmtId="164" fontId="8" fillId="0" borderId="0" xfId="307" applyNumberFormat="1" applyFont="1" applyAlignment="1">
      <alignment vertical="center"/>
    </xf>
    <xf numFmtId="0" fontId="7" fillId="2" borderId="8" xfId="307" applyFont="1" applyFill="1" applyBorder="1" applyAlignment="1">
      <alignment horizontal="center" vertical="center" wrapText="1"/>
    </xf>
    <xf numFmtId="0" fontId="8" fillId="0" borderId="24" xfId="307" applyFont="1" applyBorder="1" applyAlignment="1">
      <alignment horizontal="left" vertical="center" indent="1"/>
    </xf>
    <xf numFmtId="164" fontId="7" fillId="0" borderId="47" xfId="307" applyNumberFormat="1" applyFont="1" applyFill="1" applyBorder="1" applyAlignment="1">
      <alignment horizontal="right" vertical="center"/>
    </xf>
    <xf numFmtId="0" fontId="8" fillId="0" borderId="0" xfId="307" quotePrefix="1" applyFont="1"/>
    <xf numFmtId="0" fontId="7" fillId="2" borderId="24" xfId="307" applyFont="1" applyFill="1" applyBorder="1" applyAlignment="1">
      <alignment vertical="center"/>
    </xf>
    <xf numFmtId="164" fontId="8" fillId="0" borderId="8" xfId="307" applyNumberFormat="1" applyFont="1" applyFill="1" applyBorder="1" applyAlignment="1">
      <alignment horizontal="right" vertical="center"/>
    </xf>
    <xf numFmtId="164" fontId="7" fillId="0" borderId="8" xfId="307" applyNumberFormat="1" applyFont="1" applyFill="1" applyBorder="1" applyAlignment="1">
      <alignment horizontal="right" vertical="center"/>
    </xf>
    <xf numFmtId="0" fontId="8" fillId="0" borderId="24" xfId="307" applyFont="1" applyFill="1" applyBorder="1" applyAlignment="1">
      <alignment horizontal="left" vertical="center" indent="1"/>
    </xf>
    <xf numFmtId="0" fontId="7" fillId="0" borderId="0" xfId="0" applyFont="1" applyFill="1" applyAlignment="1">
      <alignment vertical="center"/>
    </xf>
    <xf numFmtId="0" fontId="8" fillId="0" borderId="0" xfId="0" applyFont="1"/>
    <xf numFmtId="14" fontId="7" fillId="0" borderId="0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8" fillId="2" borderId="1" xfId="222" applyFont="1" applyFill="1" applyBorder="1"/>
    <xf numFmtId="0" fontId="7" fillId="2" borderId="5" xfId="222" applyFont="1" applyFill="1" applyBorder="1" applyAlignment="1">
      <alignment horizontal="center"/>
    </xf>
    <xf numFmtId="0" fontId="7" fillId="2" borderId="5" xfId="222" applyFont="1" applyFill="1" applyBorder="1" applyAlignment="1">
      <alignment horizontal="center" wrapText="1"/>
    </xf>
    <xf numFmtId="0" fontId="7" fillId="2" borderId="7" xfId="222" applyFont="1" applyFill="1" applyBorder="1" applyAlignment="1">
      <alignment horizontal="center" wrapText="1"/>
    </xf>
    <xf numFmtId="0" fontId="7" fillId="2" borderId="8" xfId="222" applyFont="1" applyFill="1" applyBorder="1" applyAlignment="1">
      <alignment horizontal="center" wrapText="1"/>
    </xf>
    <xf numFmtId="0" fontId="7" fillId="2" borderId="24" xfId="222" applyFont="1" applyFill="1" applyBorder="1" applyAlignment="1">
      <alignment horizontal="center"/>
    </xf>
    <xf numFmtId="0" fontId="7" fillId="2" borderId="6" xfId="222" applyFont="1" applyFill="1" applyBorder="1" applyAlignment="1">
      <alignment horizontal="center" wrapText="1"/>
    </xf>
    <xf numFmtId="177" fontId="8" fillId="0" borderId="30" xfId="151" applyNumberFormat="1" applyFont="1" applyFill="1" applyBorder="1"/>
    <xf numFmtId="178" fontId="8" fillId="0" borderId="30" xfId="151" applyNumberFormat="1" applyFont="1" applyFill="1" applyBorder="1"/>
    <xf numFmtId="177" fontId="8" fillId="0" borderId="29" xfId="151" applyNumberFormat="1" applyFont="1" applyFill="1" applyBorder="1" applyAlignment="1">
      <alignment horizontal="right" indent="1"/>
    </xf>
    <xf numFmtId="178" fontId="8" fillId="0" borderId="29" xfId="151" applyNumberFormat="1" applyFont="1" applyFill="1" applyBorder="1"/>
    <xf numFmtId="177" fontId="8" fillId="0" borderId="4" xfId="155" applyNumberFormat="1" applyFont="1" applyFill="1" applyBorder="1"/>
    <xf numFmtId="178" fontId="8" fillId="0" borderId="31" xfId="155" applyNumberFormat="1" applyFont="1" applyFill="1" applyBorder="1"/>
    <xf numFmtId="178" fontId="8" fillId="0" borderId="17" xfId="151" quotePrefix="1" applyNumberFormat="1" applyFont="1" applyFill="1" applyBorder="1"/>
    <xf numFmtId="177" fontId="8" fillId="0" borderId="15" xfId="151" applyNumberFormat="1" applyFont="1" applyFill="1" applyBorder="1" applyAlignment="1">
      <alignment horizontal="right" indent="1"/>
    </xf>
    <xf numFmtId="178" fontId="8" fillId="0" borderId="15" xfId="151" applyNumberFormat="1" applyFont="1" applyFill="1" applyBorder="1"/>
    <xf numFmtId="178" fontId="8" fillId="0" borderId="15" xfId="151" quotePrefix="1" applyNumberFormat="1" applyFont="1" applyFill="1" applyBorder="1"/>
    <xf numFmtId="177" fontId="8" fillId="0" borderId="0" xfId="0" applyNumberFormat="1" applyFont="1"/>
    <xf numFmtId="178" fontId="8" fillId="0" borderId="4" xfId="155" applyNumberFormat="1" applyFont="1" applyFill="1" applyBorder="1"/>
    <xf numFmtId="178" fontId="8" fillId="0" borderId="0" xfId="0" applyNumberFormat="1" applyFont="1"/>
    <xf numFmtId="177" fontId="8" fillId="0" borderId="31" xfId="155" applyNumberFormat="1" applyFont="1" applyFill="1" applyBorder="1"/>
    <xf numFmtId="0" fontId="8" fillId="0" borderId="21" xfId="0" applyFont="1" applyFill="1" applyBorder="1"/>
    <xf numFmtId="178" fontId="8" fillId="0" borderId="22" xfId="151" quotePrefix="1" applyNumberFormat="1" applyFont="1" applyFill="1" applyBorder="1"/>
    <xf numFmtId="0" fontId="8" fillId="0" borderId="0" xfId="0" applyFont="1" applyFill="1"/>
    <xf numFmtId="0" fontId="7" fillId="0" borderId="45" xfId="0" applyFont="1" applyBorder="1" applyAlignment="1">
      <alignment horizontal="center" vertical="center"/>
    </xf>
    <xf numFmtId="177" fontId="7" fillId="0" borderId="49" xfId="151" applyNumberFormat="1" applyFont="1" applyFill="1" applyBorder="1" applyAlignment="1">
      <alignment vertical="center"/>
    </xf>
    <xf numFmtId="178" fontId="7" fillId="0" borderId="49" xfId="151" applyNumberFormat="1" applyFont="1" applyFill="1" applyBorder="1" applyAlignment="1">
      <alignment vertical="center"/>
    </xf>
    <xf numFmtId="177" fontId="7" fillId="0" borderId="46" xfId="151" applyNumberFormat="1" applyFont="1" applyFill="1" applyBorder="1" applyAlignment="1">
      <alignment vertical="center"/>
    </xf>
    <xf numFmtId="179" fontId="7" fillId="0" borderId="46" xfId="151" applyNumberFormat="1" applyFont="1" applyFill="1" applyBorder="1" applyAlignment="1">
      <alignment horizontal="right" vertical="center"/>
    </xf>
    <xf numFmtId="179" fontId="7" fillId="0" borderId="47" xfId="151" applyNumberFormat="1" applyFont="1" applyFill="1" applyBorder="1" applyAlignment="1">
      <alignment horizontal="right" vertical="center"/>
    </xf>
    <xf numFmtId="177" fontId="7" fillId="0" borderId="45" xfId="155" applyNumberFormat="1" applyFont="1" applyFill="1" applyBorder="1" applyAlignment="1">
      <alignment vertical="center"/>
    </xf>
    <xf numFmtId="178" fontId="7" fillId="0" borderId="50" xfId="155" applyNumberFormat="1" applyFont="1" applyFill="1" applyBorder="1" applyAlignment="1">
      <alignment horizontal="right" vertical="center"/>
    </xf>
    <xf numFmtId="177" fontId="7" fillId="0" borderId="46" xfId="151" applyNumberFormat="1" applyFont="1" applyFill="1" applyBorder="1" applyAlignment="1">
      <alignment horizontal="right" vertical="center"/>
    </xf>
    <xf numFmtId="177" fontId="7" fillId="0" borderId="47" xfId="151" applyNumberFormat="1" applyFont="1" applyFill="1" applyBorder="1" applyAlignment="1">
      <alignment horizontal="right" vertical="center"/>
    </xf>
    <xf numFmtId="0" fontId="7" fillId="8" borderId="1" xfId="0" applyFont="1" applyFill="1" applyBorder="1" applyAlignment="1">
      <alignment horizontal="center" vertical="center"/>
    </xf>
    <xf numFmtId="0" fontId="7" fillId="2" borderId="7" xfId="222" applyFont="1" applyFill="1" applyBorder="1" applyAlignment="1">
      <alignment horizontal="center"/>
    </xf>
    <xf numFmtId="0" fontId="7" fillId="2" borderId="59" xfId="222" applyFont="1" applyFill="1" applyBorder="1" applyAlignment="1">
      <alignment horizontal="center" wrapText="1"/>
    </xf>
    <xf numFmtId="0" fontId="7" fillId="2" borderId="24" xfId="222" applyFont="1" applyFill="1" applyBorder="1" applyAlignment="1">
      <alignment horizontal="center" wrapText="1"/>
    </xf>
    <xf numFmtId="177" fontId="8" fillId="0" borderId="30" xfId="153" applyNumberFormat="1" applyFont="1" applyFill="1" applyBorder="1"/>
    <xf numFmtId="178" fontId="8" fillId="0" borderId="30" xfId="153" applyNumberFormat="1" applyFont="1" applyFill="1" applyBorder="1"/>
    <xf numFmtId="177" fontId="8" fillId="0" borderId="15" xfId="0" applyNumberFormat="1" applyFont="1" applyFill="1" applyBorder="1"/>
    <xf numFmtId="178" fontId="8" fillId="0" borderId="29" xfId="153" applyNumberFormat="1" applyFont="1" applyFill="1" applyBorder="1"/>
    <xf numFmtId="177" fontId="8" fillId="0" borderId="29" xfId="153" applyNumberFormat="1" applyFont="1" applyFill="1" applyBorder="1"/>
    <xf numFmtId="178" fontId="8" fillId="0" borderId="61" xfId="153" applyNumberFormat="1" applyFont="1" applyFill="1" applyBorder="1"/>
    <xf numFmtId="177" fontId="8" fillId="0" borderId="42" xfId="155" applyNumberFormat="1" applyFont="1" applyFill="1" applyBorder="1"/>
    <xf numFmtId="177" fontId="8" fillId="0" borderId="15" xfId="155" applyNumberFormat="1" applyFont="1" applyFill="1" applyBorder="1"/>
    <xf numFmtId="177" fontId="8" fillId="0" borderId="17" xfId="155" applyNumberFormat="1" applyFont="1" applyFill="1" applyBorder="1"/>
    <xf numFmtId="178" fontId="8" fillId="0" borderId="15" xfId="153" applyNumberFormat="1" applyFont="1" applyFill="1" applyBorder="1"/>
    <xf numFmtId="177" fontId="8" fillId="0" borderId="15" xfId="153" applyNumberFormat="1" applyFont="1" applyFill="1" applyBorder="1"/>
    <xf numFmtId="178" fontId="8" fillId="0" borderId="17" xfId="153" applyNumberFormat="1" applyFont="1" applyFill="1" applyBorder="1"/>
    <xf numFmtId="2" fontId="8" fillId="0" borderId="15" xfId="0" applyNumberFormat="1" applyFont="1" applyFill="1" applyBorder="1"/>
    <xf numFmtId="164" fontId="8" fillId="0" borderId="17" xfId="0" applyNumberFormat="1" applyFont="1" applyFill="1" applyBorder="1"/>
    <xf numFmtId="178" fontId="8" fillId="0" borderId="4" xfId="153" applyNumberFormat="1" applyFont="1" applyFill="1" applyBorder="1"/>
    <xf numFmtId="178" fontId="8" fillId="0" borderId="31" xfId="153" applyNumberFormat="1" applyFont="1" applyFill="1" applyBorder="1"/>
    <xf numFmtId="177" fontId="8" fillId="0" borderId="28" xfId="153" applyNumberFormat="1" applyFont="1" applyFill="1" applyBorder="1"/>
    <xf numFmtId="178" fontId="8" fillId="0" borderId="28" xfId="153" applyNumberFormat="1" applyFont="1" applyFill="1" applyBorder="1" applyAlignment="1"/>
    <xf numFmtId="178" fontId="8" fillId="0" borderId="22" xfId="153" applyNumberFormat="1" applyFont="1" applyFill="1" applyBorder="1"/>
    <xf numFmtId="178" fontId="8" fillId="0" borderId="35" xfId="153" applyNumberFormat="1" applyFont="1" applyFill="1" applyBorder="1"/>
    <xf numFmtId="177" fontId="7" fillId="0" borderId="49" xfId="153" applyNumberFormat="1" applyFont="1" applyFill="1" applyBorder="1" applyAlignment="1">
      <alignment vertical="center"/>
    </xf>
    <xf numFmtId="178" fontId="7" fillId="0" borderId="49" xfId="153" applyNumberFormat="1" applyFont="1" applyFill="1" applyBorder="1" applyAlignment="1">
      <alignment vertical="center"/>
    </xf>
    <xf numFmtId="177" fontId="7" fillId="0" borderId="46" xfId="0" applyNumberFormat="1" applyFont="1" applyFill="1" applyBorder="1" applyAlignment="1">
      <alignment vertical="center"/>
    </xf>
    <xf numFmtId="178" fontId="7" fillId="0" borderId="46" xfId="153" applyNumberFormat="1" applyFont="1" applyFill="1" applyBorder="1" applyAlignment="1"/>
    <xf numFmtId="178" fontId="7" fillId="0" borderId="77" xfId="153" applyNumberFormat="1" applyFont="1" applyFill="1" applyBorder="1" applyAlignment="1"/>
    <xf numFmtId="4" fontId="7" fillId="0" borderId="45" xfId="0" applyNumberFormat="1" applyFont="1" applyFill="1" applyBorder="1"/>
    <xf numFmtId="0" fontId="7" fillId="0" borderId="46" xfId="0" applyFont="1" applyFill="1" applyBorder="1"/>
    <xf numFmtId="0" fontId="8" fillId="0" borderId="46" xfId="0" applyFont="1" applyFill="1" applyBorder="1"/>
    <xf numFmtId="0" fontId="8" fillId="0" borderId="77" xfId="0" applyFont="1" applyFill="1" applyBorder="1"/>
    <xf numFmtId="0" fontId="7" fillId="2" borderId="24" xfId="222" applyNumberFormat="1" applyFont="1" applyFill="1" applyBorder="1" applyAlignment="1">
      <alignment horizontal="center"/>
    </xf>
    <xf numFmtId="0" fontId="7" fillId="2" borderId="8" xfId="222" quotePrefix="1" applyNumberFormat="1" applyFont="1" applyFill="1" applyBorder="1" applyAlignment="1">
      <alignment horizontal="center"/>
    </xf>
    <xf numFmtId="0" fontId="7" fillId="2" borderId="6" xfId="223" applyFont="1" applyFill="1" applyBorder="1" applyAlignment="1">
      <alignment horizontal="center" vertical="center"/>
    </xf>
    <xf numFmtId="0" fontId="7" fillId="2" borderId="5" xfId="223" applyFont="1" applyFill="1" applyBorder="1" applyAlignment="1">
      <alignment horizontal="center" vertical="center" wrapText="1"/>
    </xf>
    <xf numFmtId="0" fontId="7" fillId="2" borderId="7" xfId="223" applyFont="1" applyFill="1" applyBorder="1" applyAlignment="1">
      <alignment horizontal="center" vertical="center" wrapText="1"/>
    </xf>
    <xf numFmtId="0" fontId="7" fillId="2" borderId="6" xfId="223" applyFont="1" applyFill="1" applyBorder="1" applyAlignment="1">
      <alignment horizontal="center" vertical="center" wrapText="1"/>
    </xf>
    <xf numFmtId="0" fontId="7" fillId="2" borderId="59" xfId="223" applyFont="1" applyFill="1" applyBorder="1" applyAlignment="1">
      <alignment horizontal="center" vertical="center"/>
    </xf>
    <xf numFmtId="0" fontId="7" fillId="2" borderId="40" xfId="222" applyFont="1" applyFill="1" applyBorder="1" applyAlignment="1">
      <alignment horizontal="center" wrapText="1"/>
    </xf>
    <xf numFmtId="0" fontId="7" fillId="2" borderId="40" xfId="222" applyFont="1" applyFill="1" applyBorder="1" applyAlignment="1">
      <alignment horizontal="center"/>
    </xf>
    <xf numFmtId="0" fontId="7" fillId="2" borderId="41" xfId="222" applyFont="1" applyFill="1" applyBorder="1" applyAlignment="1">
      <alignment horizontal="center"/>
    </xf>
    <xf numFmtId="0" fontId="8" fillId="0" borderId="40" xfId="0" applyFont="1" applyBorder="1"/>
    <xf numFmtId="177" fontId="8" fillId="0" borderId="31" xfId="172" quotePrefix="1" applyNumberFormat="1" applyFont="1" applyFill="1" applyBorder="1" applyAlignment="1"/>
    <xf numFmtId="0" fontId="8" fillId="0" borderId="30" xfId="172" applyFont="1" applyFill="1" applyBorder="1" applyAlignment="1">
      <alignment horizontal="right"/>
    </xf>
    <xf numFmtId="165" fontId="8" fillId="0" borderId="15" xfId="172" applyNumberFormat="1" applyFont="1" applyFill="1" applyBorder="1" applyAlignment="1">
      <alignment horizontal="right"/>
    </xf>
    <xf numFmtId="178" fontId="8" fillId="0" borderId="31" xfId="172" quotePrefix="1" applyNumberFormat="1" applyFont="1" applyFill="1" applyBorder="1" applyAlignment="1"/>
    <xf numFmtId="180" fontId="8" fillId="0" borderId="31" xfId="340" applyNumberFormat="1" applyFont="1" applyFill="1" applyBorder="1" applyAlignment="1">
      <alignment horizontal="right"/>
    </xf>
    <xf numFmtId="178" fontId="8" fillId="0" borderId="61" xfId="172" quotePrefix="1" applyNumberFormat="1" applyFont="1" applyFill="1" applyBorder="1" applyAlignment="1"/>
    <xf numFmtId="177" fontId="8" fillId="0" borderId="40" xfId="172" quotePrefix="1" applyNumberFormat="1" applyFont="1" applyFill="1" applyBorder="1" applyAlignment="1"/>
    <xf numFmtId="178" fontId="8" fillId="0" borderId="53" xfId="172" quotePrefix="1" applyNumberFormat="1" applyFont="1" applyFill="1" applyBorder="1" applyAlignment="1"/>
    <xf numFmtId="177" fontId="8" fillId="0" borderId="40" xfId="155" applyNumberFormat="1" applyFont="1" applyFill="1" applyBorder="1"/>
    <xf numFmtId="178" fontId="8" fillId="0" borderId="41" xfId="155" applyNumberFormat="1" applyFont="1" applyFill="1" applyBorder="1"/>
    <xf numFmtId="178" fontId="8" fillId="0" borderId="31" xfId="172" quotePrefix="1" applyNumberFormat="1" applyFont="1" applyFill="1" applyBorder="1" applyAlignment="1">
      <alignment horizontal="right"/>
    </xf>
    <xf numFmtId="178" fontId="8" fillId="0" borderId="31" xfId="172" applyNumberFormat="1" applyFont="1" applyFill="1" applyBorder="1" applyAlignment="1">
      <alignment horizontal="center"/>
    </xf>
    <xf numFmtId="178" fontId="8" fillId="0" borderId="17" xfId="172" applyNumberFormat="1" applyFont="1" applyFill="1" applyBorder="1" applyAlignment="1">
      <alignment horizontal="center"/>
    </xf>
    <xf numFmtId="177" fontId="8" fillId="0" borderId="4" xfId="172" quotePrefix="1" applyNumberFormat="1" applyFont="1" applyFill="1" applyBorder="1" applyAlignment="1">
      <alignment horizontal="right"/>
    </xf>
    <xf numFmtId="178" fontId="8" fillId="0" borderId="0" xfId="172" quotePrefix="1" applyNumberFormat="1" applyFont="1" applyFill="1" applyBorder="1" applyAlignment="1">
      <alignment horizontal="right"/>
    </xf>
    <xf numFmtId="177" fontId="8" fillId="0" borderId="16" xfId="172" quotePrefix="1" applyNumberFormat="1" applyFont="1" applyFill="1" applyBorder="1" applyAlignment="1">
      <alignment horizontal="right"/>
    </xf>
    <xf numFmtId="177" fontId="8" fillId="0" borderId="31" xfId="172" quotePrefix="1" applyNumberFormat="1" applyFont="1" applyFill="1" applyBorder="1" applyAlignment="1">
      <alignment horizontal="right"/>
    </xf>
    <xf numFmtId="2" fontId="8" fillId="0" borderId="30" xfId="172" applyNumberFormat="1" applyFont="1" applyFill="1" applyBorder="1" applyAlignment="1">
      <alignment horizontal="right"/>
    </xf>
    <xf numFmtId="2" fontId="8" fillId="0" borderId="15" xfId="172" applyNumberFormat="1" applyFont="1" applyFill="1" applyBorder="1" applyAlignment="1">
      <alignment horizontal="right"/>
    </xf>
    <xf numFmtId="178" fontId="8" fillId="0" borderId="31" xfId="172" applyNumberFormat="1" applyFont="1" applyFill="1" applyBorder="1" applyAlignment="1">
      <alignment horizontal="right"/>
    </xf>
    <xf numFmtId="177" fontId="8" fillId="0" borderId="4" xfId="172" applyNumberFormat="1" applyFont="1" applyFill="1" applyBorder="1" applyAlignment="1">
      <alignment horizontal="right"/>
    </xf>
    <xf numFmtId="178" fontId="8" fillId="0" borderId="0" xfId="172" applyNumberFormat="1" applyFont="1" applyFill="1" applyBorder="1" applyAlignment="1">
      <alignment horizontal="right"/>
    </xf>
    <xf numFmtId="177" fontId="8" fillId="0" borderId="16" xfId="155" applyNumberFormat="1" applyFont="1" applyFill="1" applyBorder="1"/>
    <xf numFmtId="177" fontId="8" fillId="0" borderId="31" xfId="172" applyNumberFormat="1" applyFont="1" applyFill="1" applyBorder="1" applyAlignment="1">
      <alignment horizontal="right"/>
    </xf>
    <xf numFmtId="0" fontId="8" fillId="0" borderId="15" xfId="172" applyFont="1" applyFill="1" applyBorder="1" applyAlignment="1">
      <alignment horizontal="right"/>
    </xf>
    <xf numFmtId="178" fontId="8" fillId="0" borderId="16" xfId="172" quotePrefix="1" applyNumberFormat="1" applyFont="1" applyFill="1" applyBorder="1" applyAlignment="1">
      <alignment horizontal="right"/>
    </xf>
    <xf numFmtId="177" fontId="8" fillId="0" borderId="31" xfId="172" applyNumberFormat="1" applyFont="1" applyFill="1" applyBorder="1" applyAlignment="1">
      <alignment horizontal="center"/>
    </xf>
    <xf numFmtId="177" fontId="8" fillId="0" borderId="31" xfId="172" applyNumberFormat="1" applyFont="1" applyFill="1" applyBorder="1"/>
    <xf numFmtId="165" fontId="8" fillId="0" borderId="31" xfId="172" applyNumberFormat="1" applyFont="1" applyFill="1" applyBorder="1" applyAlignment="1">
      <alignment horizontal="right"/>
    </xf>
    <xf numFmtId="178" fontId="8" fillId="0" borderId="31" xfId="172" applyNumberFormat="1" applyFont="1" applyFill="1" applyBorder="1"/>
    <xf numFmtId="178" fontId="8" fillId="0" borderId="17" xfId="172" quotePrefix="1" applyNumberFormat="1" applyFont="1" applyFill="1" applyBorder="1" applyAlignment="1">
      <alignment horizontal="right"/>
    </xf>
    <xf numFmtId="178" fontId="8" fillId="0" borderId="4" xfId="172" quotePrefix="1" applyNumberFormat="1" applyFont="1" applyFill="1" applyBorder="1" applyAlignment="1">
      <alignment horizontal="right"/>
    </xf>
    <xf numFmtId="178" fontId="8" fillId="0" borderId="17" xfId="172" applyNumberFormat="1" applyFont="1" applyFill="1" applyBorder="1"/>
    <xf numFmtId="178" fontId="8" fillId="0" borderId="4" xfId="172" applyNumberFormat="1" applyFont="1" applyFill="1" applyBorder="1"/>
    <xf numFmtId="178" fontId="8" fillId="0" borderId="15" xfId="172" quotePrefix="1" applyNumberFormat="1" applyFont="1" applyFill="1" applyBorder="1" applyAlignment="1">
      <alignment horizontal="right"/>
    </xf>
    <xf numFmtId="178" fontId="8" fillId="0" borderId="22" xfId="172" quotePrefix="1" applyNumberFormat="1" applyFont="1" applyFill="1" applyBorder="1" applyAlignment="1">
      <alignment horizontal="right"/>
    </xf>
    <xf numFmtId="178" fontId="8" fillId="0" borderId="48" xfId="172" quotePrefix="1" applyNumberFormat="1" applyFont="1" applyFill="1" applyBorder="1" applyAlignment="1">
      <alignment horizontal="right"/>
    </xf>
    <xf numFmtId="165" fontId="8" fillId="0" borderId="22" xfId="172" applyNumberFormat="1" applyFont="1" applyFill="1" applyBorder="1" applyAlignment="1">
      <alignment horizontal="right"/>
    </xf>
    <xf numFmtId="178" fontId="8" fillId="0" borderId="48" xfId="172" applyNumberFormat="1" applyFont="1" applyFill="1" applyBorder="1" applyAlignment="1">
      <alignment horizontal="right"/>
    </xf>
    <xf numFmtId="178" fontId="8" fillId="0" borderId="35" xfId="172" applyNumberFormat="1" applyFont="1" applyFill="1" applyBorder="1" applyAlignment="1">
      <alignment horizontal="right"/>
    </xf>
    <xf numFmtId="178" fontId="8" fillId="0" borderId="4" xfId="172" applyNumberFormat="1" applyFont="1" applyFill="1" applyBorder="1" applyAlignment="1">
      <alignment horizontal="right"/>
    </xf>
    <xf numFmtId="178" fontId="8" fillId="0" borderId="17" xfId="172" applyNumberFormat="1" applyFont="1" applyFill="1" applyBorder="1" applyAlignment="1">
      <alignment horizontal="right"/>
    </xf>
    <xf numFmtId="177" fontId="8" fillId="0" borderId="21" xfId="155" applyNumberFormat="1" applyFont="1" applyFill="1" applyBorder="1"/>
    <xf numFmtId="177" fontId="8" fillId="0" borderId="23" xfId="155" applyNumberFormat="1" applyFont="1" applyFill="1" applyBorder="1"/>
    <xf numFmtId="177" fontId="7" fillId="0" borderId="45" xfId="172" applyNumberFormat="1" applyFont="1" applyFill="1" applyBorder="1" applyAlignment="1">
      <alignment vertical="center"/>
    </xf>
    <xf numFmtId="165" fontId="7" fillId="0" borderId="63" xfId="172" applyNumberFormat="1" applyFont="1" applyFill="1" applyBorder="1" applyAlignment="1">
      <alignment horizontal="right"/>
    </xf>
    <xf numFmtId="2" fontId="7" fillId="0" borderId="37" xfId="172" applyNumberFormat="1" applyFont="1" applyFill="1" applyBorder="1" applyAlignment="1">
      <alignment horizontal="right"/>
    </xf>
    <xf numFmtId="165" fontId="7" fillId="0" borderId="37" xfId="172" applyNumberFormat="1" applyFont="1" applyFill="1" applyBorder="1" applyAlignment="1">
      <alignment horizontal="right"/>
    </xf>
    <xf numFmtId="178" fontId="7" fillId="0" borderId="37" xfId="172" applyNumberFormat="1" applyFont="1" applyFill="1" applyBorder="1" applyAlignment="1">
      <alignment vertical="center"/>
    </xf>
    <xf numFmtId="177" fontId="7" fillId="0" borderId="63" xfId="172" applyNumberFormat="1" applyFont="1" applyFill="1" applyBorder="1" applyAlignment="1">
      <alignment vertical="center"/>
    </xf>
    <xf numFmtId="178" fontId="7" fillId="0" borderId="57" xfId="172" applyNumberFormat="1" applyFont="1" applyFill="1" applyBorder="1" applyAlignment="1">
      <alignment vertical="center"/>
    </xf>
    <xf numFmtId="178" fontId="7" fillId="0" borderId="50" xfId="172" applyNumberFormat="1" applyFont="1" applyFill="1" applyBorder="1" applyAlignment="1">
      <alignment vertical="center"/>
    </xf>
    <xf numFmtId="178" fontId="7" fillId="0" borderId="47" xfId="172" applyNumberFormat="1" applyFont="1" applyFill="1" applyBorder="1" applyAlignment="1">
      <alignment vertical="center"/>
    </xf>
    <xf numFmtId="177" fontId="7" fillId="0" borderId="63" xfId="155" applyNumberFormat="1" applyFont="1" applyFill="1" applyBorder="1" applyAlignment="1">
      <alignment vertical="center"/>
    </xf>
    <xf numFmtId="177" fontId="7" fillId="0" borderId="47" xfId="155" applyNumberFormat="1" applyFont="1" applyFill="1" applyBorder="1" applyAlignment="1">
      <alignment vertical="center"/>
    </xf>
    <xf numFmtId="178" fontId="8" fillId="0" borderId="0" xfId="172" quotePrefix="1" applyNumberFormat="1" applyFont="1" applyFill="1" applyBorder="1" applyAlignment="1"/>
    <xf numFmtId="181" fontId="8" fillId="0" borderId="0" xfId="0" applyNumberFormat="1" applyFont="1"/>
    <xf numFmtId="0" fontId="7" fillId="2" borderId="5" xfId="223" applyFont="1" applyFill="1" applyBorder="1" applyAlignment="1">
      <alignment horizontal="center" vertical="center"/>
    </xf>
    <xf numFmtId="0" fontId="7" fillId="2" borderId="29" xfId="223" applyFont="1" applyFill="1" applyBorder="1" applyAlignment="1">
      <alignment horizontal="center" vertical="center" wrapText="1"/>
    </xf>
    <xf numFmtId="0" fontId="7" fillId="2" borderId="7" xfId="223" applyFont="1" applyFill="1" applyBorder="1" applyAlignment="1">
      <alignment horizontal="center" vertical="center"/>
    </xf>
    <xf numFmtId="0" fontId="7" fillId="2" borderId="8" xfId="223" applyFont="1" applyFill="1" applyBorder="1" applyAlignment="1">
      <alignment horizontal="center" vertical="center" wrapText="1"/>
    </xf>
    <xf numFmtId="1" fontId="8" fillId="0" borderId="0" xfId="0" applyNumberFormat="1" applyFont="1"/>
    <xf numFmtId="177" fontId="8" fillId="0" borderId="29" xfId="172" quotePrefix="1" applyNumberFormat="1" applyFont="1" applyFill="1" applyBorder="1" applyAlignment="1">
      <alignment horizontal="center" vertical="center"/>
    </xf>
    <xf numFmtId="178" fontId="8" fillId="0" borderId="41" xfId="172" quotePrefix="1" applyNumberFormat="1" applyFont="1" applyFill="1" applyBorder="1" applyAlignment="1">
      <alignment horizontal="right"/>
    </xf>
    <xf numFmtId="177" fontId="8" fillId="0" borderId="0" xfId="172" quotePrefix="1" applyNumberFormat="1" applyFont="1" applyFill="1" applyBorder="1" applyAlignment="1">
      <alignment horizontal="center" vertical="center"/>
    </xf>
    <xf numFmtId="165" fontId="8" fillId="0" borderId="0" xfId="0" applyNumberFormat="1" applyFont="1"/>
    <xf numFmtId="177" fontId="8" fillId="0" borderId="31" xfId="172" applyNumberFormat="1" applyFont="1" applyFill="1" applyBorder="1" applyAlignment="1">
      <alignment horizontal="center" vertical="center"/>
    </xf>
    <xf numFmtId="2" fontId="8" fillId="0" borderId="31" xfId="172" applyNumberFormat="1" applyFont="1" applyFill="1" applyBorder="1" applyAlignment="1">
      <alignment horizontal="right" vertical="center"/>
    </xf>
    <xf numFmtId="177" fontId="8" fillId="0" borderId="15" xfId="172" quotePrefix="1" applyNumberFormat="1" applyFont="1" applyFill="1" applyBorder="1" applyAlignment="1">
      <alignment horizontal="center" vertical="center"/>
    </xf>
    <xf numFmtId="177" fontId="8" fillId="0" borderId="31" xfId="172" quotePrefix="1" applyNumberFormat="1" applyFont="1" applyFill="1" applyBorder="1" applyAlignment="1">
      <alignment horizontal="center" vertical="center"/>
    </xf>
    <xf numFmtId="2" fontId="8" fillId="0" borderId="15" xfId="172" applyNumberFormat="1" applyFont="1" applyFill="1" applyBorder="1" applyAlignment="1">
      <alignment horizontal="right" vertical="center"/>
    </xf>
    <xf numFmtId="178" fontId="7" fillId="0" borderId="0" xfId="172" quotePrefix="1" applyNumberFormat="1" applyFont="1" applyFill="1" applyBorder="1" applyAlignment="1"/>
    <xf numFmtId="43" fontId="8" fillId="0" borderId="0" xfId="0" applyNumberFormat="1" applyFont="1"/>
    <xf numFmtId="178" fontId="8" fillId="0" borderId="0" xfId="172" applyNumberFormat="1" applyFont="1" applyFill="1" applyBorder="1" applyAlignment="1">
      <alignment horizontal="center"/>
    </xf>
    <xf numFmtId="178" fontId="8" fillId="0" borderId="16" xfId="172" quotePrefix="1" applyNumberFormat="1" applyFont="1" applyFill="1" applyBorder="1" applyAlignment="1"/>
    <xf numFmtId="2" fontId="8" fillId="0" borderId="31" xfId="172" applyNumberFormat="1" applyFont="1" applyFill="1" applyBorder="1" applyAlignment="1">
      <alignment horizontal="center" vertical="center"/>
    </xf>
    <xf numFmtId="177" fontId="8" fillId="0" borderId="15" xfId="172" applyNumberFormat="1" applyFont="1" applyFill="1" applyBorder="1" applyAlignment="1">
      <alignment horizontal="center" vertical="center"/>
    </xf>
    <xf numFmtId="2" fontId="8" fillId="0" borderId="31" xfId="172" applyNumberFormat="1" applyFont="1" applyFill="1" applyBorder="1" applyAlignment="1">
      <alignment horizontal="center"/>
    </xf>
    <xf numFmtId="177" fontId="8" fillId="0" borderId="48" xfId="172" applyNumberFormat="1" applyFont="1" applyFill="1" applyBorder="1" applyAlignment="1">
      <alignment horizontal="right"/>
    </xf>
    <xf numFmtId="2" fontId="8" fillId="0" borderId="48" xfId="172" applyNumberFormat="1" applyFont="1" applyFill="1" applyBorder="1" applyAlignment="1">
      <alignment horizontal="right"/>
    </xf>
    <xf numFmtId="2" fontId="8" fillId="0" borderId="22" xfId="172" applyNumberFormat="1" applyFont="1" applyFill="1" applyBorder="1" applyAlignment="1">
      <alignment horizontal="right"/>
    </xf>
    <xf numFmtId="178" fontId="8" fillId="0" borderId="23" xfId="172" quotePrefix="1" applyNumberFormat="1" applyFont="1" applyFill="1" applyBorder="1" applyAlignment="1"/>
    <xf numFmtId="165" fontId="7" fillId="0" borderId="46" xfId="172" applyNumberFormat="1" applyFont="1" applyFill="1" applyBorder="1" applyAlignment="1">
      <alignment horizontal="right"/>
    </xf>
    <xf numFmtId="2" fontId="7" fillId="0" borderId="46" xfId="172" applyNumberFormat="1" applyFont="1" applyFill="1" applyBorder="1" applyAlignment="1">
      <alignment horizontal="right"/>
    </xf>
    <xf numFmtId="165" fontId="7" fillId="0" borderId="50" xfId="172" applyNumberFormat="1" applyFont="1" applyFill="1" applyBorder="1" applyAlignment="1">
      <alignment horizontal="right"/>
    </xf>
    <xf numFmtId="178" fontId="7" fillId="0" borderId="77" xfId="172" applyNumberFormat="1" applyFont="1" applyFill="1" applyBorder="1" applyAlignment="1">
      <alignment vertical="center"/>
    </xf>
    <xf numFmtId="178" fontId="7" fillId="0" borderId="0" xfId="172" applyNumberFormat="1" applyFont="1" applyFill="1" applyBorder="1" applyAlignment="1">
      <alignment vertical="center"/>
    </xf>
    <xf numFmtId="0" fontId="8" fillId="0" borderId="0" xfId="0" applyFont="1" applyFill="1" applyBorder="1"/>
    <xf numFmtId="39" fontId="7" fillId="0" borderId="0" xfId="0" applyNumberFormat="1" applyFont="1" applyAlignment="1" applyProtection="1">
      <alignment horizontal="center"/>
    </xf>
    <xf numFmtId="0" fontId="45" fillId="0" borderId="0" xfId="0" applyFont="1"/>
    <xf numFmtId="39" fontId="7" fillId="9" borderId="7" xfId="0" applyNumberFormat="1" applyFont="1" applyFill="1" applyBorder="1" applyAlignment="1" applyProtection="1">
      <alignment horizontal="center" vertical="center"/>
    </xf>
    <xf numFmtId="39" fontId="7" fillId="9" borderId="7" xfId="0" applyNumberFormat="1" applyFont="1" applyFill="1" applyBorder="1" applyAlignment="1" applyProtection="1">
      <alignment horizontal="center" vertical="center" wrapText="1"/>
    </xf>
    <xf numFmtId="39" fontId="2" fillId="9" borderId="6" xfId="0" applyNumberFormat="1" applyFont="1" applyFill="1" applyBorder="1" applyAlignment="1" applyProtection="1">
      <alignment horizontal="center" vertical="center"/>
    </xf>
    <xf numFmtId="39" fontId="2" fillId="9" borderId="7" xfId="0" applyNumberFormat="1" applyFont="1" applyFill="1" applyBorder="1" applyAlignment="1" applyProtection="1">
      <alignment horizontal="center" vertical="center"/>
    </xf>
    <xf numFmtId="39" fontId="2" fillId="9" borderId="8" xfId="0" applyNumberFormat="1" applyFont="1" applyFill="1" applyBorder="1" applyAlignment="1" applyProtection="1">
      <alignment horizontal="center" vertical="center" wrapText="1"/>
    </xf>
    <xf numFmtId="0" fontId="7" fillId="9" borderId="24" xfId="0" applyFont="1" applyFill="1" applyBorder="1" applyAlignment="1">
      <alignment horizontal="right"/>
    </xf>
    <xf numFmtId="0" fontId="7" fillId="9" borderId="6" xfId="0" applyFont="1" applyFill="1" applyBorder="1" applyAlignment="1">
      <alignment horizontal="right"/>
    </xf>
    <xf numFmtId="0" fontId="7" fillId="9" borderId="59" xfId="0" applyFont="1" applyFill="1" applyBorder="1" applyAlignment="1">
      <alignment horizontal="right"/>
    </xf>
    <xf numFmtId="177" fontId="8" fillId="0" borderId="30" xfId="170" applyNumberFormat="1" applyFont="1" applyFill="1" applyBorder="1"/>
    <xf numFmtId="177" fontId="8" fillId="0" borderId="29" xfId="170" applyNumberFormat="1" applyFont="1" applyFill="1" applyBorder="1"/>
    <xf numFmtId="177" fontId="8" fillId="0" borderId="15" xfId="170" applyNumberFormat="1" applyFont="1" applyFill="1" applyBorder="1"/>
    <xf numFmtId="177" fontId="8" fillId="0" borderId="31" xfId="170" applyNumberFormat="1" applyFont="1" applyFill="1" applyBorder="1"/>
    <xf numFmtId="177" fontId="3" fillId="0" borderId="0" xfId="170" applyNumberFormat="1" applyFont="1" applyFill="1" applyBorder="1"/>
    <xf numFmtId="177" fontId="3" fillId="0" borderId="29" xfId="170" applyNumberFormat="1" applyFont="1" applyFill="1" applyBorder="1"/>
    <xf numFmtId="177" fontId="3" fillId="0" borderId="15" xfId="170" applyNumberFormat="1" applyFont="1" applyFill="1" applyBorder="1"/>
    <xf numFmtId="177" fontId="3" fillId="0" borderId="31" xfId="170" applyNumberFormat="1" applyFont="1" applyFill="1" applyBorder="1"/>
    <xf numFmtId="177" fontId="3" fillId="0" borderId="17" xfId="170" applyNumberFormat="1" applyFont="1" applyFill="1" applyBorder="1"/>
    <xf numFmtId="180" fontId="8" fillId="0" borderId="4" xfId="85" applyNumberFormat="1" applyFont="1" applyBorder="1" applyAlignment="1">
      <alignment horizontal="right" vertical="center"/>
    </xf>
    <xf numFmtId="180" fontId="8" fillId="0" borderId="31" xfId="85" applyNumberFormat="1" applyFont="1" applyBorder="1" applyAlignment="1">
      <alignment horizontal="right" vertical="center"/>
    </xf>
    <xf numFmtId="180" fontId="8" fillId="0" borderId="17" xfId="85" applyNumberFormat="1" applyFont="1" applyBorder="1" applyAlignment="1">
      <alignment horizontal="right" vertical="center"/>
    </xf>
    <xf numFmtId="43" fontId="8" fillId="0" borderId="0" xfId="0" applyNumberFormat="1" applyFont="1" applyFill="1"/>
    <xf numFmtId="180" fontId="8" fillId="0" borderId="0" xfId="0" applyNumberFormat="1" applyFont="1" applyFill="1"/>
    <xf numFmtId="180" fontId="8" fillId="0" borderId="4" xfId="85" applyNumberFormat="1" applyFont="1" applyFill="1" applyBorder="1" applyAlignment="1">
      <alignment horizontal="right" vertical="center"/>
    </xf>
    <xf numFmtId="180" fontId="8" fillId="0" borderId="31" xfId="85" applyNumberFormat="1" applyFont="1" applyFill="1" applyBorder="1" applyAlignment="1">
      <alignment horizontal="right" vertical="center"/>
    </xf>
    <xf numFmtId="180" fontId="8" fillId="0" borderId="17" xfId="85" applyNumberFormat="1" applyFont="1" applyFill="1" applyBorder="1" applyAlignment="1">
      <alignment horizontal="right" vertical="center"/>
    </xf>
    <xf numFmtId="177" fontId="3" fillId="0" borderId="30" xfId="170" applyNumberFormat="1" applyFont="1" applyFill="1" applyBorder="1"/>
    <xf numFmtId="177" fontId="8" fillId="0" borderId="15" xfId="6" applyNumberFormat="1" applyFont="1" applyFill="1" applyBorder="1"/>
    <xf numFmtId="177" fontId="3" fillId="0" borderId="31" xfId="6" applyNumberFormat="1" applyFont="1" applyFill="1" applyBorder="1"/>
    <xf numFmtId="177" fontId="3" fillId="0" borderId="15" xfId="6" applyNumberFormat="1" applyFont="1" applyFill="1" applyBorder="1"/>
    <xf numFmtId="177" fontId="8" fillId="0" borderId="15" xfId="74" applyNumberFormat="1" applyFont="1" applyFill="1" applyBorder="1"/>
    <xf numFmtId="177" fontId="8" fillId="0" borderId="22" xfId="170" applyNumberFormat="1" applyFont="1" applyFill="1" applyBorder="1"/>
    <xf numFmtId="177" fontId="3" fillId="0" borderId="31" xfId="74" applyNumberFormat="1" applyFont="1" applyFill="1" applyBorder="1"/>
    <xf numFmtId="177" fontId="3" fillId="0" borderId="22" xfId="170" applyNumberFormat="1" applyFont="1" applyFill="1" applyBorder="1"/>
    <xf numFmtId="180" fontId="8" fillId="0" borderId="21" xfId="85" applyNumberFormat="1" applyFont="1" applyFill="1" applyBorder="1" applyAlignment="1">
      <alignment horizontal="right" vertical="center"/>
    </xf>
    <xf numFmtId="180" fontId="8" fillId="0" borderId="48" xfId="85" applyNumberFormat="1" applyFont="1" applyFill="1" applyBorder="1" applyAlignment="1">
      <alignment horizontal="right" vertical="center"/>
    </xf>
    <xf numFmtId="180" fontId="8" fillId="0" borderId="35" xfId="85" applyNumberFormat="1" applyFont="1" applyFill="1" applyBorder="1" applyAlignment="1">
      <alignment horizontal="right" vertical="center"/>
    </xf>
    <xf numFmtId="164" fontId="8" fillId="0" borderId="0" xfId="0" applyNumberFormat="1" applyFont="1" applyFill="1"/>
    <xf numFmtId="0" fontId="7" fillId="0" borderId="36" xfId="0" applyFont="1" applyFill="1" applyBorder="1" applyAlignment="1">
      <alignment horizontal="center" vertical="center"/>
    </xf>
    <xf numFmtId="177" fontId="7" fillId="0" borderId="46" xfId="170" applyNumberFormat="1" applyFont="1" applyFill="1" applyBorder="1" applyAlignment="1">
      <alignment vertical="center"/>
    </xf>
    <xf numFmtId="177" fontId="7" fillId="0" borderId="50" xfId="170" applyNumberFormat="1" applyFont="1" applyFill="1" applyBorder="1" applyAlignment="1">
      <alignment vertical="center"/>
    </xf>
    <xf numFmtId="177" fontId="2" fillId="0" borderId="50" xfId="170" applyNumberFormat="1" applyFont="1" applyFill="1" applyBorder="1" applyAlignment="1">
      <alignment vertical="center"/>
    </xf>
    <xf numFmtId="177" fontId="2" fillId="0" borderId="46" xfId="170" applyNumberFormat="1" applyFont="1" applyFill="1" applyBorder="1" applyAlignment="1">
      <alignment vertical="center"/>
    </xf>
    <xf numFmtId="177" fontId="2" fillId="0" borderId="77" xfId="170" applyNumberFormat="1" applyFont="1" applyFill="1" applyBorder="1" applyAlignment="1">
      <alignment vertical="center"/>
    </xf>
    <xf numFmtId="180" fontId="7" fillId="0" borderId="45" xfId="85" applyNumberFormat="1" applyFont="1" applyFill="1" applyBorder="1" applyAlignment="1">
      <alignment horizontal="right" vertical="center"/>
    </xf>
    <xf numFmtId="180" fontId="7" fillId="0" borderId="50" xfId="85" applyNumberFormat="1" applyFont="1" applyFill="1" applyBorder="1" applyAlignment="1">
      <alignment horizontal="right" vertical="center"/>
    </xf>
    <xf numFmtId="180" fontId="7" fillId="0" borderId="77" xfId="85" applyNumberFormat="1" applyFont="1" applyFill="1" applyBorder="1" applyAlignment="1">
      <alignment horizontal="right" vertical="center"/>
    </xf>
    <xf numFmtId="0" fontId="45" fillId="0" borderId="0" xfId="0" applyFont="1" applyFill="1"/>
    <xf numFmtId="177" fontId="8" fillId="0" borderId="0" xfId="0" applyNumberFormat="1" applyFont="1" applyFill="1"/>
    <xf numFmtId="178" fontId="8" fillId="0" borderId="0" xfId="0" applyNumberFormat="1" applyFont="1" applyFill="1"/>
    <xf numFmtId="177" fontId="45" fillId="0" borderId="0" xfId="0" applyNumberFormat="1" applyFont="1" applyFill="1"/>
    <xf numFmtId="178" fontId="45" fillId="0" borderId="0" xfId="0" applyNumberFormat="1" applyFont="1" applyFill="1"/>
    <xf numFmtId="177" fontId="8" fillId="0" borderId="0" xfId="0" applyNumberFormat="1" applyFont="1" applyBorder="1"/>
    <xf numFmtId="0" fontId="8" fillId="0" borderId="0" xfId="0" applyFont="1" applyBorder="1"/>
    <xf numFmtId="0" fontId="45" fillId="0" borderId="0" xfId="0" applyFont="1" applyFill="1" applyBorder="1"/>
    <xf numFmtId="177" fontId="45" fillId="0" borderId="0" xfId="0" applyNumberFormat="1" applyFont="1" applyBorder="1"/>
    <xf numFmtId="0" fontId="45" fillId="0" borderId="0" xfId="0" applyFont="1" applyBorder="1"/>
    <xf numFmtId="180" fontId="8" fillId="0" borderId="0" xfId="0" applyNumberFormat="1" applyFont="1"/>
    <xf numFmtId="43" fontId="45" fillId="0" borderId="0" xfId="0" applyNumberFormat="1" applyFont="1" applyBorder="1"/>
    <xf numFmtId="180" fontId="8" fillId="0" borderId="0" xfId="85" applyNumberFormat="1" applyFont="1" applyFill="1" applyBorder="1" applyAlignment="1">
      <alignment horizontal="right" vertical="center"/>
    </xf>
    <xf numFmtId="180" fontId="45" fillId="0" borderId="0" xfId="85" applyNumberFormat="1" applyFont="1" applyFill="1" applyBorder="1" applyAlignment="1">
      <alignment horizontal="right" vertical="center"/>
    </xf>
    <xf numFmtId="0" fontId="23" fillId="0" borderId="25" xfId="1" applyFont="1" applyBorder="1" applyAlignment="1">
      <alignment horizontal="right"/>
    </xf>
    <xf numFmtId="0" fontId="7" fillId="2" borderId="7" xfId="1" applyFont="1" applyFill="1" applyBorder="1" applyAlignment="1">
      <alignment horizontal="right"/>
    </xf>
    <xf numFmtId="0" fontId="7" fillId="2" borderId="48" xfId="1" applyFont="1" applyFill="1" applyBorder="1" applyAlignment="1">
      <alignment horizontal="right"/>
    </xf>
    <xf numFmtId="0" fontId="7" fillId="2" borderId="22" xfId="1" applyFont="1" applyFill="1" applyBorder="1" applyAlignment="1">
      <alignment horizontal="right"/>
    </xf>
    <xf numFmtId="0" fontId="7" fillId="2" borderId="35" xfId="1" applyFont="1" applyFill="1" applyBorder="1" applyAlignment="1">
      <alignment horizontal="right"/>
    </xf>
    <xf numFmtId="0" fontId="7" fillId="2" borderId="24" xfId="1" applyFont="1" applyFill="1" applyBorder="1" applyAlignment="1">
      <alignment horizontal="right"/>
    </xf>
    <xf numFmtId="0" fontId="7" fillId="2" borderId="55" xfId="1" applyFont="1" applyFill="1" applyBorder="1" applyAlignment="1">
      <alignment horizontal="right"/>
    </xf>
    <xf numFmtId="0" fontId="8" fillId="0" borderId="4" xfId="1" applyFont="1" applyFill="1" applyBorder="1"/>
    <xf numFmtId="177" fontId="8" fillId="0" borderId="15" xfId="159" applyNumberFormat="1" applyFont="1" applyFill="1" applyBorder="1"/>
    <xf numFmtId="178" fontId="8" fillId="0" borderId="15" xfId="159" applyNumberFormat="1" applyFont="1" applyFill="1" applyBorder="1"/>
    <xf numFmtId="177" fontId="8" fillId="0" borderId="31" xfId="159" applyNumberFormat="1" applyFont="1" applyFill="1" applyBorder="1"/>
    <xf numFmtId="178" fontId="8" fillId="0" borderId="16" xfId="159" applyNumberFormat="1" applyFont="1" applyFill="1" applyBorder="1"/>
    <xf numFmtId="177" fontId="8" fillId="0" borderId="4" xfId="159" applyNumberFormat="1" applyFont="1" applyFill="1" applyBorder="1" applyAlignment="1"/>
    <xf numFmtId="178" fontId="8" fillId="0" borderId="30" xfId="159" applyNumberFormat="1" applyFont="1" applyFill="1" applyBorder="1"/>
    <xf numFmtId="177" fontId="8" fillId="0" borderId="15" xfId="6" applyNumberFormat="1" applyFont="1" applyBorder="1"/>
    <xf numFmtId="178" fontId="8" fillId="0" borderId="15" xfId="1" applyNumberFormat="1" applyFont="1" applyBorder="1"/>
    <xf numFmtId="177" fontId="8" fillId="0" borderId="31" xfId="6" applyNumberFormat="1" applyFont="1" applyBorder="1"/>
    <xf numFmtId="178" fontId="8" fillId="0" borderId="16" xfId="1" applyNumberFormat="1" applyFont="1" applyBorder="1"/>
    <xf numFmtId="177" fontId="8" fillId="0" borderId="15" xfId="72" applyNumberFormat="1" applyFont="1" applyBorder="1"/>
    <xf numFmtId="177" fontId="8" fillId="0" borderId="4" xfId="72" applyNumberFormat="1" applyFont="1" applyBorder="1" applyAlignment="1"/>
    <xf numFmtId="177" fontId="8" fillId="0" borderId="4" xfId="72" applyNumberFormat="1" applyFont="1" applyBorder="1"/>
    <xf numFmtId="177" fontId="8" fillId="0" borderId="15" xfId="1" applyNumberFormat="1" applyFont="1" applyBorder="1"/>
    <xf numFmtId="177" fontId="8" fillId="0" borderId="31" xfId="1" applyNumberFormat="1" applyFont="1" applyBorder="1"/>
    <xf numFmtId="177" fontId="8" fillId="0" borderId="15" xfId="159" applyNumberFormat="1" applyFont="1" applyBorder="1"/>
    <xf numFmtId="177" fontId="8" fillId="0" borderId="4" xfId="159" applyNumberFormat="1" applyFont="1" applyFill="1" applyBorder="1"/>
    <xf numFmtId="178" fontId="8" fillId="0" borderId="0" xfId="159" applyNumberFormat="1" applyFont="1" applyFill="1" applyBorder="1"/>
    <xf numFmtId="177" fontId="8" fillId="0" borderId="15" xfId="1" applyNumberFormat="1" applyFont="1" applyFill="1" applyBorder="1"/>
    <xf numFmtId="178" fontId="8" fillId="0" borderId="15" xfId="1" applyNumberFormat="1" applyFont="1" applyFill="1" applyBorder="1"/>
    <xf numFmtId="177" fontId="8" fillId="0" borderId="31" xfId="1" applyNumberFormat="1" applyFont="1" applyFill="1" applyBorder="1"/>
    <xf numFmtId="178" fontId="8" fillId="0" borderId="16" xfId="1" applyNumberFormat="1" applyFont="1" applyFill="1" applyBorder="1"/>
    <xf numFmtId="177" fontId="8" fillId="0" borderId="4" xfId="159" applyNumberFormat="1" applyFont="1" applyBorder="1"/>
    <xf numFmtId="178" fontId="8" fillId="0" borderId="0" xfId="159" applyNumberFormat="1" applyFont="1" applyBorder="1"/>
    <xf numFmtId="0" fontId="8" fillId="0" borderId="21" xfId="1" applyFont="1" applyFill="1" applyBorder="1"/>
    <xf numFmtId="177" fontId="8" fillId="0" borderId="22" xfId="159" applyNumberFormat="1" applyFont="1" applyBorder="1"/>
    <xf numFmtId="178" fontId="8" fillId="0" borderId="22" xfId="159" applyNumberFormat="1" applyFont="1" applyFill="1" applyBorder="1"/>
    <xf numFmtId="177" fontId="8" fillId="0" borderId="22" xfId="159" applyNumberFormat="1" applyFont="1" applyFill="1" applyBorder="1"/>
    <xf numFmtId="177" fontId="8" fillId="0" borderId="48" xfId="159" applyNumberFormat="1" applyFont="1" applyFill="1" applyBorder="1"/>
    <xf numFmtId="178" fontId="8" fillId="0" borderId="23" xfId="159" applyNumberFormat="1" applyFont="1" applyFill="1" applyBorder="1"/>
    <xf numFmtId="177" fontId="8" fillId="0" borderId="21" xfId="159" applyNumberFormat="1" applyFont="1" applyFill="1" applyBorder="1"/>
    <xf numFmtId="178" fontId="8" fillId="0" borderId="55" xfId="159" applyNumberFormat="1" applyFont="1" applyFill="1" applyBorder="1"/>
    <xf numFmtId="0" fontId="7" fillId="0" borderId="36" xfId="1" applyFont="1" applyBorder="1" applyAlignment="1" applyProtection="1">
      <alignment horizontal="left" vertical="center"/>
    </xf>
    <xf numFmtId="177" fontId="7" fillId="0" borderId="37" xfId="159" applyNumberFormat="1" applyFont="1" applyFill="1" applyBorder="1"/>
    <xf numFmtId="178" fontId="7" fillId="0" borderId="63" xfId="159" applyNumberFormat="1" applyFont="1" applyBorder="1"/>
    <xf numFmtId="180" fontId="7" fillId="0" borderId="37" xfId="6" applyNumberFormat="1" applyFont="1" applyFill="1" applyBorder="1"/>
    <xf numFmtId="43" fontId="7" fillId="0" borderId="46" xfId="6" quotePrefix="1" applyFont="1" applyFill="1" applyBorder="1" applyAlignment="1">
      <alignment horizontal="center"/>
    </xf>
    <xf numFmtId="180" fontId="7" fillId="0" borderId="63" xfId="6" applyNumberFormat="1" applyFont="1" applyFill="1" applyBorder="1"/>
    <xf numFmtId="43" fontId="7" fillId="0" borderId="47" xfId="6" quotePrefix="1" applyFont="1" applyFill="1" applyBorder="1" applyAlignment="1">
      <alignment horizontal="center"/>
    </xf>
    <xf numFmtId="177" fontId="7" fillId="0" borderId="45" xfId="159" applyNumberFormat="1" applyFont="1" applyFill="1" applyBorder="1"/>
    <xf numFmtId="2" fontId="7" fillId="0" borderId="25" xfId="159" applyNumberFormat="1" applyFont="1" applyFill="1" applyBorder="1"/>
    <xf numFmtId="180" fontId="7" fillId="0" borderId="46" xfId="6" applyNumberFormat="1" applyFont="1" applyFill="1" applyBorder="1"/>
    <xf numFmtId="180" fontId="7" fillId="0" borderId="50" xfId="6" applyNumberFormat="1" applyFont="1" applyFill="1" applyBorder="1"/>
    <xf numFmtId="43" fontId="8" fillId="0" borderId="0" xfId="1" applyNumberFormat="1" applyFont="1"/>
    <xf numFmtId="177" fontId="8" fillId="0" borderId="0" xfId="1" applyNumberFormat="1" applyFont="1"/>
    <xf numFmtId="0" fontId="8" fillId="0" borderId="0" xfId="341" applyFont="1" applyFill="1"/>
    <xf numFmtId="0" fontId="7" fillId="3" borderId="60" xfId="341" applyFont="1" applyFill="1" applyBorder="1" applyAlignment="1">
      <alignment horizontal="center"/>
    </xf>
    <xf numFmtId="0" fontId="7" fillId="3" borderId="2" xfId="341" applyFont="1" applyFill="1" applyBorder="1" applyAlignment="1">
      <alignment horizontal="center" wrapText="1"/>
    </xf>
    <xf numFmtId="0" fontId="7" fillId="3" borderId="3" xfId="341" applyFont="1" applyFill="1" applyBorder="1" applyAlignment="1">
      <alignment horizontal="center" wrapText="1"/>
    </xf>
    <xf numFmtId="0" fontId="7" fillId="3" borderId="58" xfId="341" applyFont="1" applyFill="1" applyBorder="1" applyAlignment="1">
      <alignment horizontal="left"/>
    </xf>
    <xf numFmtId="0" fontId="7" fillId="3" borderId="0" xfId="341" applyFont="1" applyFill="1" applyBorder="1" applyAlignment="1">
      <alignment horizontal="left"/>
    </xf>
    <xf numFmtId="0" fontId="8" fillId="3" borderId="0" xfId="341" applyFont="1" applyFill="1" applyBorder="1"/>
    <xf numFmtId="0" fontId="8" fillId="3" borderId="17" xfId="341" applyFont="1" applyFill="1" applyBorder="1"/>
    <xf numFmtId="0" fontId="8" fillId="0" borderId="54" xfId="341" applyFont="1" applyFill="1" applyBorder="1" applyAlignment="1">
      <alignment horizontal="left" indent="1"/>
    </xf>
    <xf numFmtId="164" fontId="8" fillId="0" borderId="7" xfId="341" applyNumberFormat="1" applyFont="1" applyFill="1" applyBorder="1" applyAlignment="1">
      <alignment horizontal="center"/>
    </xf>
    <xf numFmtId="0" fontId="8" fillId="0" borderId="7" xfId="341" applyFont="1" applyFill="1" applyBorder="1"/>
    <xf numFmtId="164" fontId="8" fillId="0" borderId="8" xfId="341" applyNumberFormat="1" applyFont="1" applyFill="1" applyBorder="1" applyAlignment="1">
      <alignment horizontal="center"/>
    </xf>
    <xf numFmtId="164" fontId="8" fillId="0" borderId="7" xfId="1" applyNumberFormat="1" applyFont="1" applyFill="1" applyBorder="1" applyAlignment="1">
      <alignment horizontal="center"/>
    </xf>
    <xf numFmtId="0" fontId="7" fillId="3" borderId="54" xfId="341" applyFont="1" applyFill="1" applyBorder="1" applyAlignment="1">
      <alignment horizontal="left"/>
    </xf>
    <xf numFmtId="0" fontId="8" fillId="0" borderId="0" xfId="341" applyFont="1" applyFill="1" applyBorder="1"/>
    <xf numFmtId="0" fontId="11" fillId="0" borderId="7" xfId="1" applyFont="1" applyFill="1" applyBorder="1" applyAlignment="1">
      <alignment horizontal="center"/>
    </xf>
    <xf numFmtId="2" fontId="11" fillId="0" borderId="7" xfId="1" applyNumberFormat="1" applyFont="1" applyFill="1" applyBorder="1" applyAlignment="1">
      <alignment horizontal="center"/>
    </xf>
    <xf numFmtId="164" fontId="11" fillId="0" borderId="7" xfId="341" applyNumberFormat="1" applyFont="1" applyFill="1" applyBorder="1" applyAlignment="1">
      <alignment horizontal="center"/>
    </xf>
    <xf numFmtId="164" fontId="11" fillId="0" borderId="8" xfId="341" applyNumberFormat="1" applyFont="1" applyFill="1" applyBorder="1" applyAlignment="1">
      <alignment horizontal="center"/>
    </xf>
    <xf numFmtId="0" fontId="7" fillId="3" borderId="42" xfId="341" applyFont="1" applyFill="1" applyBorder="1" applyAlignment="1">
      <alignment horizontal="left"/>
    </xf>
    <xf numFmtId="164" fontId="8" fillId="3" borderId="0" xfId="341" applyNumberFormat="1" applyFont="1" applyFill="1" applyBorder="1" applyAlignment="1">
      <alignment horizontal="center"/>
    </xf>
    <xf numFmtId="164" fontId="8" fillId="3" borderId="17" xfId="341" applyNumberFormat="1" applyFont="1" applyFill="1" applyBorder="1" applyAlignment="1">
      <alignment horizontal="center"/>
    </xf>
    <xf numFmtId="0" fontId="8" fillId="0" borderId="54" xfId="341" quotePrefix="1" applyFont="1" applyFill="1" applyBorder="1" applyAlignment="1">
      <alignment horizontal="left" indent="1"/>
    </xf>
    <xf numFmtId="2" fontId="8" fillId="0" borderId="7" xfId="1" applyNumberFormat="1" applyFont="1" applyFill="1" applyBorder="1" applyAlignment="1">
      <alignment horizontal="center"/>
    </xf>
    <xf numFmtId="2" fontId="8" fillId="0" borderId="8" xfId="1" applyNumberFormat="1" applyFont="1" applyFill="1" applyBorder="1" applyAlignment="1">
      <alignment horizontal="center"/>
    </xf>
    <xf numFmtId="0" fontId="7" fillId="0" borderId="54" xfId="341" applyFont="1" applyFill="1" applyBorder="1" applyAlignment="1">
      <alignment horizontal="left" vertical="center"/>
    </xf>
    <xf numFmtId="0" fontId="8" fillId="0" borderId="0" xfId="341" applyFont="1" applyFill="1" applyAlignment="1">
      <alignment vertical="center"/>
    </xf>
    <xf numFmtId="0" fontId="7" fillId="0" borderId="54" xfId="341" applyFont="1" applyFill="1" applyBorder="1" applyAlignment="1">
      <alignment horizontal="left"/>
    </xf>
    <xf numFmtId="0" fontId="7" fillId="0" borderId="43" xfId="341" applyFont="1" applyFill="1" applyBorder="1" applyAlignment="1">
      <alignment horizontal="left"/>
    </xf>
    <xf numFmtId="2" fontId="8" fillId="0" borderId="46" xfId="1" applyNumberFormat="1" applyFont="1" applyFill="1" applyBorder="1" applyAlignment="1">
      <alignment horizontal="center"/>
    </xf>
    <xf numFmtId="2" fontId="8" fillId="0" borderId="47" xfId="1" applyNumberFormat="1" applyFont="1" applyFill="1" applyBorder="1" applyAlignment="1">
      <alignment horizontal="center"/>
    </xf>
    <xf numFmtId="0" fontId="43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23" fillId="0" borderId="25" xfId="1" applyFont="1" applyBorder="1" applyAlignment="1">
      <alignment horizontal="right" vertical="center"/>
    </xf>
    <xf numFmtId="0" fontId="7" fillId="2" borderId="7" xfId="222" applyFont="1" applyFill="1" applyBorder="1" applyAlignment="1" applyProtection="1">
      <alignment horizontal="center" vertical="center"/>
    </xf>
    <xf numFmtId="0" fontId="7" fillId="2" borderId="5" xfId="222" applyFont="1" applyFill="1" applyBorder="1" applyAlignment="1" applyProtection="1">
      <alignment horizontal="center" vertical="center"/>
    </xf>
    <xf numFmtId="0" fontId="7" fillId="2" borderId="8" xfId="222" applyFont="1" applyFill="1" applyBorder="1" applyAlignment="1" applyProtection="1">
      <alignment horizontal="center" vertical="center"/>
    </xf>
    <xf numFmtId="0" fontId="7" fillId="2" borderId="6" xfId="222" applyFont="1" applyFill="1" applyBorder="1" applyAlignment="1" applyProtection="1">
      <alignment horizontal="center" vertical="center"/>
    </xf>
    <xf numFmtId="0" fontId="7" fillId="2" borderId="59" xfId="222" quotePrefix="1" applyFont="1" applyFill="1" applyBorder="1" applyAlignment="1">
      <alignment horizontal="center" vertical="center"/>
    </xf>
    <xf numFmtId="0" fontId="8" fillId="0" borderId="40" xfId="1" applyFont="1" applyBorder="1" applyAlignment="1" applyProtection="1">
      <alignment horizontal="left" vertical="center"/>
    </xf>
    <xf numFmtId="2" fontId="8" fillId="0" borderId="29" xfId="157" applyNumberFormat="1" applyFont="1" applyFill="1" applyBorder="1" applyAlignment="1" applyProtection="1">
      <alignment horizontal="right" vertical="center"/>
    </xf>
    <xf numFmtId="2" fontId="8" fillId="0" borderId="29" xfId="157" quotePrefix="1" applyNumberFormat="1" applyFont="1" applyFill="1" applyBorder="1" applyAlignment="1" applyProtection="1">
      <alignment horizontal="right" vertical="center"/>
    </xf>
    <xf numFmtId="2" fontId="8" fillId="0" borderId="53" xfId="157" quotePrefix="1" applyNumberFormat="1" applyFont="1" applyFill="1" applyBorder="1" applyAlignment="1" applyProtection="1">
      <alignment horizontal="right" vertical="center"/>
    </xf>
    <xf numFmtId="2" fontId="8" fillId="0" borderId="16" xfId="1" applyNumberFormat="1" applyFont="1" applyFill="1" applyBorder="1" applyAlignment="1">
      <alignment horizontal="right" vertical="center"/>
    </xf>
    <xf numFmtId="0" fontId="8" fillId="0" borderId="62" xfId="157" quotePrefix="1" applyFont="1" applyFill="1" applyBorder="1" applyAlignment="1" applyProtection="1">
      <alignment horizontal="right" vertical="center"/>
    </xf>
    <xf numFmtId="0" fontId="8" fillId="0" borderId="29" xfId="157" quotePrefix="1" applyFont="1" applyFill="1" applyBorder="1" applyAlignment="1" applyProtection="1">
      <alignment horizontal="right" vertical="center"/>
    </xf>
    <xf numFmtId="0" fontId="8" fillId="0" borderId="15" xfId="157" quotePrefix="1" applyFont="1" applyFill="1" applyBorder="1" applyAlignment="1" applyProtection="1">
      <alignment horizontal="right" vertical="center"/>
    </xf>
    <xf numFmtId="0" fontId="8" fillId="0" borderId="31" xfId="157" quotePrefix="1" applyFont="1" applyFill="1" applyBorder="1" applyAlignment="1" applyProtection="1">
      <alignment horizontal="right" vertical="center"/>
    </xf>
    <xf numFmtId="2" fontId="8" fillId="0" borderId="17" xfId="1" applyNumberFormat="1" applyFont="1" applyFill="1" applyBorder="1" applyAlignment="1">
      <alignment horizontal="right" vertical="center"/>
    </xf>
    <xf numFmtId="0" fontId="8" fillId="0" borderId="4" xfId="1" applyFont="1" applyBorder="1" applyAlignment="1" applyProtection="1">
      <alignment horizontal="left" vertical="center"/>
    </xf>
    <xf numFmtId="2" fontId="8" fillId="0" borderId="15" xfId="157" applyNumberFormat="1" applyFont="1" applyFill="1" applyBorder="1" applyAlignment="1" applyProtection="1">
      <alignment horizontal="right" vertical="center"/>
    </xf>
    <xf numFmtId="2" fontId="8" fillId="0" borderId="0" xfId="157" applyNumberFormat="1" applyFont="1" applyFill="1" applyBorder="1" applyAlignment="1" applyProtection="1">
      <alignment horizontal="right" vertical="center"/>
    </xf>
    <xf numFmtId="2" fontId="8" fillId="0" borderId="31" xfId="157" applyNumberFormat="1" applyFont="1" applyFill="1" applyBorder="1" applyAlignment="1" applyProtection="1">
      <alignment horizontal="right" vertical="center"/>
    </xf>
    <xf numFmtId="2" fontId="8" fillId="0" borderId="30" xfId="157" applyNumberFormat="1" applyFont="1" applyFill="1" applyBorder="1" applyAlignment="1" applyProtection="1">
      <alignment horizontal="right" vertical="center"/>
    </xf>
    <xf numFmtId="0" fontId="8" fillId="0" borderId="31" xfId="157" applyFont="1" applyFill="1" applyBorder="1" applyAlignment="1" applyProtection="1">
      <alignment horizontal="right" vertical="center"/>
    </xf>
    <xf numFmtId="0" fontId="8" fillId="0" borderId="30" xfId="157" applyFont="1" applyFill="1" applyBorder="1" applyAlignment="1" applyProtection="1">
      <alignment horizontal="right" vertical="center"/>
    </xf>
    <xf numFmtId="0" fontId="8" fillId="0" borderId="15" xfId="157" applyFont="1" applyFill="1" applyBorder="1" applyAlignment="1" applyProtection="1">
      <alignment horizontal="right" vertical="center"/>
    </xf>
    <xf numFmtId="2" fontId="8" fillId="0" borderId="15" xfId="157" quotePrefix="1" applyNumberFormat="1" applyFont="1" applyFill="1" applyBorder="1" applyAlignment="1" applyProtection="1">
      <alignment horizontal="right" vertical="center"/>
    </xf>
    <xf numFmtId="2" fontId="8" fillId="0" borderId="0" xfId="157" quotePrefix="1" applyNumberFormat="1" applyFont="1" applyFill="1" applyBorder="1" applyAlignment="1" applyProtection="1">
      <alignment horizontal="right" vertical="center"/>
    </xf>
    <xf numFmtId="2" fontId="8" fillId="0" borderId="30" xfId="157" quotePrefix="1" applyNumberFormat="1" applyFont="1" applyFill="1" applyBorder="1" applyAlignment="1" applyProtection="1">
      <alignment horizontal="right" vertical="center"/>
    </xf>
    <xf numFmtId="2" fontId="8" fillId="0" borderId="31" xfId="157" quotePrefix="1" applyNumberFormat="1" applyFont="1" applyFill="1" applyBorder="1" applyAlignment="1" applyProtection="1">
      <alignment horizontal="right" vertical="center"/>
    </xf>
    <xf numFmtId="0" fontId="8" fillId="0" borderId="21" xfId="1" applyFont="1" applyBorder="1" applyAlignment="1" applyProtection="1">
      <alignment horizontal="left" vertical="center"/>
    </xf>
    <xf numFmtId="2" fontId="8" fillId="0" borderId="22" xfId="157" applyNumberFormat="1" applyFont="1" applyFill="1" applyBorder="1" applyAlignment="1" applyProtection="1">
      <alignment horizontal="right" vertical="center"/>
    </xf>
    <xf numFmtId="2" fontId="8" fillId="0" borderId="28" xfId="157" applyNumberFormat="1" applyFont="1" applyFill="1" applyBorder="1" applyAlignment="1" applyProtection="1">
      <alignment horizontal="right" vertical="center"/>
    </xf>
    <xf numFmtId="2" fontId="8" fillId="0" borderId="55" xfId="157" applyNumberFormat="1" applyFont="1" applyFill="1" applyBorder="1" applyAlignment="1" applyProtection="1">
      <alignment horizontal="right" vertical="center"/>
    </xf>
    <xf numFmtId="0" fontId="8" fillId="0" borderId="48" xfId="157" applyFont="1" applyFill="1" applyBorder="1" applyAlignment="1" applyProtection="1">
      <alignment horizontal="right" vertical="center"/>
    </xf>
    <xf numFmtId="0" fontId="7" fillId="0" borderId="36" xfId="1" applyFont="1" applyFill="1" applyBorder="1" applyAlignment="1">
      <alignment horizontal="center" vertical="center"/>
    </xf>
    <xf numFmtId="2" fontId="7" fillId="0" borderId="46" xfId="157" applyNumberFormat="1" applyFont="1" applyFill="1" applyBorder="1" applyAlignment="1">
      <alignment horizontal="right" vertical="center"/>
    </xf>
    <xf numFmtId="2" fontId="7" fillId="0" borderId="49" xfId="157" applyNumberFormat="1" applyFont="1" applyFill="1" applyBorder="1" applyAlignment="1">
      <alignment horizontal="right" vertical="center"/>
    </xf>
    <xf numFmtId="2" fontId="7" fillId="0" borderId="70" xfId="222" applyNumberFormat="1" applyFont="1" applyFill="1" applyBorder="1" applyAlignment="1" applyProtection="1">
      <alignment horizontal="right" vertical="center"/>
    </xf>
    <xf numFmtId="2" fontId="7" fillId="0" borderId="47" xfId="222" quotePrefix="1" applyNumberFormat="1" applyFont="1" applyFill="1" applyBorder="1" applyAlignment="1">
      <alignment horizontal="right" vertical="center"/>
    </xf>
    <xf numFmtId="2" fontId="7" fillId="0" borderId="50" xfId="157" applyNumberFormat="1" applyFont="1" applyFill="1" applyBorder="1" applyAlignment="1">
      <alignment horizontal="right" vertical="center"/>
    </xf>
    <xf numFmtId="2" fontId="7" fillId="0" borderId="77" xfId="157" applyNumberFormat="1" applyFont="1" applyFill="1" applyBorder="1" applyAlignment="1">
      <alignment horizontal="right" vertical="center"/>
    </xf>
    <xf numFmtId="0" fontId="8" fillId="0" borderId="0" xfId="1" applyFont="1" applyFill="1" applyAlignment="1">
      <alignment horizontal="center" vertical="center"/>
    </xf>
    <xf numFmtId="0" fontId="8" fillId="0" borderId="0" xfId="1" quotePrefix="1" applyFont="1" applyBorder="1" applyAlignment="1" applyProtection="1">
      <alignment horizontal="center" vertical="center"/>
    </xf>
    <xf numFmtId="2" fontId="7" fillId="0" borderId="0" xfId="1" applyNumberFormat="1" applyFont="1" applyFill="1" applyBorder="1"/>
    <xf numFmtId="0" fontId="8" fillId="0" borderId="0" xfId="1" applyFont="1" applyBorder="1" applyAlignment="1" applyProtection="1">
      <alignment horizontal="center" vertical="center"/>
    </xf>
    <xf numFmtId="2" fontId="8" fillId="0" borderId="0" xfId="1" applyNumberFormat="1" applyFont="1" applyFill="1" applyBorder="1"/>
    <xf numFmtId="2" fontId="8" fillId="0" borderId="0" xfId="1" applyNumberFormat="1" applyFont="1" applyBorder="1" applyAlignment="1">
      <alignment horizontal="right" vertical="center"/>
    </xf>
    <xf numFmtId="2" fontId="8" fillId="0" borderId="0" xfId="1" applyNumberFormat="1" applyFont="1" applyBorder="1"/>
    <xf numFmtId="0" fontId="46" fillId="0" borderId="0" xfId="0" applyFont="1" applyAlignment="1">
      <alignment wrapText="1"/>
    </xf>
    <xf numFmtId="2" fontId="7" fillId="0" borderId="0" xfId="1" applyNumberFormat="1" applyFont="1" applyBorder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164" fontId="8" fillId="0" borderId="22" xfId="0" applyNumberFormat="1" applyFont="1" applyFill="1" applyBorder="1"/>
    <xf numFmtId="164" fontId="3" fillId="0" borderId="15" xfId="0" applyNumberFormat="1" applyFont="1" applyFill="1" applyBorder="1" applyAlignment="1">
      <alignment vertical="center"/>
    </xf>
    <xf numFmtId="164" fontId="7" fillId="0" borderId="46" xfId="0" applyNumberFormat="1" applyFont="1" applyFill="1" applyBorder="1"/>
    <xf numFmtId="164" fontId="8" fillId="0" borderId="38" xfId="0" applyNumberFormat="1" applyFont="1" applyFill="1" applyBorder="1"/>
    <xf numFmtId="164" fontId="8" fillId="0" borderId="23" xfId="0" applyNumberFormat="1" applyFont="1" applyFill="1" applyBorder="1"/>
    <xf numFmtId="164" fontId="8" fillId="0" borderId="15" xfId="0" applyNumberFormat="1" applyFont="1" applyFill="1" applyBorder="1" applyAlignment="1">
      <alignment horizontal="right"/>
    </xf>
    <xf numFmtId="0" fontId="21" fillId="0" borderId="0" xfId="162" applyFont="1" applyBorder="1" applyAlignment="1">
      <alignment horizontal="center"/>
    </xf>
    <xf numFmtId="0" fontId="9" fillId="0" borderId="0" xfId="162" applyFont="1" applyBorder="1" applyAlignment="1">
      <alignment horizontal="center"/>
    </xf>
    <xf numFmtId="0" fontId="2" fillId="0" borderId="58" xfId="0" applyFont="1" applyBorder="1" applyAlignment="1">
      <alignment horizontal="left"/>
    </xf>
    <xf numFmtId="0" fontId="2" fillId="0" borderId="55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0" fontId="2" fillId="0" borderId="59" xfId="0" applyFont="1" applyBorder="1" applyAlignment="1">
      <alignment horizontal="left"/>
    </xf>
    <xf numFmtId="0" fontId="7" fillId="0" borderId="0" xfId="1" applyFont="1" applyBorder="1" applyAlignment="1">
      <alignment horizontal="center" vertical="center"/>
    </xf>
    <xf numFmtId="0" fontId="2" fillId="0" borderId="0" xfId="4" applyFont="1" applyBorder="1" applyAlignment="1">
      <alignment horizontal="center"/>
    </xf>
    <xf numFmtId="0" fontId="7" fillId="0" borderId="25" xfId="324" applyFont="1" applyBorder="1" applyAlignment="1">
      <alignment horizontal="center"/>
    </xf>
    <xf numFmtId="0" fontId="2" fillId="2" borderId="1" xfId="4" applyFont="1" applyFill="1" applyBorder="1" applyAlignment="1">
      <alignment horizontal="center" vertical="center" wrapText="1"/>
    </xf>
    <xf numFmtId="0" fontId="2" fillId="2" borderId="21" xfId="4" applyFont="1" applyFill="1" applyBorder="1" applyAlignment="1">
      <alignment horizontal="center" vertical="center" wrapText="1"/>
    </xf>
    <xf numFmtId="0" fontId="2" fillId="2" borderId="32" xfId="4" applyFont="1" applyFill="1" applyBorder="1" applyAlignment="1">
      <alignment horizontal="center" vertical="center" wrapText="1"/>
    </xf>
    <xf numFmtId="0" fontId="2" fillId="2" borderId="22" xfId="4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6" xfId="4" applyFont="1" applyFill="1" applyBorder="1" applyAlignment="1">
      <alignment horizontal="center" vertical="center"/>
    </xf>
    <xf numFmtId="0" fontId="2" fillId="2" borderId="39" xfId="4" applyFont="1" applyFill="1" applyBorder="1" applyAlignment="1">
      <alignment horizontal="center" vertical="center"/>
    </xf>
    <xf numFmtId="0" fontId="2" fillId="2" borderId="44" xfId="4" applyFont="1" applyFill="1" applyBorder="1" applyAlignment="1">
      <alignment horizontal="center" vertical="center"/>
    </xf>
    <xf numFmtId="172" fontId="7" fillId="0" borderId="0" xfId="325" applyNumberFormat="1" applyFont="1" applyAlignment="1">
      <alignment horizontal="center"/>
    </xf>
    <xf numFmtId="172" fontId="7" fillId="0" borderId="0" xfId="325" applyNumberFormat="1" applyFont="1" applyAlignment="1" applyProtection="1">
      <alignment horizontal="center"/>
    </xf>
    <xf numFmtId="172" fontId="7" fillId="0" borderId="25" xfId="325" quotePrefix="1" applyNumberFormat="1" applyFont="1" applyBorder="1" applyAlignment="1">
      <alignment horizontal="center"/>
    </xf>
    <xf numFmtId="172" fontId="7" fillId="3" borderId="1" xfId="325" applyNumberFormat="1" applyFont="1" applyFill="1" applyBorder="1" applyAlignment="1" applyProtection="1">
      <alignment horizontal="center" vertical="center"/>
    </xf>
    <xf numFmtId="172" fontId="7" fillId="3" borderId="21" xfId="325" applyNumberFormat="1" applyFont="1" applyFill="1" applyBorder="1" applyAlignment="1">
      <alignment horizontal="center" vertical="center"/>
    </xf>
    <xf numFmtId="172" fontId="7" fillId="4" borderId="2" xfId="325" applyNumberFormat="1" applyFont="1" applyFill="1" applyBorder="1" applyAlignment="1" applyProtection="1">
      <alignment horizontal="center" vertical="center"/>
    </xf>
    <xf numFmtId="172" fontId="7" fillId="4" borderId="26" xfId="325" applyNumberFormat="1" applyFont="1" applyFill="1" applyBorder="1" applyAlignment="1" applyProtection="1">
      <alignment horizontal="center" vertical="center"/>
    </xf>
    <xf numFmtId="172" fontId="7" fillId="4" borderId="27" xfId="325" applyNumberFormat="1" applyFont="1" applyFill="1" applyBorder="1" applyAlignment="1" applyProtection="1">
      <alignment horizontal="center" vertical="center"/>
    </xf>
    <xf numFmtId="172" fontId="7" fillId="4" borderId="3" xfId="325" applyNumberFormat="1" applyFont="1" applyFill="1" applyBorder="1" applyAlignment="1" applyProtection="1">
      <alignment horizontal="center" vertical="center"/>
    </xf>
    <xf numFmtId="172" fontId="7" fillId="0" borderId="0" xfId="326" applyNumberFormat="1" applyFont="1" applyAlignment="1">
      <alignment horizontal="center"/>
    </xf>
    <xf numFmtId="172" fontId="7" fillId="0" borderId="0" xfId="326" applyNumberFormat="1" applyFont="1" applyAlignment="1" applyProtection="1">
      <alignment horizontal="center"/>
    </xf>
    <xf numFmtId="172" fontId="7" fillId="0" borderId="0" xfId="326" quotePrefix="1" applyNumberFormat="1" applyFont="1" applyBorder="1" applyAlignment="1">
      <alignment horizontal="center"/>
    </xf>
    <xf numFmtId="172" fontId="7" fillId="4" borderId="60" xfId="326" applyNumberFormat="1" applyFont="1" applyFill="1" applyBorder="1" applyAlignment="1" applyProtection="1">
      <alignment horizontal="center" vertical="center"/>
    </xf>
    <xf numFmtId="172" fontId="7" fillId="4" borderId="24" xfId="326" applyNumberFormat="1" applyFont="1" applyFill="1" applyBorder="1" applyAlignment="1" applyProtection="1">
      <alignment horizontal="center" vertical="center"/>
    </xf>
    <xf numFmtId="172" fontId="7" fillId="4" borderId="39" xfId="326" quotePrefix="1" applyNumberFormat="1" applyFont="1" applyFill="1" applyBorder="1" applyAlignment="1" applyProtection="1">
      <alignment horizontal="center" vertical="center"/>
    </xf>
    <xf numFmtId="172" fontId="7" fillId="4" borderId="27" xfId="326" quotePrefix="1" applyNumberFormat="1" applyFont="1" applyFill="1" applyBorder="1" applyAlignment="1" applyProtection="1">
      <alignment horizontal="center" vertical="center"/>
    </xf>
    <xf numFmtId="172" fontId="7" fillId="4" borderId="44" xfId="326" quotePrefix="1" applyNumberFormat="1" applyFont="1" applyFill="1" applyBorder="1" applyAlignment="1" applyProtection="1">
      <alignment horizontal="center" vertical="center"/>
    </xf>
    <xf numFmtId="0" fontId="7" fillId="0" borderId="0" xfId="162" applyFont="1" applyBorder="1" applyAlignment="1">
      <alignment horizontal="center" vertical="center"/>
    </xf>
    <xf numFmtId="0" fontId="7" fillId="0" borderId="0" xfId="324" applyFont="1" applyAlignment="1">
      <alignment horizontal="center"/>
    </xf>
    <xf numFmtId="0" fontId="7" fillId="4" borderId="1" xfId="324" applyNumberFormat="1" applyFont="1" applyFill="1" applyBorder="1" applyAlignment="1">
      <alignment horizontal="center" vertical="center"/>
    </xf>
    <xf numFmtId="0" fontId="7" fillId="4" borderId="21" xfId="324" applyNumberFormat="1" applyFont="1" applyFill="1" applyBorder="1" applyAlignment="1">
      <alignment horizontal="center" vertical="center"/>
    </xf>
    <xf numFmtId="0" fontId="7" fillId="4" borderId="32" xfId="324" applyFont="1" applyFill="1" applyBorder="1" applyAlignment="1">
      <alignment horizontal="center" vertical="center"/>
    </xf>
    <xf numFmtId="0" fontId="7" fillId="4" borderId="22" xfId="324" applyFont="1" applyFill="1" applyBorder="1" applyAlignment="1">
      <alignment horizontal="center" vertical="center"/>
    </xf>
    <xf numFmtId="0" fontId="7" fillId="4" borderId="26" xfId="162" quotePrefix="1" applyFont="1" applyFill="1" applyBorder="1" applyAlignment="1" applyProtection="1">
      <alignment horizontal="center" vertical="center"/>
    </xf>
    <xf numFmtId="0" fontId="7" fillId="4" borderId="27" xfId="162" quotePrefix="1" applyFont="1" applyFill="1" applyBorder="1" applyAlignment="1" applyProtection="1">
      <alignment horizontal="center" vertical="center"/>
    </xf>
    <xf numFmtId="0" fontId="7" fillId="4" borderId="39" xfId="162" quotePrefix="1" applyFont="1" applyFill="1" applyBorder="1" applyAlignment="1" applyProtection="1">
      <alignment horizontal="center" vertical="center"/>
    </xf>
    <xf numFmtId="0" fontId="7" fillId="4" borderId="26" xfId="324" applyFont="1" applyFill="1" applyBorder="1" applyAlignment="1">
      <alignment horizontal="center" vertical="center"/>
    </xf>
    <xf numFmtId="0" fontId="7" fillId="4" borderId="39" xfId="324" applyFont="1" applyFill="1" applyBorder="1" applyAlignment="1">
      <alignment horizontal="center" vertical="center"/>
    </xf>
    <xf numFmtId="0" fontId="7" fillId="4" borderId="44" xfId="324" applyFont="1" applyFill="1" applyBorder="1" applyAlignment="1">
      <alignment horizontal="center" vertical="center"/>
    </xf>
    <xf numFmtId="172" fontId="7" fillId="0" borderId="0" xfId="327" applyNumberFormat="1" applyFont="1" applyAlignment="1">
      <alignment horizontal="center"/>
    </xf>
    <xf numFmtId="172" fontId="7" fillId="0" borderId="0" xfId="327" applyNumberFormat="1" applyFont="1" applyAlignment="1" applyProtection="1">
      <alignment horizontal="center"/>
    </xf>
    <xf numFmtId="172" fontId="7" fillId="0" borderId="0" xfId="327" applyNumberFormat="1" applyFont="1" applyBorder="1" applyAlignment="1">
      <alignment horizontal="center"/>
    </xf>
    <xf numFmtId="172" fontId="7" fillId="4" borderId="1" xfId="328" applyNumberFormat="1" applyFont="1" applyFill="1" applyBorder="1" applyAlignment="1" applyProtection="1">
      <alignment horizontal="center" vertical="center"/>
    </xf>
    <xf numFmtId="172" fontId="7" fillId="4" borderId="21" xfId="328" applyNumberFormat="1" applyFont="1" applyFill="1" applyBorder="1" applyAlignment="1">
      <alignment horizontal="center" vertical="center"/>
    </xf>
    <xf numFmtId="172" fontId="7" fillId="4" borderId="2" xfId="328" quotePrefix="1" applyNumberFormat="1" applyFont="1" applyFill="1" applyBorder="1" applyAlignment="1" applyProtection="1">
      <alignment horizontal="center" vertical="center"/>
    </xf>
    <xf numFmtId="172" fontId="7" fillId="4" borderId="2" xfId="328" applyNumberFormat="1" applyFont="1" applyFill="1" applyBorder="1" applyAlignment="1" applyProtection="1">
      <alignment horizontal="center" vertical="center"/>
    </xf>
    <xf numFmtId="172" fontId="7" fillId="4" borderId="3" xfId="328" applyNumberFormat="1" applyFont="1" applyFill="1" applyBorder="1" applyAlignment="1" applyProtection="1">
      <alignment horizontal="center" vertical="center"/>
    </xf>
    <xf numFmtId="164" fontId="7" fillId="2" borderId="29" xfId="324" applyNumberFormat="1" applyFont="1" applyFill="1" applyBorder="1" applyAlignment="1">
      <alignment horizontal="center" vertical="center"/>
    </xf>
    <xf numFmtId="164" fontId="7" fillId="2" borderId="15" xfId="324" applyNumberFormat="1" applyFont="1" applyFill="1" applyBorder="1" applyAlignment="1">
      <alignment horizontal="center" vertical="center"/>
    </xf>
    <xf numFmtId="164" fontId="7" fillId="2" borderId="61" xfId="324" applyNumberFormat="1" applyFont="1" applyFill="1" applyBorder="1" applyAlignment="1">
      <alignment horizontal="center" vertical="center"/>
    </xf>
    <xf numFmtId="164" fontId="7" fillId="2" borderId="17" xfId="324" applyNumberFormat="1" applyFont="1" applyFill="1" applyBorder="1" applyAlignment="1">
      <alignment horizontal="center" vertical="center"/>
    </xf>
    <xf numFmtId="0" fontId="7" fillId="2" borderId="1" xfId="324" applyFont="1" applyFill="1" applyBorder="1" applyAlignment="1">
      <alignment horizontal="center" vertical="center"/>
    </xf>
    <xf numFmtId="0" fontId="7" fillId="2" borderId="4" xfId="324" applyFont="1" applyFill="1" applyBorder="1" applyAlignment="1">
      <alignment horizontal="center" vertical="center"/>
    </xf>
    <xf numFmtId="0" fontId="7" fillId="2" borderId="32" xfId="324" applyFont="1" applyFill="1" applyBorder="1" applyAlignment="1">
      <alignment horizontal="center" vertical="center"/>
    </xf>
    <xf numFmtId="0" fontId="7" fillId="2" borderId="22" xfId="324" applyFont="1" applyFill="1" applyBorder="1" applyAlignment="1">
      <alignment horizontal="center" vertical="center"/>
    </xf>
    <xf numFmtId="0" fontId="7" fillId="2" borderId="26" xfId="0" quotePrefix="1" applyFont="1" applyFill="1" applyBorder="1" applyAlignment="1" applyProtection="1">
      <alignment horizontal="center" vertical="center"/>
    </xf>
    <xf numFmtId="0" fontId="7" fillId="2" borderId="27" xfId="0" quotePrefix="1" applyFont="1" applyFill="1" applyBorder="1" applyAlignment="1" applyProtection="1">
      <alignment horizontal="center" vertical="center"/>
    </xf>
    <xf numFmtId="0" fontId="7" fillId="2" borderId="26" xfId="0" applyFont="1" applyFill="1" applyBorder="1" applyAlignment="1" applyProtection="1">
      <alignment horizontal="center" vertical="center"/>
    </xf>
    <xf numFmtId="0" fontId="7" fillId="2" borderId="39" xfId="0" applyFont="1" applyFill="1" applyBorder="1" applyAlignment="1" applyProtection="1">
      <alignment horizontal="center" vertical="center"/>
    </xf>
    <xf numFmtId="0" fontId="7" fillId="2" borderId="27" xfId="0" applyFont="1" applyFill="1" applyBorder="1" applyAlignment="1" applyProtection="1">
      <alignment horizontal="center" vertical="center"/>
    </xf>
    <xf numFmtId="0" fontId="7" fillId="2" borderId="26" xfId="324" applyFont="1" applyFill="1" applyBorder="1" applyAlignment="1">
      <alignment horizontal="center" vertical="center"/>
    </xf>
    <xf numFmtId="0" fontId="7" fillId="2" borderId="39" xfId="324" applyFont="1" applyFill="1" applyBorder="1" applyAlignment="1">
      <alignment horizontal="center" vertical="center"/>
    </xf>
    <xf numFmtId="0" fontId="7" fillId="2" borderId="44" xfId="324" applyFont="1" applyFill="1" applyBorder="1" applyAlignment="1">
      <alignment horizontal="center" vertical="center"/>
    </xf>
    <xf numFmtId="0" fontId="6" fillId="0" borderId="0" xfId="330" applyFont="1" applyFill="1" applyAlignment="1">
      <alignment horizontal="center"/>
    </xf>
    <xf numFmtId="0" fontId="7" fillId="0" borderId="0" xfId="330" applyFont="1" applyFill="1" applyAlignment="1">
      <alignment horizontal="center"/>
    </xf>
    <xf numFmtId="4" fontId="6" fillId="0" borderId="0" xfId="330" applyNumberFormat="1" applyFont="1" applyFill="1" applyAlignment="1">
      <alignment horizontal="center"/>
    </xf>
    <xf numFmtId="0" fontId="11" fillId="4" borderId="60" xfId="330" applyFont="1" applyFill="1" applyBorder="1" applyAlignment="1">
      <alignment horizontal="center" vertical="center"/>
    </xf>
    <xf numFmtId="0" fontId="11" fillId="4" borderId="24" xfId="330" applyFont="1" applyFill="1" applyBorder="1" applyAlignment="1">
      <alignment horizontal="center" vertical="center"/>
    </xf>
    <xf numFmtId="49" fontId="6" fillId="4" borderId="2" xfId="331" applyNumberFormat="1" applyFont="1" applyFill="1" applyBorder="1" applyAlignment="1">
      <alignment horizontal="center"/>
    </xf>
    <xf numFmtId="0" fontId="6" fillId="4" borderId="2" xfId="330" applyFont="1" applyFill="1" applyBorder="1" applyAlignment="1" applyProtection="1">
      <alignment horizontal="center" vertical="center"/>
    </xf>
    <xf numFmtId="0" fontId="6" fillId="4" borderId="2" xfId="330" applyFont="1" applyFill="1" applyBorder="1" applyAlignment="1" applyProtection="1">
      <alignment horizontal="center"/>
    </xf>
    <xf numFmtId="0" fontId="6" fillId="4" borderId="3" xfId="330" applyFont="1" applyFill="1" applyBorder="1" applyAlignment="1" applyProtection="1">
      <alignment horizontal="center"/>
    </xf>
    <xf numFmtId="0" fontId="7" fillId="0" borderId="31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30" xfId="1" applyFont="1" applyBorder="1" applyAlignment="1">
      <alignment horizontal="center"/>
    </xf>
    <xf numFmtId="169" fontId="7" fillId="0" borderId="31" xfId="333" applyNumberFormat="1" applyFont="1" applyBorder="1" applyAlignment="1" applyProtection="1">
      <alignment horizontal="center"/>
    </xf>
    <xf numFmtId="169" fontId="7" fillId="0" borderId="15" xfId="333" applyNumberFormat="1" applyFont="1" applyBorder="1" applyAlignment="1" applyProtection="1">
      <alignment horizontal="center"/>
    </xf>
    <xf numFmtId="169" fontId="7" fillId="0" borderId="30" xfId="333" applyNumberFormat="1" applyFont="1" applyBorder="1" applyAlignment="1" applyProtection="1">
      <alignment horizontal="center"/>
    </xf>
    <xf numFmtId="169" fontId="23" fillId="0" borderId="63" xfId="333" applyNumberFormat="1" applyFont="1" applyBorder="1" applyAlignment="1" applyProtection="1">
      <alignment horizontal="right"/>
    </xf>
    <xf numFmtId="169" fontId="23" fillId="0" borderId="37" xfId="333" applyNumberFormat="1" applyFont="1" applyBorder="1" applyAlignment="1" applyProtection="1">
      <alignment horizontal="right"/>
    </xf>
    <xf numFmtId="169" fontId="23" fillId="0" borderId="56" xfId="333" applyNumberFormat="1" applyFont="1" applyBorder="1" applyAlignment="1" applyProtection="1">
      <alignment horizontal="right"/>
    </xf>
    <xf numFmtId="169" fontId="7" fillId="4" borderId="2" xfId="334" applyNumberFormat="1" applyFont="1" applyFill="1" applyBorder="1" applyAlignment="1" applyProtection="1">
      <alignment horizontal="center" wrapText="1"/>
      <protection hidden="1"/>
    </xf>
    <xf numFmtId="169" fontId="7" fillId="4" borderId="26" xfId="334" applyNumberFormat="1" applyFont="1" applyFill="1" applyBorder="1" applyAlignment="1">
      <alignment horizontal="center"/>
    </xf>
    <xf numFmtId="169" fontId="7" fillId="4" borderId="44" xfId="334" applyNumberFormat="1" applyFont="1" applyFill="1" applyBorder="1" applyAlignment="1">
      <alignment horizontal="center"/>
    </xf>
    <xf numFmtId="169" fontId="7" fillId="0" borderId="31" xfId="335" applyNumberFormat="1" applyFont="1" applyBorder="1" applyAlignment="1" applyProtection="1">
      <alignment horizontal="center"/>
    </xf>
    <xf numFmtId="169" fontId="7" fillId="0" borderId="15" xfId="335" applyNumberFormat="1" applyFont="1" applyBorder="1" applyAlignment="1" applyProtection="1">
      <alignment horizontal="center"/>
    </xf>
    <xf numFmtId="169" fontId="7" fillId="0" borderId="30" xfId="335" applyNumberFormat="1" applyFont="1" applyBorder="1" applyAlignment="1" applyProtection="1">
      <alignment horizontal="center"/>
    </xf>
    <xf numFmtId="169" fontId="23" fillId="0" borderId="63" xfId="335" applyNumberFormat="1" applyFont="1" applyBorder="1" applyAlignment="1" applyProtection="1">
      <alignment horizontal="right"/>
    </xf>
    <xf numFmtId="169" fontId="23" fillId="0" borderId="37" xfId="335" applyNumberFormat="1" applyFont="1" applyBorder="1" applyAlignment="1" applyProtection="1">
      <alignment horizontal="right"/>
    </xf>
    <xf numFmtId="169" fontId="23" fillId="0" borderId="56" xfId="335" applyNumberFormat="1" applyFont="1" applyBorder="1" applyAlignment="1" applyProtection="1">
      <alignment horizontal="right"/>
    </xf>
    <xf numFmtId="0" fontId="7" fillId="0" borderId="0" xfId="1" applyFont="1" applyAlignment="1">
      <alignment horizontal="center"/>
    </xf>
    <xf numFmtId="169" fontId="7" fillId="0" borderId="0" xfId="336" applyNumberFormat="1" applyFont="1" applyAlignment="1" applyProtection="1">
      <alignment horizontal="center"/>
    </xf>
    <xf numFmtId="169" fontId="23" fillId="0" borderId="0" xfId="336" applyNumberFormat="1" applyFont="1" applyAlignment="1" applyProtection="1">
      <alignment horizontal="right"/>
    </xf>
    <xf numFmtId="169" fontId="7" fillId="0" borderId="0" xfId="337" applyNumberFormat="1" applyFont="1" applyAlignment="1" applyProtection="1">
      <alignment horizontal="center"/>
    </xf>
    <xf numFmtId="169" fontId="23" fillId="0" borderId="0" xfId="337" applyNumberFormat="1" applyFont="1" applyAlignment="1" applyProtection="1">
      <alignment horizontal="right"/>
    </xf>
    <xf numFmtId="169" fontId="7" fillId="0" borderId="0" xfId="334" applyNumberFormat="1" applyFont="1" applyAlignment="1" applyProtection="1">
      <alignment horizontal="center"/>
    </xf>
    <xf numFmtId="169" fontId="23" fillId="0" borderId="0" xfId="334" applyNumberFormat="1" applyFont="1" applyAlignment="1" applyProtection="1">
      <alignment horizontal="right"/>
    </xf>
    <xf numFmtId="169" fontId="7" fillId="0" borderId="0" xfId="338" applyNumberFormat="1" applyFont="1" applyAlignment="1" applyProtection="1">
      <alignment horizontal="center"/>
    </xf>
    <xf numFmtId="169" fontId="23" fillId="0" borderId="0" xfId="338" applyNumberFormat="1" applyFont="1" applyAlignment="1" applyProtection="1">
      <alignment horizontal="right"/>
    </xf>
    <xf numFmtId="0" fontId="7" fillId="4" borderId="64" xfId="0" applyFont="1" applyFill="1" applyBorder="1" applyAlignment="1">
      <alignment horizontal="center" vertical="center" wrapText="1"/>
    </xf>
    <xf numFmtId="0" fontId="7" fillId="4" borderId="58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9" fontId="8" fillId="0" borderId="0" xfId="0" applyNumberFormat="1" applyFont="1" applyBorder="1" applyAlignment="1">
      <alignment horizontal="right"/>
    </xf>
    <xf numFmtId="0" fontId="7" fillId="0" borderId="0" xfId="219" applyFont="1" applyAlignment="1">
      <alignment horizontal="center"/>
    </xf>
    <xf numFmtId="169" fontId="23" fillId="0" borderId="25" xfId="135" applyNumberFormat="1" applyFont="1" applyBorder="1" applyAlignment="1">
      <alignment horizontal="center"/>
    </xf>
    <xf numFmtId="169" fontId="8" fillId="0" borderId="20" xfId="135" applyNumberFormat="1" applyFont="1" applyBorder="1" applyAlignment="1">
      <alignment horizontal="left"/>
    </xf>
    <xf numFmtId="169" fontId="8" fillId="0" borderId="0" xfId="135" applyNumberFormat="1" applyFont="1" applyAlignment="1">
      <alignment horizontal="left"/>
    </xf>
    <xf numFmtId="0" fontId="7" fillId="4" borderId="27" xfId="1" applyFont="1" applyFill="1" applyBorder="1" applyAlignment="1">
      <alignment horizontal="center"/>
    </xf>
    <xf numFmtId="0" fontId="7" fillId="4" borderId="3" xfId="1" applyFont="1" applyFill="1" applyBorder="1" applyAlignment="1">
      <alignment horizontal="center"/>
    </xf>
    <xf numFmtId="0" fontId="7" fillId="4" borderId="60" xfId="1" applyFont="1" applyFill="1" applyBorder="1" applyAlignment="1">
      <alignment horizontal="center"/>
    </xf>
    <xf numFmtId="0" fontId="7" fillId="4" borderId="2" xfId="1" applyFont="1" applyFill="1" applyBorder="1" applyAlignment="1">
      <alignment horizontal="center"/>
    </xf>
    <xf numFmtId="172" fontId="7" fillId="4" borderId="1" xfId="339" applyNumberFormat="1" applyFont="1" applyFill="1" applyBorder="1" applyAlignment="1" applyProtection="1">
      <alignment horizontal="center" vertical="center"/>
    </xf>
    <xf numFmtId="172" fontId="7" fillId="4" borderId="21" xfId="339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7" fillId="0" borderId="25" xfId="1" applyFont="1" applyFill="1" applyBorder="1" applyAlignment="1">
      <alignment horizontal="center"/>
    </xf>
    <xf numFmtId="0" fontId="7" fillId="0" borderId="64" xfId="1" applyFont="1" applyFill="1" applyBorder="1" applyAlignment="1">
      <alignment horizontal="center"/>
    </xf>
    <xf numFmtId="0" fontId="7" fillId="0" borderId="20" xfId="1" applyFont="1" applyFill="1" applyBorder="1" applyAlignment="1">
      <alignment horizontal="center"/>
    </xf>
    <xf numFmtId="0" fontId="7" fillId="0" borderId="34" xfId="1" applyFont="1" applyFill="1" applyBorder="1" applyAlignment="1">
      <alignment horizontal="center"/>
    </xf>
    <xf numFmtId="0" fontId="8" fillId="0" borderId="20" xfId="222" applyFont="1" applyFill="1" applyBorder="1" applyAlignment="1">
      <alignment horizontal="left"/>
    </xf>
    <xf numFmtId="0" fontId="8" fillId="0" borderId="0" xfId="162" applyFont="1" applyFill="1" applyAlignment="1">
      <alignment horizontal="left"/>
    </xf>
    <xf numFmtId="0" fontId="7" fillId="0" borderId="0" xfId="222" applyFont="1" applyFill="1" applyAlignment="1">
      <alignment horizontal="center" vertical="center"/>
    </xf>
    <xf numFmtId="0" fontId="23" fillId="0" borderId="25" xfId="222" applyFont="1" applyFill="1" applyBorder="1" applyAlignment="1">
      <alignment horizontal="right"/>
    </xf>
    <xf numFmtId="0" fontId="7" fillId="4" borderId="64" xfId="222" applyFont="1" applyFill="1" applyBorder="1" applyAlignment="1">
      <alignment horizontal="center" vertical="center"/>
    </xf>
    <xf numFmtId="0" fontId="7" fillId="4" borderId="20" xfId="222" applyFont="1" applyFill="1" applyBorder="1" applyAlignment="1">
      <alignment horizontal="center" vertical="center"/>
    </xf>
    <xf numFmtId="0" fontId="7" fillId="4" borderId="69" xfId="222" applyFont="1" applyFill="1" applyBorder="1" applyAlignment="1">
      <alignment horizontal="center" vertical="center"/>
    </xf>
    <xf numFmtId="0" fontId="7" fillId="4" borderId="42" xfId="222" applyFont="1" applyFill="1" applyBorder="1" applyAlignment="1">
      <alignment horizontal="center" vertical="center"/>
    </xf>
    <xf numFmtId="0" fontId="7" fillId="4" borderId="0" xfId="222" applyFont="1" applyFill="1" applyBorder="1" applyAlignment="1">
      <alignment horizontal="center" vertical="center"/>
    </xf>
    <xf numFmtId="0" fontId="7" fillId="4" borderId="31" xfId="222" applyFont="1" applyFill="1" applyBorder="1" applyAlignment="1">
      <alignment horizontal="center" vertical="center"/>
    </xf>
    <xf numFmtId="0" fontId="7" fillId="4" borderId="58" xfId="222" applyFont="1" applyFill="1" applyBorder="1" applyAlignment="1">
      <alignment horizontal="center" vertical="center"/>
    </xf>
    <xf numFmtId="0" fontId="7" fillId="2" borderId="55" xfId="222" applyFont="1" applyFill="1" applyBorder="1" applyAlignment="1">
      <alignment horizontal="center" vertical="center"/>
    </xf>
    <xf numFmtId="0" fontId="7" fillId="2" borderId="48" xfId="222" applyFont="1" applyFill="1" applyBorder="1" applyAlignment="1">
      <alignment horizontal="center" vertical="center"/>
    </xf>
    <xf numFmtId="0" fontId="7" fillId="4" borderId="20" xfId="222" quotePrefix="1" applyFont="1" applyFill="1" applyBorder="1" applyAlignment="1">
      <alignment horizontal="center" vertical="center"/>
    </xf>
    <xf numFmtId="0" fontId="7" fillId="4" borderId="32" xfId="222" applyFont="1" applyFill="1" applyBorder="1" applyAlignment="1">
      <alignment horizontal="center" vertical="center"/>
    </xf>
    <xf numFmtId="0" fontId="7" fillId="4" borderId="22" xfId="222" applyFont="1" applyFill="1" applyBorder="1" applyAlignment="1">
      <alignment horizontal="center" vertical="center"/>
    </xf>
    <xf numFmtId="0" fontId="7" fillId="4" borderId="33" xfId="222" applyFont="1" applyFill="1" applyBorder="1" applyAlignment="1">
      <alignment horizontal="center" vertical="center"/>
    </xf>
    <xf numFmtId="0" fontId="7" fillId="4" borderId="34" xfId="222" applyFont="1" applyFill="1" applyBorder="1" applyAlignment="1">
      <alignment horizontal="center" vertical="center"/>
    </xf>
    <xf numFmtId="0" fontId="7" fillId="3" borderId="28" xfId="222" applyFont="1" applyFill="1" applyBorder="1" applyAlignment="1">
      <alignment horizontal="center" vertical="center"/>
    </xf>
    <xf numFmtId="0" fontId="7" fillId="3" borderId="35" xfId="222" applyFont="1" applyFill="1" applyBorder="1" applyAlignment="1">
      <alignment horizontal="center" vertical="center"/>
    </xf>
    <xf numFmtId="169" fontId="7" fillId="0" borderId="42" xfId="0" applyNumberFormat="1" applyFont="1" applyFill="1" applyBorder="1" applyAlignment="1">
      <alignment horizontal="left"/>
    </xf>
    <xf numFmtId="169" fontId="7" fillId="0" borderId="31" xfId="0" applyNumberFormat="1" applyFont="1" applyFill="1" applyBorder="1" applyAlignment="1">
      <alignment horizontal="left"/>
    </xf>
    <xf numFmtId="169" fontId="7" fillId="0" borderId="0" xfId="0" applyNumberFormat="1" applyFont="1" applyFill="1" applyAlignment="1">
      <alignment horizontal="center"/>
    </xf>
    <xf numFmtId="169" fontId="8" fillId="0" borderId="0" xfId="0" applyNumberFormat="1" applyFont="1" applyFill="1" applyAlignment="1">
      <alignment horizontal="center"/>
    </xf>
    <xf numFmtId="169" fontId="8" fillId="0" borderId="25" xfId="0" applyNumberFormat="1" applyFont="1" applyFill="1" applyBorder="1" applyAlignment="1">
      <alignment horizontal="right"/>
    </xf>
    <xf numFmtId="169" fontId="7" fillId="2" borderId="28" xfId="0" quotePrefix="1" applyNumberFormat="1" applyFont="1" applyFill="1" applyBorder="1" applyAlignment="1">
      <alignment horizontal="center"/>
    </xf>
    <xf numFmtId="169" fontId="7" fillId="2" borderId="35" xfId="0" quotePrefix="1" applyNumberFormat="1" applyFont="1" applyFill="1" applyBorder="1" applyAlignment="1">
      <alignment horizontal="center"/>
    </xf>
    <xf numFmtId="169" fontId="8" fillId="0" borderId="0" xfId="0" applyNumberFormat="1" applyFont="1" applyFill="1" applyBorder="1" applyAlignment="1">
      <alignment horizontal="left"/>
    </xf>
    <xf numFmtId="169" fontId="8" fillId="0" borderId="0" xfId="0" quotePrefix="1" applyNumberFormat="1" applyFont="1" applyFill="1" applyBorder="1" applyAlignment="1">
      <alignment horizontal="left"/>
    </xf>
    <xf numFmtId="169" fontId="8" fillId="0" borderId="0" xfId="0" applyNumberFormat="1" applyFont="1" applyFill="1" applyAlignment="1">
      <alignment horizontal="left"/>
    </xf>
    <xf numFmtId="169" fontId="8" fillId="0" borderId="31" xfId="0" applyNumberFormat="1" applyFont="1" applyFill="1" applyBorder="1" applyAlignment="1">
      <alignment horizontal="left"/>
    </xf>
    <xf numFmtId="169" fontId="7" fillId="0" borderId="4" xfId="0" applyNumberFormat="1" applyFont="1" applyFill="1" applyBorder="1" applyAlignment="1">
      <alignment horizontal="left"/>
    </xf>
    <xf numFmtId="169" fontId="8" fillId="0" borderId="15" xfId="0" applyNumberFormat="1" applyFont="1" applyFill="1" applyBorder="1" applyAlignment="1">
      <alignment horizontal="left"/>
    </xf>
    <xf numFmtId="169" fontId="8" fillId="0" borderId="20" xfId="0" quotePrefix="1" applyNumberFormat="1" applyFont="1" applyFill="1" applyBorder="1" applyAlignment="1">
      <alignment horizontal="left"/>
    </xf>
    <xf numFmtId="169" fontId="8" fillId="0" borderId="15" xfId="0" applyNumberFormat="1" applyFont="1" applyBorder="1" applyAlignment="1">
      <alignment horizontal="left"/>
    </xf>
    <xf numFmtId="169" fontId="8" fillId="0" borderId="0" xfId="0" quotePrefix="1" applyNumberFormat="1" applyFont="1" applyFill="1" applyAlignment="1">
      <alignment horizontal="left"/>
    </xf>
    <xf numFmtId="0" fontId="8" fillId="0" borderId="40" xfId="1" quotePrefix="1" applyFont="1" applyBorder="1" applyAlignment="1">
      <alignment horizontal="center" vertical="center"/>
    </xf>
    <xf numFmtId="0" fontId="8" fillId="0" borderId="4" xfId="1" quotePrefix="1" applyFont="1" applyBorder="1" applyAlignment="1">
      <alignment horizontal="center" vertical="center"/>
    </xf>
    <xf numFmtId="0" fontId="8" fillId="0" borderId="36" xfId="1" quotePrefix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11" fillId="4" borderId="1" xfId="1" applyFont="1" applyFill="1" applyBorder="1" applyAlignment="1">
      <alignment horizontal="center"/>
    </xf>
    <xf numFmtId="0" fontId="11" fillId="4" borderId="4" xfId="1" applyFont="1" applyFill="1" applyBorder="1" applyAlignment="1">
      <alignment horizontal="center"/>
    </xf>
    <xf numFmtId="0" fontId="11" fillId="4" borderId="21" xfId="1" applyFont="1" applyFill="1" applyBorder="1" applyAlignment="1">
      <alignment horizontal="center"/>
    </xf>
    <xf numFmtId="0" fontId="6" fillId="3" borderId="33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69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/>
    </xf>
    <xf numFmtId="0" fontId="6" fillId="3" borderId="55" xfId="1" applyFont="1" applyFill="1" applyBorder="1" applyAlignment="1">
      <alignment horizontal="center" vertical="center"/>
    </xf>
    <xf numFmtId="0" fontId="6" fillId="3" borderId="48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6" fillId="4" borderId="44" xfId="1" applyFont="1" applyFill="1" applyBorder="1" applyAlignment="1">
      <alignment horizontal="center"/>
    </xf>
    <xf numFmtId="0" fontId="6" fillId="3" borderId="5" xfId="1" quotePrefix="1" applyFont="1" applyFill="1" applyBorder="1" applyAlignment="1">
      <alignment horizontal="center"/>
    </xf>
    <xf numFmtId="0" fontId="6" fillId="3" borderId="59" xfId="1" applyFont="1" applyFill="1" applyBorder="1" applyAlignment="1">
      <alignment horizontal="center"/>
    </xf>
    <xf numFmtId="0" fontId="8" fillId="0" borderId="76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169" fontId="7" fillId="0" borderId="0" xfId="1" applyNumberFormat="1" applyFont="1" applyAlignment="1" applyProtection="1">
      <alignment horizontal="center" wrapText="1"/>
    </xf>
    <xf numFmtId="169" fontId="7" fillId="0" borderId="0" xfId="1" applyNumberFormat="1" applyFont="1" applyAlignment="1" applyProtection="1">
      <alignment horizontal="center"/>
    </xf>
    <xf numFmtId="0" fontId="7" fillId="2" borderId="64" xfId="1" applyFont="1" applyFill="1" applyBorder="1" applyAlignment="1">
      <alignment horizontal="center" vertical="center"/>
    </xf>
    <xf numFmtId="0" fontId="7" fillId="2" borderId="72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7" fillId="2" borderId="7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27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20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8" fillId="0" borderId="0" xfId="1" applyFont="1" applyBorder="1" applyAlignment="1">
      <alignment horizontal="justify" wrapText="1"/>
    </xf>
    <xf numFmtId="0" fontId="8" fillId="0" borderId="0" xfId="1" applyFont="1" applyAlignment="1">
      <alignment horizontal="left"/>
    </xf>
    <xf numFmtId="0" fontId="7" fillId="2" borderId="1" xfId="1" applyFont="1" applyFill="1" applyBorder="1" applyAlignment="1">
      <alignment horizontal="center" vertical="center"/>
    </xf>
    <xf numFmtId="0" fontId="24" fillId="2" borderId="4" xfId="2" applyFont="1" applyFill="1" applyBorder="1" applyAlignment="1">
      <alignment horizontal="center" vertical="center"/>
    </xf>
    <xf numFmtId="0" fontId="24" fillId="2" borderId="21" xfId="2" applyFont="1" applyFill="1" applyBorder="1" applyAlignment="1">
      <alignment horizontal="center" vertical="center"/>
    </xf>
    <xf numFmtId="0" fontId="9" fillId="2" borderId="26" xfId="1" applyFont="1" applyFill="1" applyBorder="1" applyAlignment="1">
      <alignment horizontal="center" vertical="center"/>
    </xf>
    <xf numFmtId="0" fontId="9" fillId="2" borderId="39" xfId="1" applyFont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9" fillId="0" borderId="25" xfId="0" applyFont="1" applyBorder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32" xfId="0" applyFont="1" applyFill="1" applyBorder="1" applyAlignment="1" applyProtection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0" borderId="0" xfId="307" applyFont="1" applyFill="1" applyAlignment="1">
      <alignment horizontal="center" vertical="center"/>
    </xf>
    <xf numFmtId="14" fontId="7" fillId="0" borderId="0" xfId="307" applyNumberFormat="1" applyFont="1" applyFill="1" applyBorder="1" applyAlignment="1">
      <alignment horizontal="center"/>
    </xf>
    <xf numFmtId="0" fontId="23" fillId="0" borderId="0" xfId="307" applyFont="1" applyFill="1" applyBorder="1" applyAlignment="1">
      <alignment horizontal="right"/>
    </xf>
    <xf numFmtId="0" fontId="7" fillId="0" borderId="20" xfId="307" applyFont="1" applyFill="1" applyBorder="1" applyAlignment="1" applyProtection="1">
      <alignment horizontal="center"/>
    </xf>
    <xf numFmtId="0" fontId="7" fillId="0" borderId="34" xfId="307" applyFont="1" applyFill="1" applyBorder="1" applyAlignment="1" applyProtection="1">
      <alignment horizontal="center"/>
    </xf>
    <xf numFmtId="173" fontId="7" fillId="0" borderId="5" xfId="307" quotePrefix="1" applyNumberFormat="1" applyFont="1" applyFill="1" applyBorder="1" applyAlignment="1" applyProtection="1">
      <alignment horizontal="center"/>
    </xf>
    <xf numFmtId="173" fontId="7" fillId="0" borderId="51" xfId="307" quotePrefix="1" applyNumberFormat="1" applyFont="1" applyFill="1" applyBorder="1" applyAlignment="1" applyProtection="1">
      <alignment horizontal="center"/>
    </xf>
    <xf numFmtId="173" fontId="7" fillId="0" borderId="6" xfId="307" quotePrefix="1" applyNumberFormat="1" applyFont="1" applyFill="1" applyBorder="1" applyAlignment="1" applyProtection="1">
      <alignment horizontal="center"/>
    </xf>
    <xf numFmtId="173" fontId="7" fillId="0" borderId="59" xfId="307" quotePrefix="1" applyNumberFormat="1" applyFont="1" applyFill="1" applyBorder="1" applyAlignment="1" applyProtection="1">
      <alignment horizontal="center"/>
    </xf>
    <xf numFmtId="0" fontId="7" fillId="0" borderId="1" xfId="307" quotePrefix="1" applyFont="1" applyFill="1" applyBorder="1" applyAlignment="1">
      <alignment horizontal="center" vertical="center"/>
    </xf>
    <xf numFmtId="0" fontId="7" fillId="0" borderId="4" xfId="307" quotePrefix="1" applyFont="1" applyFill="1" applyBorder="1" applyAlignment="1">
      <alignment horizontal="center" vertical="center"/>
    </xf>
    <xf numFmtId="0" fontId="7" fillId="0" borderId="21" xfId="307" quotePrefix="1" applyFont="1" applyFill="1" applyBorder="1" applyAlignment="1">
      <alignment horizontal="center" vertical="center"/>
    </xf>
    <xf numFmtId="175" fontId="7" fillId="0" borderId="0" xfId="307" applyNumberFormat="1" applyFont="1" applyFill="1" applyBorder="1" applyAlignment="1" applyProtection="1">
      <alignment horizontal="center"/>
    </xf>
    <xf numFmtId="0" fontId="7" fillId="0" borderId="26" xfId="307" applyFont="1" applyFill="1" applyBorder="1" applyAlignment="1" applyProtection="1">
      <alignment horizontal="center"/>
    </xf>
    <xf numFmtId="0" fontId="7" fillId="0" borderId="39" xfId="307" applyFont="1" applyFill="1" applyBorder="1" applyAlignment="1" applyProtection="1">
      <alignment horizontal="center"/>
    </xf>
    <xf numFmtId="0" fontId="7" fillId="0" borderId="44" xfId="307" applyFont="1" applyFill="1" applyBorder="1" applyAlignment="1" applyProtection="1">
      <alignment horizontal="center"/>
    </xf>
    <xf numFmtId="0" fontId="7" fillId="0" borderId="1" xfId="307" applyFont="1" applyFill="1" applyBorder="1" applyAlignment="1">
      <alignment horizontal="center" vertical="center"/>
    </xf>
    <xf numFmtId="0" fontId="7" fillId="0" borderId="4" xfId="307" applyFont="1" applyFill="1" applyBorder="1" applyAlignment="1">
      <alignment horizontal="center" vertical="center"/>
    </xf>
    <xf numFmtId="0" fontId="7" fillId="0" borderId="21" xfId="307" applyFont="1" applyFill="1" applyBorder="1" applyAlignment="1">
      <alignment horizontal="center" vertical="center"/>
    </xf>
    <xf numFmtId="0" fontId="7" fillId="0" borderId="26" xfId="307" applyFont="1" applyFill="1" applyBorder="1" applyAlignment="1" applyProtection="1">
      <alignment horizontal="center" vertical="center"/>
    </xf>
    <xf numFmtId="0" fontId="7" fillId="0" borderId="39" xfId="307" applyFont="1" applyFill="1" applyBorder="1" applyAlignment="1" applyProtection="1">
      <alignment horizontal="center" vertical="center"/>
    </xf>
    <xf numFmtId="0" fontId="7" fillId="0" borderId="44" xfId="307" applyFont="1" applyFill="1" applyBorder="1" applyAlignment="1" applyProtection="1">
      <alignment horizontal="center" vertical="center"/>
    </xf>
    <xf numFmtId="173" fontId="7" fillId="0" borderId="51" xfId="307" applyNumberFormat="1" applyFont="1" applyFill="1" applyBorder="1" applyAlignment="1" applyProtection="1">
      <alignment horizontal="center"/>
    </xf>
    <xf numFmtId="173" fontId="7" fillId="0" borderId="59" xfId="307" applyNumberFormat="1" applyFont="1" applyFill="1" applyBorder="1" applyAlignment="1" applyProtection="1">
      <alignment horizontal="center"/>
    </xf>
    <xf numFmtId="173" fontId="7" fillId="0" borderId="26" xfId="307" quotePrefix="1" applyNumberFormat="1" applyFont="1" applyFill="1" applyBorder="1" applyAlignment="1" applyProtection="1">
      <alignment horizontal="center"/>
    </xf>
    <xf numFmtId="173" fontId="7" fillId="0" borderId="39" xfId="307" quotePrefix="1" applyNumberFormat="1" applyFont="1" applyFill="1" applyBorder="1" applyAlignment="1" applyProtection="1">
      <alignment horizontal="center"/>
    </xf>
    <xf numFmtId="173" fontId="7" fillId="0" borderId="44" xfId="307" quotePrefix="1" applyNumberFormat="1" applyFont="1" applyFill="1" applyBorder="1" applyAlignment="1" applyProtection="1">
      <alignment horizontal="center"/>
    </xf>
    <xf numFmtId="164" fontId="8" fillId="0" borderId="0" xfId="307" applyNumberFormat="1" applyFont="1" applyFill="1" applyAlignment="1">
      <alignment horizontal="left"/>
    </xf>
    <xf numFmtId="175" fontId="8" fillId="0" borderId="0" xfId="307" applyNumberFormat="1" applyFont="1" applyFill="1" applyBorder="1" applyAlignment="1" applyProtection="1">
      <alignment horizontal="left"/>
    </xf>
    <xf numFmtId="164" fontId="7" fillId="0" borderId="1" xfId="307" applyNumberFormat="1" applyFont="1" applyFill="1" applyBorder="1" applyAlignment="1" applyProtection="1">
      <alignment horizontal="center" vertical="center"/>
    </xf>
    <xf numFmtId="164" fontId="7" fillId="0" borderId="4" xfId="307" applyNumberFormat="1" applyFont="1" applyFill="1" applyBorder="1" applyAlignment="1" applyProtection="1">
      <alignment horizontal="center" vertical="center"/>
    </xf>
    <xf numFmtId="164" fontId="7" fillId="0" borderId="21" xfId="307" applyNumberFormat="1" applyFont="1" applyFill="1" applyBorder="1" applyAlignment="1" applyProtection="1">
      <alignment horizontal="center" vertical="center"/>
    </xf>
    <xf numFmtId="164" fontId="7" fillId="0" borderId="0" xfId="307" applyNumberFormat="1" applyFont="1" applyFill="1" applyAlignment="1">
      <alignment horizontal="center"/>
    </xf>
    <xf numFmtId="164" fontId="23" fillId="0" borderId="0" xfId="307" applyNumberFormat="1" applyFont="1" applyFill="1" applyBorder="1" applyAlignment="1">
      <alignment horizontal="right"/>
    </xf>
    <xf numFmtId="164" fontId="8" fillId="0" borderId="0" xfId="307" applyNumberFormat="1" applyFont="1" applyFill="1" applyBorder="1" applyAlignment="1">
      <alignment horizontal="right"/>
    </xf>
    <xf numFmtId="164" fontId="7" fillId="0" borderId="26" xfId="6" applyNumberFormat="1" applyFont="1" applyFill="1" applyBorder="1" applyAlignment="1">
      <alignment horizontal="center" wrapText="1"/>
    </xf>
    <xf numFmtId="164" fontId="7" fillId="0" borderId="39" xfId="6" applyNumberFormat="1" applyFont="1" applyFill="1" applyBorder="1" applyAlignment="1">
      <alignment horizontal="center" wrapText="1"/>
    </xf>
    <xf numFmtId="164" fontId="7" fillId="0" borderId="44" xfId="6" applyNumberFormat="1" applyFont="1" applyFill="1" applyBorder="1" applyAlignment="1">
      <alignment horizontal="center" wrapText="1"/>
    </xf>
    <xf numFmtId="164" fontId="7" fillId="0" borderId="5" xfId="6" quotePrefix="1" applyNumberFormat="1" applyFont="1" applyFill="1" applyBorder="1" applyAlignment="1">
      <alignment horizontal="center"/>
    </xf>
    <xf numFmtId="164" fontId="7" fillId="0" borderId="6" xfId="6" quotePrefix="1" applyNumberFormat="1" applyFont="1" applyFill="1" applyBorder="1" applyAlignment="1">
      <alignment horizontal="center"/>
    </xf>
    <xf numFmtId="164" fontId="7" fillId="0" borderId="59" xfId="6" quotePrefix="1" applyNumberFormat="1" applyFont="1" applyFill="1" applyBorder="1" applyAlignment="1">
      <alignment horizontal="center"/>
    </xf>
    <xf numFmtId="164" fontId="6" fillId="0" borderId="5" xfId="6" quotePrefix="1" applyNumberFormat="1" applyFont="1" applyFill="1" applyBorder="1" applyAlignment="1">
      <alignment horizontal="center"/>
    </xf>
    <xf numFmtId="164" fontId="6" fillId="0" borderId="6" xfId="6" quotePrefix="1" applyNumberFormat="1" applyFont="1" applyFill="1" applyBorder="1" applyAlignment="1">
      <alignment horizontal="center"/>
    </xf>
    <xf numFmtId="164" fontId="6" fillId="0" borderId="59" xfId="6" quotePrefix="1" applyNumberFormat="1" applyFont="1" applyFill="1" applyBorder="1" applyAlignment="1">
      <alignment horizontal="center"/>
    </xf>
    <xf numFmtId="175" fontId="11" fillId="0" borderId="0" xfId="307" applyNumberFormat="1" applyFont="1" applyFill="1" applyBorder="1" applyAlignment="1" applyProtection="1">
      <alignment horizontal="left" wrapText="1"/>
    </xf>
    <xf numFmtId="0" fontId="6" fillId="0" borderId="1" xfId="307" applyFont="1" applyFill="1" applyBorder="1" applyAlignment="1">
      <alignment horizontal="center" vertical="center"/>
    </xf>
    <xf numFmtId="0" fontId="6" fillId="0" borderId="4" xfId="307" applyFont="1" applyFill="1" applyBorder="1" applyAlignment="1">
      <alignment horizontal="center" vertical="center"/>
    </xf>
    <xf numFmtId="0" fontId="6" fillId="0" borderId="21" xfId="307" applyFont="1" applyFill="1" applyBorder="1" applyAlignment="1">
      <alignment horizontal="center" vertical="center"/>
    </xf>
    <xf numFmtId="0" fontId="7" fillId="0" borderId="0" xfId="307" applyFont="1" applyFill="1" applyAlignment="1">
      <alignment horizontal="center"/>
    </xf>
    <xf numFmtId="0" fontId="37" fillId="0" borderId="0" xfId="307" applyFont="1" applyFill="1" applyAlignment="1">
      <alignment horizontal="center"/>
    </xf>
    <xf numFmtId="0" fontId="26" fillId="0" borderId="25" xfId="307" applyFont="1" applyFill="1" applyBorder="1" applyAlignment="1">
      <alignment horizontal="center"/>
    </xf>
    <xf numFmtId="164" fontId="6" fillId="0" borderId="26" xfId="6" applyNumberFormat="1" applyFont="1" applyFill="1" applyBorder="1" applyAlignment="1">
      <alignment horizontal="center" wrapText="1"/>
    </xf>
    <xf numFmtId="164" fontId="6" fillId="0" borderId="39" xfId="6" applyNumberFormat="1" applyFont="1" applyFill="1" applyBorder="1" applyAlignment="1">
      <alignment horizontal="center" wrapText="1"/>
    </xf>
    <xf numFmtId="164" fontId="6" fillId="0" borderId="44" xfId="6" applyNumberFormat="1" applyFont="1" applyFill="1" applyBorder="1" applyAlignment="1">
      <alignment horizontal="center" wrapText="1"/>
    </xf>
    <xf numFmtId="0" fontId="23" fillId="0" borderId="25" xfId="307" applyFont="1" applyFill="1" applyBorder="1" applyAlignment="1">
      <alignment horizontal="center"/>
    </xf>
    <xf numFmtId="0" fontId="8" fillId="0" borderId="0" xfId="307" applyFont="1" applyFill="1" applyAlignment="1">
      <alignment horizontal="left"/>
    </xf>
    <xf numFmtId="175" fontId="8" fillId="0" borderId="20" xfId="307" quotePrefix="1" applyNumberFormat="1" applyFont="1" applyFill="1" applyBorder="1" applyAlignment="1" applyProtection="1">
      <alignment horizontal="left" vertical="center"/>
    </xf>
    <xf numFmtId="164" fontId="7" fillId="0" borderId="26" xfId="8" quotePrefix="1" applyNumberFormat="1" applyFont="1" applyFill="1" applyBorder="1" applyAlignment="1">
      <alignment horizontal="center" wrapText="1"/>
    </xf>
    <xf numFmtId="164" fontId="7" fillId="0" borderId="39" xfId="8" quotePrefix="1" applyNumberFormat="1" applyFont="1" applyFill="1" applyBorder="1" applyAlignment="1">
      <alignment horizontal="center" wrapText="1"/>
    </xf>
    <xf numFmtId="164" fontId="7" fillId="0" borderId="44" xfId="8" quotePrefix="1" applyNumberFormat="1" applyFont="1" applyFill="1" applyBorder="1" applyAlignment="1">
      <alignment horizontal="center" wrapText="1"/>
    </xf>
    <xf numFmtId="1" fontId="7" fillId="0" borderId="5" xfId="307" applyNumberFormat="1" applyFont="1" applyFill="1" applyBorder="1" applyAlignment="1">
      <alignment horizontal="center"/>
    </xf>
    <xf numFmtId="0" fontId="7" fillId="0" borderId="6" xfId="307" applyFont="1" applyFill="1" applyBorder="1" applyAlignment="1">
      <alignment horizontal="center"/>
    </xf>
    <xf numFmtId="1" fontId="7" fillId="0" borderId="51" xfId="307" quotePrefix="1" applyNumberFormat="1" applyFont="1" applyFill="1" applyBorder="1" applyAlignment="1">
      <alignment horizontal="center"/>
    </xf>
    <xf numFmtId="0" fontId="7" fillId="0" borderId="59" xfId="307" applyFont="1" applyFill="1" applyBorder="1" applyAlignment="1">
      <alignment horizontal="center"/>
    </xf>
    <xf numFmtId="175" fontId="8" fillId="0" borderId="20" xfId="307" applyNumberFormat="1" applyFont="1" applyFill="1" applyBorder="1" applyAlignment="1" applyProtection="1">
      <alignment horizontal="left"/>
    </xf>
    <xf numFmtId="164" fontId="7" fillId="0" borderId="0" xfId="307" applyNumberFormat="1" applyFont="1" applyFill="1" applyBorder="1" applyAlignment="1">
      <alignment horizontal="center"/>
    </xf>
    <xf numFmtId="164" fontId="7" fillId="0" borderId="0" xfId="307" applyNumberFormat="1" applyFont="1" applyFill="1" applyBorder="1" applyAlignment="1" applyProtection="1">
      <alignment horizontal="center"/>
    </xf>
    <xf numFmtId="164" fontId="7" fillId="0" borderId="1" xfId="307" applyNumberFormat="1" applyFont="1" applyFill="1" applyBorder="1" applyAlignment="1">
      <alignment horizontal="center" vertical="center"/>
    </xf>
    <xf numFmtId="164" fontId="7" fillId="0" borderId="4" xfId="307" applyNumberFormat="1" applyFont="1" applyFill="1" applyBorder="1" applyAlignment="1">
      <alignment horizontal="center" vertical="center"/>
    </xf>
    <xf numFmtId="164" fontId="7" fillId="0" borderId="21" xfId="307" applyNumberFormat="1" applyFont="1" applyFill="1" applyBorder="1" applyAlignment="1">
      <alignment horizontal="center" vertical="center"/>
    </xf>
    <xf numFmtId="39" fontId="7" fillId="2" borderId="1" xfId="223" applyNumberFormat="1" applyFont="1" applyFill="1" applyBorder="1" applyAlignment="1">
      <alignment horizontal="center" vertical="center"/>
    </xf>
    <xf numFmtId="39" fontId="7" fillId="2" borderId="4" xfId="223" applyNumberFormat="1" applyFont="1" applyFill="1" applyBorder="1" applyAlignment="1">
      <alignment horizontal="center" vertical="center"/>
    </xf>
    <xf numFmtId="39" fontId="7" fillId="2" borderId="21" xfId="223" applyNumberFormat="1" applyFont="1" applyFill="1" applyBorder="1" applyAlignment="1">
      <alignment horizontal="center" vertical="center"/>
    </xf>
    <xf numFmtId="177" fontId="7" fillId="8" borderId="26" xfId="155" applyNumberFormat="1" applyFont="1" applyFill="1" applyBorder="1" applyAlignment="1">
      <alignment horizontal="center" vertical="center"/>
    </xf>
    <xf numFmtId="177" fontId="7" fillId="8" borderId="39" xfId="155" applyNumberFormat="1" applyFont="1" applyFill="1" applyBorder="1" applyAlignment="1">
      <alignment horizontal="center" vertical="center"/>
    </xf>
    <xf numFmtId="177" fontId="7" fillId="8" borderId="44" xfId="155" applyNumberFormat="1" applyFont="1" applyFill="1" applyBorder="1" applyAlignment="1">
      <alignment horizontal="center" vertical="center"/>
    </xf>
    <xf numFmtId="0" fontId="7" fillId="2" borderId="5" xfId="223" applyNumberFormat="1" applyFont="1" applyFill="1" applyBorder="1" applyAlignment="1">
      <alignment horizontal="center"/>
    </xf>
    <xf numFmtId="0" fontId="7" fillId="2" borderId="51" xfId="223" applyNumberFormat="1" applyFont="1" applyFill="1" applyBorder="1" applyAlignment="1">
      <alignment horizontal="center"/>
    </xf>
    <xf numFmtId="0" fontId="7" fillId="2" borderId="6" xfId="223" applyNumberFormat="1" applyFont="1" applyFill="1" applyBorder="1" applyAlignment="1">
      <alignment horizontal="center"/>
    </xf>
    <xf numFmtId="0" fontId="7" fillId="2" borderId="59" xfId="223" applyNumberFormat="1" applyFont="1" applyFill="1" applyBorder="1" applyAlignment="1">
      <alignment horizontal="center"/>
    </xf>
    <xf numFmtId="0" fontId="7" fillId="2" borderId="5" xfId="223" applyFont="1" applyFill="1" applyBorder="1" applyAlignment="1">
      <alignment horizontal="center" vertical="center" wrapText="1"/>
    </xf>
    <xf numFmtId="0" fontId="7" fillId="2" borderId="6" xfId="223" applyFont="1" applyFill="1" applyBorder="1" applyAlignment="1">
      <alignment horizontal="center" vertical="center" wrapText="1"/>
    </xf>
    <xf numFmtId="39" fontId="7" fillId="2" borderId="4" xfId="223" quotePrefix="1" applyNumberFormat="1" applyFont="1" applyFill="1" applyBorder="1" applyAlignment="1">
      <alignment horizontal="center" vertical="center"/>
    </xf>
    <xf numFmtId="39" fontId="7" fillId="2" borderId="21" xfId="223" quotePrefix="1" applyNumberFormat="1" applyFont="1" applyFill="1" applyBorder="1" applyAlignment="1">
      <alignment horizontal="center" vertical="center"/>
    </xf>
    <xf numFmtId="0" fontId="7" fillId="2" borderId="54" xfId="222" applyNumberFormat="1" applyFont="1" applyFill="1" applyBorder="1" applyAlignment="1">
      <alignment horizontal="center"/>
    </xf>
    <xf numFmtId="0" fontId="7" fillId="2" borderId="6" xfId="222" applyNumberFormat="1" applyFont="1" applyFill="1" applyBorder="1" applyAlignment="1">
      <alignment horizontal="center"/>
    </xf>
    <xf numFmtId="0" fontId="7" fillId="2" borderId="58" xfId="222" applyNumberFormat="1" applyFont="1" applyFill="1" applyBorder="1" applyAlignment="1">
      <alignment horizontal="center"/>
    </xf>
    <xf numFmtId="0" fontId="7" fillId="2" borderId="48" xfId="222" applyNumberFormat="1" applyFont="1" applyFill="1" applyBorder="1" applyAlignment="1">
      <alignment horizontal="center"/>
    </xf>
    <xf numFmtId="0" fontId="7" fillId="2" borderId="80" xfId="222" quotePrefix="1" applyFont="1" applyFill="1" applyBorder="1" applyAlignment="1">
      <alignment horizontal="center"/>
    </xf>
    <xf numFmtId="0" fontId="7" fillId="2" borderId="44" xfId="222" quotePrefix="1" applyFont="1" applyFill="1" applyBorder="1" applyAlignment="1">
      <alignment horizontal="center"/>
    </xf>
    <xf numFmtId="39" fontId="7" fillId="2" borderId="51" xfId="223" quotePrefix="1" applyNumberFormat="1" applyFont="1" applyFill="1" applyBorder="1" applyAlignment="1">
      <alignment horizontal="center"/>
    </xf>
    <xf numFmtId="39" fontId="7" fillId="2" borderId="5" xfId="223" quotePrefix="1" applyNumberFormat="1" applyFont="1" applyFill="1" applyBorder="1" applyAlignment="1">
      <alignment horizontal="center"/>
    </xf>
    <xf numFmtId="39" fontId="7" fillId="2" borderId="6" xfId="223" quotePrefix="1" applyNumberFormat="1" applyFont="1" applyFill="1" applyBorder="1" applyAlignment="1">
      <alignment horizontal="center"/>
    </xf>
    <xf numFmtId="39" fontId="7" fillId="2" borderId="59" xfId="223" quotePrefix="1" applyNumberFormat="1" applyFont="1" applyFill="1" applyBorder="1" applyAlignment="1">
      <alignment horizontal="center"/>
    </xf>
    <xf numFmtId="0" fontId="7" fillId="2" borderId="24" xfId="222" quotePrefix="1" applyFont="1" applyFill="1" applyBorder="1" applyAlignment="1">
      <alignment horizontal="center"/>
    </xf>
    <xf numFmtId="0" fontId="7" fillId="2" borderId="7" xfId="222" applyFont="1" applyFill="1" applyBorder="1" applyAlignment="1">
      <alignment horizontal="center"/>
    </xf>
    <xf numFmtId="177" fontId="7" fillId="8" borderId="26" xfId="151" applyNumberFormat="1" applyFont="1" applyFill="1" applyBorder="1" applyAlignment="1">
      <alignment horizontal="center" vertical="center"/>
    </xf>
    <xf numFmtId="177" fontId="7" fillId="8" borderId="39" xfId="151" applyNumberFormat="1" applyFont="1" applyFill="1" applyBorder="1" applyAlignment="1">
      <alignment horizontal="center" vertical="center"/>
    </xf>
    <xf numFmtId="177" fontId="7" fillId="8" borderId="44" xfId="151" applyNumberFormat="1" applyFont="1" applyFill="1" applyBorder="1" applyAlignment="1">
      <alignment horizontal="center" vertical="center"/>
    </xf>
    <xf numFmtId="177" fontId="7" fillId="8" borderId="80" xfId="151" applyNumberFormat="1" applyFont="1" applyFill="1" applyBorder="1" applyAlignment="1">
      <alignment horizontal="center" vertical="center"/>
    </xf>
    <xf numFmtId="0" fontId="7" fillId="2" borderId="4" xfId="222" applyFont="1" applyFill="1" applyBorder="1" applyAlignment="1">
      <alignment horizontal="center" vertical="center"/>
    </xf>
    <xf numFmtId="0" fontId="7" fillId="2" borderId="21" xfId="222" applyFont="1" applyFill="1" applyBorder="1" applyAlignment="1">
      <alignment horizontal="center" vertical="center"/>
    </xf>
    <xf numFmtId="0" fontId="7" fillId="2" borderId="7" xfId="222" quotePrefix="1" applyFont="1" applyFill="1" applyBorder="1" applyAlignment="1">
      <alignment horizontal="center"/>
    </xf>
    <xf numFmtId="0" fontId="7" fillId="2" borderId="6" xfId="222" quotePrefix="1" applyFont="1" applyFill="1" applyBorder="1" applyAlignment="1">
      <alignment horizontal="center"/>
    </xf>
    <xf numFmtId="0" fontId="7" fillId="2" borderId="8" xfId="222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/>
    </xf>
    <xf numFmtId="0" fontId="7" fillId="2" borderId="26" xfId="222" applyFont="1" applyFill="1" applyBorder="1" applyAlignment="1">
      <alignment horizontal="center" vertical="center"/>
    </xf>
    <xf numFmtId="0" fontId="7" fillId="2" borderId="39" xfId="222" applyFont="1" applyFill="1" applyBorder="1" applyAlignment="1">
      <alignment horizontal="center" vertical="center"/>
    </xf>
    <xf numFmtId="0" fontId="7" fillId="2" borderId="44" xfId="222" applyFont="1" applyFill="1" applyBorder="1" applyAlignment="1">
      <alignment horizontal="center" vertical="center"/>
    </xf>
    <xf numFmtId="0" fontId="7" fillId="2" borderId="80" xfId="222" applyFont="1" applyFill="1" applyBorder="1" applyAlignment="1">
      <alignment horizontal="center" vertical="center"/>
    </xf>
    <xf numFmtId="0" fontId="7" fillId="2" borderId="28" xfId="222" applyFont="1" applyFill="1" applyBorder="1" applyAlignment="1">
      <alignment horizontal="center"/>
    </xf>
    <xf numFmtId="0" fontId="7" fillId="2" borderId="55" xfId="222" applyFont="1" applyFill="1" applyBorder="1" applyAlignment="1">
      <alignment horizontal="center"/>
    </xf>
    <xf numFmtId="178" fontId="7" fillId="9" borderId="60" xfId="0" applyNumberFormat="1" applyFont="1" applyFill="1" applyBorder="1" applyAlignment="1">
      <alignment horizontal="center" vertical="center"/>
    </xf>
    <xf numFmtId="178" fontId="7" fillId="9" borderId="24" xfId="0" applyNumberFormat="1" applyFont="1" applyFill="1" applyBorder="1" applyAlignment="1">
      <alignment horizontal="center" vertical="center"/>
    </xf>
    <xf numFmtId="0" fontId="7" fillId="9" borderId="26" xfId="0" applyFont="1" applyFill="1" applyBorder="1" applyAlignment="1">
      <alignment horizontal="center"/>
    </xf>
    <xf numFmtId="0" fontId="7" fillId="9" borderId="39" xfId="0" applyFont="1" applyFill="1" applyBorder="1" applyAlignment="1">
      <alignment horizontal="center"/>
    </xf>
    <xf numFmtId="0" fontId="7" fillId="9" borderId="44" xfId="0" applyFont="1" applyFill="1" applyBorder="1" applyAlignment="1">
      <alignment horizontal="center"/>
    </xf>
    <xf numFmtId="0" fontId="7" fillId="9" borderId="80" xfId="0" applyFont="1" applyFill="1" applyBorder="1" applyAlignment="1">
      <alignment horizontal="center"/>
    </xf>
    <xf numFmtId="39" fontId="7" fillId="9" borderId="5" xfId="0" quotePrefix="1" applyNumberFormat="1" applyFont="1" applyFill="1" applyBorder="1" applyAlignment="1" applyProtection="1">
      <alignment horizontal="center"/>
    </xf>
    <xf numFmtId="39" fontId="7" fillId="9" borderId="51" xfId="0" quotePrefix="1" applyNumberFormat="1" applyFont="1" applyFill="1" applyBorder="1" applyAlignment="1" applyProtection="1">
      <alignment horizontal="center"/>
    </xf>
    <xf numFmtId="39" fontId="7" fillId="9" borderId="6" xfId="0" quotePrefix="1" applyNumberFormat="1" applyFont="1" applyFill="1" applyBorder="1" applyAlignment="1" applyProtection="1">
      <alignment horizontal="center"/>
    </xf>
    <xf numFmtId="39" fontId="2" fillId="9" borderId="51" xfId="0" quotePrefix="1" applyNumberFormat="1" applyFont="1" applyFill="1" applyBorder="1" applyAlignment="1" applyProtection="1">
      <alignment horizontal="center"/>
    </xf>
    <xf numFmtId="39" fontId="2" fillId="9" borderId="59" xfId="0" quotePrefix="1" applyNumberFormat="1" applyFont="1" applyFill="1" applyBorder="1" applyAlignment="1" applyProtection="1">
      <alignment horizontal="center"/>
    </xf>
    <xf numFmtId="39" fontId="7" fillId="9" borderId="71" xfId="0" quotePrefix="1" applyNumberFormat="1" applyFont="1" applyFill="1" applyBorder="1" applyAlignment="1" applyProtection="1">
      <alignment horizontal="center" vertical="center"/>
    </xf>
    <xf numFmtId="39" fontId="7" fillId="9" borderId="62" xfId="0" quotePrefix="1" applyNumberFormat="1" applyFont="1" applyFill="1" applyBorder="1" applyAlignment="1" applyProtection="1">
      <alignment horizontal="center" vertical="center"/>
    </xf>
    <xf numFmtId="39" fontId="7" fillId="9" borderId="58" xfId="0" quotePrefix="1" applyNumberFormat="1" applyFont="1" applyFill="1" applyBorder="1" applyAlignment="1" applyProtection="1">
      <alignment horizontal="center" vertical="center"/>
    </xf>
    <xf numFmtId="39" fontId="7" fillId="9" borderId="48" xfId="0" quotePrefix="1" applyNumberFormat="1" applyFont="1" applyFill="1" applyBorder="1" applyAlignment="1" applyProtection="1">
      <alignment horizontal="center" vertical="center"/>
    </xf>
    <xf numFmtId="39" fontId="7" fillId="9" borderId="53" xfId="0" quotePrefix="1" applyNumberFormat="1" applyFont="1" applyFill="1" applyBorder="1" applyAlignment="1" applyProtection="1">
      <alignment horizontal="center" vertical="center"/>
    </xf>
    <xf numFmtId="39" fontId="7" fillId="9" borderId="61" xfId="0" quotePrefix="1" applyNumberFormat="1" applyFont="1" applyFill="1" applyBorder="1" applyAlignment="1" applyProtection="1">
      <alignment horizontal="center" vertical="center"/>
    </xf>
    <xf numFmtId="39" fontId="7" fillId="9" borderId="55" xfId="0" quotePrefix="1" applyNumberFormat="1" applyFont="1" applyFill="1" applyBorder="1" applyAlignment="1" applyProtection="1">
      <alignment horizontal="center" vertical="center"/>
    </xf>
    <xf numFmtId="39" fontId="7" fillId="9" borderId="35" xfId="0" quotePrefix="1" applyNumberFormat="1" applyFont="1" applyFill="1" applyBorder="1" applyAlignment="1" applyProtection="1">
      <alignment horizontal="center" vertical="center"/>
    </xf>
    <xf numFmtId="39" fontId="7" fillId="9" borderId="5" xfId="0" applyNumberFormat="1" applyFont="1" applyFill="1" applyBorder="1" applyAlignment="1" applyProtection="1">
      <alignment horizontal="center" vertical="center"/>
    </xf>
    <xf numFmtId="39" fontId="7" fillId="9" borderId="6" xfId="0" applyNumberFormat="1" applyFont="1" applyFill="1" applyBorder="1" applyAlignment="1" applyProtection="1">
      <alignment horizontal="center" vertical="center"/>
    </xf>
    <xf numFmtId="39" fontId="7" fillId="9" borderId="51" xfId="0" applyNumberFormat="1" applyFont="1" applyFill="1" applyBorder="1" applyAlignment="1" applyProtection="1">
      <alignment horizontal="center" vertical="center" wrapText="1"/>
    </xf>
    <xf numFmtId="39" fontId="7" fillId="9" borderId="6" xfId="0" applyNumberFormat="1" applyFont="1" applyFill="1" applyBorder="1" applyAlignment="1" applyProtection="1">
      <alignment horizontal="center" vertical="center" wrapText="1"/>
    </xf>
    <xf numFmtId="39" fontId="2" fillId="9" borderId="51" xfId="0" applyNumberFormat="1" applyFont="1" applyFill="1" applyBorder="1" applyAlignment="1" applyProtection="1">
      <alignment horizontal="center" vertical="center"/>
    </xf>
    <xf numFmtId="39" fontId="2" fillId="9" borderId="6" xfId="0" applyNumberFormat="1" applyFont="1" applyFill="1" applyBorder="1" applyAlignment="1" applyProtection="1">
      <alignment horizontal="center" vertical="center"/>
    </xf>
    <xf numFmtId="39" fontId="2" fillId="9" borderId="5" xfId="0" applyNumberFormat="1" applyFont="1" applyFill="1" applyBorder="1" applyAlignment="1" applyProtection="1">
      <alignment horizontal="center" vertical="center"/>
    </xf>
    <xf numFmtId="39" fontId="2" fillId="9" borderId="51" xfId="0" applyNumberFormat="1" applyFont="1" applyFill="1" applyBorder="1" applyAlignment="1" applyProtection="1">
      <alignment horizontal="center" vertical="center" wrapText="1"/>
    </xf>
    <xf numFmtId="39" fontId="2" fillId="9" borderId="59" xfId="0" applyNumberFormat="1" applyFont="1" applyFill="1" applyBorder="1" applyAlignment="1" applyProtection="1">
      <alignment horizontal="center" vertical="center" wrapText="1"/>
    </xf>
    <xf numFmtId="0" fontId="7" fillId="2" borderId="54" xfId="1" applyFont="1" applyFill="1" applyBorder="1" applyAlignment="1">
      <alignment horizontal="center"/>
    </xf>
    <xf numFmtId="0" fontId="7" fillId="2" borderId="51" xfId="1" applyFont="1" applyFill="1" applyBorder="1" applyAlignment="1">
      <alignment horizontal="center"/>
    </xf>
    <xf numFmtId="0" fontId="7" fillId="2" borderId="5" xfId="1" quotePrefix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59" xfId="1" applyFont="1" applyFill="1" applyBorder="1" applyAlignment="1">
      <alignment horizontal="center"/>
    </xf>
    <xf numFmtId="0" fontId="8" fillId="0" borderId="20" xfId="1" applyFont="1" applyFill="1" applyBorder="1" applyAlignment="1">
      <alignment horizontal="left"/>
    </xf>
    <xf numFmtId="0" fontId="23" fillId="0" borderId="25" xfId="1" applyFont="1" applyBorder="1" applyAlignment="1">
      <alignment horizontal="right"/>
    </xf>
    <xf numFmtId="0" fontId="7" fillId="2" borderId="1" xfId="222" applyFont="1" applyFill="1" applyBorder="1" applyAlignment="1">
      <alignment horizontal="center" vertical="center"/>
    </xf>
    <xf numFmtId="0" fontId="7" fillId="2" borderId="26" xfId="222" applyFont="1" applyFill="1" applyBorder="1" applyAlignment="1">
      <alignment horizontal="center"/>
    </xf>
    <xf numFmtId="0" fontId="7" fillId="2" borderId="39" xfId="222" applyFont="1" applyFill="1" applyBorder="1" applyAlignment="1">
      <alignment horizontal="center"/>
    </xf>
    <xf numFmtId="0" fontId="7" fillId="2" borderId="44" xfId="222" applyFont="1" applyFill="1" applyBorder="1" applyAlignment="1">
      <alignment horizontal="center"/>
    </xf>
    <xf numFmtId="0" fontId="7" fillId="2" borderId="80" xfId="222" applyFont="1" applyFill="1" applyBorder="1" applyAlignment="1">
      <alignment horizontal="center"/>
    </xf>
    <xf numFmtId="0" fontId="7" fillId="2" borderId="5" xfId="222" applyFont="1" applyFill="1" applyBorder="1" applyAlignment="1">
      <alignment horizontal="center"/>
    </xf>
    <xf numFmtId="0" fontId="7" fillId="2" borderId="6" xfId="222" applyFont="1" applyFill="1" applyBorder="1" applyAlignment="1">
      <alignment horizontal="center"/>
    </xf>
    <xf numFmtId="0" fontId="7" fillId="2" borderId="51" xfId="222" applyFont="1" applyFill="1" applyBorder="1" applyAlignment="1">
      <alignment horizontal="center"/>
    </xf>
    <xf numFmtId="0" fontId="7" fillId="2" borderId="59" xfId="222" applyFont="1" applyFill="1" applyBorder="1" applyAlignment="1">
      <alignment horizontal="center"/>
    </xf>
    <xf numFmtId="0" fontId="8" fillId="0" borderId="20" xfId="341" applyFont="1" applyFill="1" applyBorder="1" applyAlignment="1">
      <alignment horizontal="left"/>
    </xf>
    <xf numFmtId="0" fontId="8" fillId="0" borderId="0" xfId="341" applyFont="1" applyFill="1" applyBorder="1" applyAlignment="1">
      <alignment horizontal="left"/>
    </xf>
    <xf numFmtId="0" fontId="7" fillId="0" borderId="0" xfId="341" applyFont="1" applyFill="1" applyAlignment="1">
      <alignment horizontal="center" vertical="center"/>
    </xf>
    <xf numFmtId="0" fontId="7" fillId="0" borderId="0" xfId="341" applyFont="1" applyFill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2" borderId="1" xfId="222" applyFont="1" applyFill="1" applyBorder="1" applyAlignment="1" applyProtection="1">
      <alignment horizontal="center" vertical="center"/>
    </xf>
    <xf numFmtId="0" fontId="7" fillId="2" borderId="21" xfId="222" applyFont="1" applyFill="1" applyBorder="1" applyAlignment="1" applyProtection="1">
      <alignment horizontal="center" vertical="center"/>
    </xf>
    <xf numFmtId="0" fontId="7" fillId="2" borderId="39" xfId="222" applyFont="1" applyFill="1" applyBorder="1" applyAlignment="1" applyProtection="1">
      <alignment horizontal="center" vertical="center"/>
    </xf>
    <xf numFmtId="0" fontId="7" fillId="2" borderId="44" xfId="222" applyFont="1" applyFill="1" applyBorder="1" applyAlignment="1" applyProtection="1">
      <alignment horizontal="center" vertical="center"/>
    </xf>
    <xf numFmtId="0" fontId="7" fillId="2" borderId="64" xfId="222" applyFont="1" applyFill="1" applyBorder="1" applyAlignment="1" applyProtection="1">
      <alignment horizontal="center" vertical="center"/>
    </xf>
    <xf numFmtId="0" fontId="7" fillId="2" borderId="20" xfId="222" applyFont="1" applyFill="1" applyBorder="1" applyAlignment="1" applyProtection="1">
      <alignment horizontal="center" vertical="center"/>
    </xf>
    <xf numFmtId="0" fontId="7" fillId="2" borderId="34" xfId="222" applyFont="1" applyFill="1" applyBorder="1" applyAlignment="1" applyProtection="1">
      <alignment horizontal="center" vertical="center"/>
    </xf>
    <xf numFmtId="0" fontId="7" fillId="0" borderId="0" xfId="307" applyFont="1" applyFill="1" applyBorder="1" applyAlignment="1">
      <alignment horizontal="center"/>
    </xf>
    <xf numFmtId="0" fontId="7" fillId="2" borderId="60" xfId="307" applyFont="1" applyFill="1" applyBorder="1" applyAlignment="1">
      <alignment horizontal="center" vertical="center"/>
    </xf>
    <xf numFmtId="0" fontId="7" fillId="4" borderId="24" xfId="307" applyFont="1" applyFill="1" applyBorder="1" applyAlignment="1">
      <alignment horizontal="center" vertical="center"/>
    </xf>
    <xf numFmtId="0" fontId="7" fillId="2" borderId="2" xfId="307" applyFont="1" applyFill="1" applyBorder="1" applyAlignment="1">
      <alignment horizontal="center" vertical="center"/>
    </xf>
    <xf numFmtId="0" fontId="7" fillId="2" borderId="3" xfId="307" applyFont="1" applyFill="1" applyBorder="1" applyAlignment="1">
      <alignment horizontal="center" vertical="center"/>
    </xf>
    <xf numFmtId="0" fontId="7" fillId="2" borderId="7" xfId="307" applyFont="1" applyFill="1" applyBorder="1" applyAlignment="1">
      <alignment horizontal="center" vertical="center"/>
    </xf>
    <xf numFmtId="0" fontId="7" fillId="2" borderId="8" xfId="307" applyFont="1" applyFill="1" applyBorder="1" applyAlignment="1">
      <alignment horizontal="center" vertical="center"/>
    </xf>
    <xf numFmtId="0" fontId="7" fillId="0" borderId="0" xfId="307" applyFont="1" applyAlignment="1">
      <alignment horizontal="center"/>
    </xf>
    <xf numFmtId="0" fontId="8" fillId="0" borderId="0" xfId="307" applyFont="1" applyBorder="1" applyAlignment="1">
      <alignment horizontal="center" vertical="center"/>
    </xf>
    <xf numFmtId="0" fontId="7" fillId="0" borderId="0" xfId="307" applyFont="1" applyBorder="1" applyAlignment="1">
      <alignment horizontal="center" vertical="center"/>
    </xf>
    <xf numFmtId="0" fontId="7" fillId="2" borderId="1" xfId="307" applyFont="1" applyFill="1" applyBorder="1" applyAlignment="1">
      <alignment horizontal="center" vertical="center" wrapText="1"/>
    </xf>
    <xf numFmtId="0" fontId="7" fillId="2" borderId="4" xfId="307" applyFont="1" applyFill="1" applyBorder="1" applyAlignment="1">
      <alignment horizontal="center" vertical="center" wrapText="1"/>
    </xf>
    <xf numFmtId="0" fontId="7" fillId="2" borderId="21" xfId="307" applyFont="1" applyFill="1" applyBorder="1" applyAlignment="1">
      <alignment horizontal="center" vertical="center" wrapText="1"/>
    </xf>
    <xf numFmtId="0" fontId="7" fillId="2" borderId="26" xfId="307" applyFont="1" applyFill="1" applyBorder="1" applyAlignment="1">
      <alignment horizontal="center" vertical="center"/>
    </xf>
    <xf numFmtId="0" fontId="7" fillId="2" borderId="39" xfId="307" applyFont="1" applyFill="1" applyBorder="1" applyAlignment="1">
      <alignment horizontal="center" vertical="center"/>
    </xf>
    <xf numFmtId="0" fontId="7" fillId="2" borderId="27" xfId="307" applyFont="1" applyFill="1" applyBorder="1" applyAlignment="1">
      <alignment horizontal="center" vertical="center"/>
    </xf>
    <xf numFmtId="0" fontId="7" fillId="2" borderId="44" xfId="307" applyFont="1" applyFill="1" applyBorder="1" applyAlignment="1">
      <alignment horizontal="center" vertical="center"/>
    </xf>
    <xf numFmtId="0" fontId="7" fillId="2" borderId="28" xfId="307" applyFont="1" applyFill="1" applyBorder="1" applyAlignment="1">
      <alignment horizontal="center" vertical="center"/>
    </xf>
    <xf numFmtId="0" fontId="7" fillId="2" borderId="55" xfId="307" applyFont="1" applyFill="1" applyBorder="1" applyAlignment="1">
      <alignment horizontal="center" vertical="center"/>
    </xf>
    <xf numFmtId="0" fontId="7" fillId="2" borderId="48" xfId="307" applyFont="1" applyFill="1" applyBorder="1" applyAlignment="1">
      <alignment horizontal="center" vertical="center"/>
    </xf>
    <xf numFmtId="0" fontId="7" fillId="2" borderId="5" xfId="307" applyFont="1" applyFill="1" applyBorder="1" applyAlignment="1">
      <alignment horizontal="center" vertical="center"/>
    </xf>
    <xf numFmtId="0" fontId="7" fillId="2" borderId="51" xfId="307" applyFont="1" applyFill="1" applyBorder="1" applyAlignment="1">
      <alignment horizontal="center" vertical="center"/>
    </xf>
    <xf numFmtId="0" fontId="7" fillId="2" borderId="59" xfId="307" applyFont="1" applyFill="1" applyBorder="1" applyAlignment="1">
      <alignment horizontal="center" vertical="center"/>
    </xf>
    <xf numFmtId="0" fontId="8" fillId="0" borderId="0" xfId="307" applyFont="1" applyBorder="1" applyAlignment="1">
      <alignment horizontal="left"/>
    </xf>
    <xf numFmtId="0" fontId="7" fillId="2" borderId="1" xfId="307" applyFont="1" applyFill="1" applyBorder="1" applyAlignment="1">
      <alignment horizontal="center" vertical="center"/>
    </xf>
    <xf numFmtId="0" fontId="7" fillId="2" borderId="4" xfId="307" applyFont="1" applyFill="1" applyBorder="1" applyAlignment="1">
      <alignment horizontal="center" vertical="center"/>
    </xf>
    <xf numFmtId="0" fontId="7" fillId="2" borderId="21" xfId="307" applyFont="1" applyFill="1" applyBorder="1" applyAlignment="1">
      <alignment horizontal="center" vertical="center"/>
    </xf>
    <xf numFmtId="0" fontId="7" fillId="2" borderId="29" xfId="307" applyFont="1" applyFill="1" applyBorder="1" applyAlignment="1">
      <alignment horizontal="center" vertical="center" wrapText="1"/>
    </xf>
    <xf numFmtId="0" fontId="7" fillId="2" borderId="22" xfId="307" applyFont="1" applyFill="1" applyBorder="1" applyAlignment="1">
      <alignment horizontal="center" vertical="center" wrapText="1"/>
    </xf>
    <xf numFmtId="0" fontId="7" fillId="2" borderId="41" xfId="307" applyFont="1" applyFill="1" applyBorder="1" applyAlignment="1">
      <alignment horizontal="center" vertical="center" wrapText="1"/>
    </xf>
    <xf numFmtId="0" fontId="7" fillId="2" borderId="23" xfId="307" applyFont="1" applyFill="1" applyBorder="1" applyAlignment="1">
      <alignment horizontal="center" vertical="center" wrapText="1"/>
    </xf>
    <xf numFmtId="0" fontId="7" fillId="0" borderId="0" xfId="307" applyFont="1" applyFill="1" applyBorder="1" applyAlignment="1">
      <alignment horizontal="center" vertical="top"/>
    </xf>
    <xf numFmtId="0" fontId="7" fillId="2" borderId="60" xfId="307" applyFont="1" applyFill="1" applyBorder="1" applyAlignment="1">
      <alignment horizontal="center" vertical="center" wrapText="1"/>
    </xf>
    <xf numFmtId="0" fontId="7" fillId="2" borderId="24" xfId="307" applyFont="1" applyFill="1" applyBorder="1" applyAlignment="1">
      <alignment horizontal="center" vertical="center" wrapText="1"/>
    </xf>
    <xf numFmtId="164" fontId="7" fillId="2" borderId="7" xfId="307" applyNumberFormat="1" applyFont="1" applyFill="1" applyBorder="1" applyAlignment="1">
      <alignment horizontal="center" vertical="center"/>
    </xf>
    <xf numFmtId="164" fontId="7" fillId="2" borderId="8" xfId="307" applyNumberFormat="1" applyFont="1" applyFill="1" applyBorder="1" applyAlignment="1">
      <alignment horizontal="center" vertical="center"/>
    </xf>
    <xf numFmtId="0" fontId="8" fillId="0" borderId="0" xfId="307" applyFont="1" applyAlignment="1">
      <alignment horizontal="left"/>
    </xf>
    <xf numFmtId="0" fontId="7" fillId="0" borderId="0" xfId="307" applyFont="1" applyBorder="1" applyAlignment="1">
      <alignment horizontal="center"/>
    </xf>
    <xf numFmtId="0" fontId="7" fillId="0" borderId="0" xfId="307" applyFont="1" applyFill="1" applyBorder="1" applyAlignment="1">
      <alignment horizontal="center" vertical="center"/>
    </xf>
    <xf numFmtId="0" fontId="7" fillId="2" borderId="24" xfId="307" applyFont="1" applyFill="1" applyBorder="1" applyAlignment="1">
      <alignment horizontal="center" vertical="center"/>
    </xf>
  </cellXfs>
  <cellStyles count="342">
    <cellStyle name="Comma" xfId="340" builtinId="3"/>
    <cellStyle name="Comma 10" xfId="6"/>
    <cellStyle name="Comma 10 2" xfId="7"/>
    <cellStyle name="Comma 11" xfId="8"/>
    <cellStyle name="Comma 12" xfId="9"/>
    <cellStyle name="Comma 13" xfId="10"/>
    <cellStyle name="Comma 14" xfId="3"/>
    <cellStyle name="Comma 15" xfId="11"/>
    <cellStyle name="Comma 16" xfId="12"/>
    <cellStyle name="Comma 17" xfId="13"/>
    <cellStyle name="Comma 17 2" xfId="14"/>
    <cellStyle name="Comma 18" xfId="15"/>
    <cellStyle name="Comma 18 2" xfId="16"/>
    <cellStyle name="Comma 19" xfId="17"/>
    <cellStyle name="Comma 19 2" xfId="18"/>
    <cellStyle name="Comma 2" xfId="19"/>
    <cellStyle name="Comma 2 10" xfId="20"/>
    <cellStyle name="Comma 2 11" xfId="21"/>
    <cellStyle name="Comma 2 12" xfId="22"/>
    <cellStyle name="Comma 2 13" xfId="23"/>
    <cellStyle name="Comma 2 14" xfId="24"/>
    <cellStyle name="Comma 2 15" xfId="25"/>
    <cellStyle name="Comma 2 16" xfId="26"/>
    <cellStyle name="Comma 2 17" xfId="27"/>
    <cellStyle name="Comma 2 18" xfId="28"/>
    <cellStyle name="Comma 2 19" xfId="29"/>
    <cellStyle name="Comma 2 2" xfId="30"/>
    <cellStyle name="Comma 2 2 2" xfId="31"/>
    <cellStyle name="Comma 2 2 2 2" xfId="32"/>
    <cellStyle name="Comma 2 2 2 2 2" xfId="33"/>
    <cellStyle name="Comma 2 2 2 2 3" xfId="34"/>
    <cellStyle name="Comma 2 2 2 2 3 2" xfId="35"/>
    <cellStyle name="Comma 2 2 2 2 3 2 2" xfId="36"/>
    <cellStyle name="Comma 2 2 2 2 3 2 2 2" xfId="245"/>
    <cellStyle name="Comma 2 2 2 2 3 2 3" xfId="246"/>
    <cellStyle name="Comma 2 2 2 2 3 3" xfId="37"/>
    <cellStyle name="Comma 2 2 2 2 3 3 2" xfId="38"/>
    <cellStyle name="Comma 2 2 2 2 3 3 2 2" xfId="247"/>
    <cellStyle name="Comma 2 2 2 2 3 3 3" xfId="248"/>
    <cellStyle name="Comma 2 2 2 2 3 4" xfId="39"/>
    <cellStyle name="Comma 2 2 2 2 3 4 2" xfId="40"/>
    <cellStyle name="Comma 2 2 2 2 3 4 2 2" xfId="41"/>
    <cellStyle name="Comma 2 2 2 2 3 4 2 2 2" xfId="249"/>
    <cellStyle name="Comma 2 2 2 2 3 4 2 3" xfId="250"/>
    <cellStyle name="Comma 2 2 2 2 3 4 3" xfId="42"/>
    <cellStyle name="Comma 2 2 2 2 3 4 3 2" xfId="251"/>
    <cellStyle name="Comma 2 2 2 2 3 4 4" xfId="43"/>
    <cellStyle name="Comma 2 2 2 2 3 4 4 2" xfId="252"/>
    <cellStyle name="Comma 2 2 2 2 3 4 5" xfId="253"/>
    <cellStyle name="Comma 2 2 2 2 3 5" xfId="44"/>
    <cellStyle name="Comma 2 2 2 2 3 5 2" xfId="254"/>
    <cellStyle name="Comma 2 2 2 2 3 6" xfId="255"/>
    <cellStyle name="Comma 2 2 2 2 4" xfId="45"/>
    <cellStyle name="Comma 2 2 2 2 4 2" xfId="46"/>
    <cellStyle name="Comma 2 2 2 2 4 2 2" xfId="47"/>
    <cellStyle name="Comma 2 2 2 2 4 2 2 2" xfId="256"/>
    <cellStyle name="Comma 2 2 2 2 4 2 3" xfId="48"/>
    <cellStyle name="Comma 2 2 2 2 4 2 3 2" xfId="257"/>
    <cellStyle name="Comma 2 2 2 2 4 2 4" xfId="258"/>
    <cellStyle name="Comma 2 2 2 2 4 3" xfId="49"/>
    <cellStyle name="Comma 2 2 2 2 4 3 2" xfId="259"/>
    <cellStyle name="Comma 2 2 2 2 4 4" xfId="260"/>
    <cellStyle name="Comma 2 2 2 2 5" xfId="50"/>
    <cellStyle name="Comma 2 2 2 2 5 2" xfId="261"/>
    <cellStyle name="Comma 2 2 2 2 6" xfId="262"/>
    <cellStyle name="Comma 2 2 2 3" xfId="51"/>
    <cellStyle name="Comma 2 2 3" xfId="52"/>
    <cellStyle name="Comma 2 2 3 2" xfId="53"/>
    <cellStyle name="Comma 2 2 3 2 2" xfId="54"/>
    <cellStyle name="Comma 2 2 3 2 2 2" xfId="263"/>
    <cellStyle name="Comma 2 2 3 2 3" xfId="264"/>
    <cellStyle name="Comma 2 2 3 3" xfId="55"/>
    <cellStyle name="Comma 2 2 3 3 2" xfId="265"/>
    <cellStyle name="Comma 2 2 3 4" xfId="266"/>
    <cellStyle name="Comma 2 20" xfId="56"/>
    <cellStyle name="Comma 2 21" xfId="57"/>
    <cellStyle name="Comma 2 22" xfId="58"/>
    <cellStyle name="Comma 2 23" xfId="59"/>
    <cellStyle name="Comma 2 24" xfId="60"/>
    <cellStyle name="Comma 2 25" xfId="61"/>
    <cellStyle name="Comma 2 26" xfId="62"/>
    <cellStyle name="Comma 2 27" xfId="267"/>
    <cellStyle name="Comma 2 3" xfId="63"/>
    <cellStyle name="Comma 2 4" xfId="64"/>
    <cellStyle name="Comma 2 5" xfId="65"/>
    <cellStyle name="Comma 2 6" xfId="66"/>
    <cellStyle name="Comma 2 7" xfId="67"/>
    <cellStyle name="Comma 2 8" xfId="68"/>
    <cellStyle name="Comma 2 9" xfId="69"/>
    <cellStyle name="Comma 20" xfId="70"/>
    <cellStyle name="Comma 20 2" xfId="71"/>
    <cellStyle name="Comma 21" xfId="268"/>
    <cellStyle name="Comma 21 2" xfId="269"/>
    <cellStyle name="Comma 22" xfId="270"/>
    <cellStyle name="Comma 22 2" xfId="271"/>
    <cellStyle name="Comma 27" xfId="72"/>
    <cellStyle name="Comma 27 2" xfId="73"/>
    <cellStyle name="Comma 29" xfId="74"/>
    <cellStyle name="Comma 29 2" xfId="75"/>
    <cellStyle name="Comma 3" xfId="76"/>
    <cellStyle name="Comma 3 2" xfId="77"/>
    <cellStyle name="Comma 3 3" xfId="78"/>
    <cellStyle name="Comma 3 39" xfId="79"/>
    <cellStyle name="Comma 3 4" xfId="80"/>
    <cellStyle name="Comma 3 4 2" xfId="81"/>
    <cellStyle name="Comma 3 4 2 2" xfId="82"/>
    <cellStyle name="Comma 3 4 2 2 2" xfId="272"/>
    <cellStyle name="Comma 3 4 2 3" xfId="83"/>
    <cellStyle name="Comma 3 4 2 3 2" xfId="273"/>
    <cellStyle name="Comma 3 4 2 4" xfId="274"/>
    <cellStyle name="Comma 3 4 3" xfId="84"/>
    <cellStyle name="Comma 3 4 3 2" xfId="275"/>
    <cellStyle name="Comma 3 4 4" xfId="276"/>
    <cellStyle name="Comma 30" xfId="85"/>
    <cellStyle name="Comma 30 2" xfId="86"/>
    <cellStyle name="Comma 4" xfId="87"/>
    <cellStyle name="Comma 4 2" xfId="88"/>
    <cellStyle name="Comma 4 2 2" xfId="89"/>
    <cellStyle name="Comma 4 2 2 2" xfId="277"/>
    <cellStyle name="Comma 4 2 3" xfId="278"/>
    <cellStyle name="Comma 4 3" xfId="90"/>
    <cellStyle name="Comma 4 3 2" xfId="91"/>
    <cellStyle name="Comma 4 3 2 2" xfId="279"/>
    <cellStyle name="Comma 4 3 3" xfId="280"/>
    <cellStyle name="Comma 4 4" xfId="92"/>
    <cellStyle name="Comma 5" xfId="93"/>
    <cellStyle name="Comma 5 2" xfId="94"/>
    <cellStyle name="Comma 5 2 2" xfId="281"/>
    <cellStyle name="Comma 5 3" xfId="282"/>
    <cellStyle name="Comma 6" xfId="95"/>
    <cellStyle name="Comma 67 2" xfId="96"/>
    <cellStyle name="Comma 7" xfId="97"/>
    <cellStyle name="Comma 70" xfId="98"/>
    <cellStyle name="Comma 8" xfId="99"/>
    <cellStyle name="Comma 9" xfId="100"/>
    <cellStyle name="Currency 2" xfId="101"/>
    <cellStyle name="Excel Built-in Comma 2" xfId="102"/>
    <cellStyle name="Excel Built-in Normal" xfId="103"/>
    <cellStyle name="Excel Built-in Normal 2" xfId="104"/>
    <cellStyle name="Excel Built-in Normal 2 2" xfId="105"/>
    <cellStyle name="Excel Built-in Normal 2 2 2" xfId="283"/>
    <cellStyle name="Excel Built-in Normal 2 3" xfId="284"/>
    <cellStyle name="Excel Built-in Normal 3" xfId="106"/>
    <cellStyle name="Excel Built-in Normal 3 2" xfId="285"/>
    <cellStyle name="Excel Built-in Normal 4" xfId="286"/>
    <cellStyle name="Excel Built-in Normal_50. Bishwo" xfId="107"/>
    <cellStyle name="Hyperlink 2" xfId="108"/>
    <cellStyle name="Normal" xfId="0" builtinId="0"/>
    <cellStyle name="Normal 10" xfId="1"/>
    <cellStyle name="Normal 10 2" xfId="109"/>
    <cellStyle name="Normal 10 3" xfId="287"/>
    <cellStyle name="Normal 11" xfId="110"/>
    <cellStyle name="Normal 11 2" xfId="288"/>
    <cellStyle name="Normal 12" xfId="111"/>
    <cellStyle name="Normal 13" xfId="112"/>
    <cellStyle name="Normal 14" xfId="113"/>
    <cellStyle name="Normal 15" xfId="114"/>
    <cellStyle name="Normal 16" xfId="115"/>
    <cellStyle name="Normal 17" xfId="116"/>
    <cellStyle name="Normal 18" xfId="117"/>
    <cellStyle name="Normal 19" xfId="118"/>
    <cellStyle name="Normal 2" xfId="119"/>
    <cellStyle name="Normal 2 10" xfId="4"/>
    <cellStyle name="Normal 2 11" xfId="120"/>
    <cellStyle name="Normal 2 12" xfId="121"/>
    <cellStyle name="Normal 2 13" xfId="122"/>
    <cellStyle name="Normal 2 14" xfId="123"/>
    <cellStyle name="Normal 2 15" xfId="124"/>
    <cellStyle name="Normal 2 16" xfId="125"/>
    <cellStyle name="Normal 2 2" xfId="126"/>
    <cellStyle name="Normal 2 2 2" xfId="127"/>
    <cellStyle name="Normal 2 2 2 2 4 2" xfId="128"/>
    <cellStyle name="Normal 2 2 3" xfId="129"/>
    <cellStyle name="Normal 2 2 4" xfId="130"/>
    <cellStyle name="Normal 2 2 5" xfId="131"/>
    <cellStyle name="Normal 2 2 6" xfId="132"/>
    <cellStyle name="Normal 2 2 7" xfId="133"/>
    <cellStyle name="Normal 2 2_50. Bishwo" xfId="134"/>
    <cellStyle name="Normal 2 3" xfId="135"/>
    <cellStyle name="Normal 2 3 2" xfId="136"/>
    <cellStyle name="Normal 2 4" xfId="137"/>
    <cellStyle name="Normal 2 5" xfId="138"/>
    <cellStyle name="Normal 2 6" xfId="139"/>
    <cellStyle name="Normal 2 7" xfId="140"/>
    <cellStyle name="Normal 2 8" xfId="141"/>
    <cellStyle name="Normal 2 9" xfId="142"/>
    <cellStyle name="Normal 2_50. Bishwo" xfId="143"/>
    <cellStyle name="Normal 20" xfId="144"/>
    <cellStyle name="Normal 20 2" xfId="145"/>
    <cellStyle name="Normal 21" xfId="146"/>
    <cellStyle name="Normal 21 2" xfId="147"/>
    <cellStyle name="Normal 22" xfId="148"/>
    <cellStyle name="Normal 22 2" xfId="149"/>
    <cellStyle name="Normal 23" xfId="150"/>
    <cellStyle name="Normal 24" xfId="151"/>
    <cellStyle name="Normal 24 2" xfId="152"/>
    <cellStyle name="Normal 25" xfId="153"/>
    <cellStyle name="Normal 25 2" xfId="154"/>
    <cellStyle name="Normal 26" xfId="155"/>
    <cellStyle name="Normal 26 2" xfId="156"/>
    <cellStyle name="Normal 27" xfId="157"/>
    <cellStyle name="Normal 27 2" xfId="158"/>
    <cellStyle name="Normal 28" xfId="159"/>
    <cellStyle name="Normal 28 2" xfId="160"/>
    <cellStyle name="Normal 29" xfId="5"/>
    <cellStyle name="Normal 3" xfId="161"/>
    <cellStyle name="Normal 3 2" xfId="162"/>
    <cellStyle name="Normal 3 2 2" xfId="163"/>
    <cellStyle name="Normal 3 3" xfId="164"/>
    <cellStyle name="Normal 3 4" xfId="165"/>
    <cellStyle name="Normal 3 5" xfId="166"/>
    <cellStyle name="Normal 3 6" xfId="167"/>
    <cellStyle name="Normal 3 7" xfId="168"/>
    <cellStyle name="Normal 3 7 2" xfId="289"/>
    <cellStyle name="Normal 3_9.1 &amp; 9.2" xfId="169"/>
    <cellStyle name="Normal 30" xfId="170"/>
    <cellStyle name="Normal 30 2" xfId="171"/>
    <cellStyle name="Normal 31" xfId="172"/>
    <cellStyle name="Normal 32" xfId="173"/>
    <cellStyle name="Normal 32 2" xfId="2"/>
    <cellStyle name="Normal 33" xfId="174"/>
    <cellStyle name="Normal 33 2" xfId="175"/>
    <cellStyle name="Normal 34" xfId="176"/>
    <cellStyle name="Normal 34 2" xfId="177"/>
    <cellStyle name="Normal 34 3" xfId="178"/>
    <cellStyle name="Normal 34 3 2" xfId="290"/>
    <cellStyle name="Normal 34 4" xfId="179"/>
    <cellStyle name="Normal 35" xfId="180"/>
    <cellStyle name="Normal 35 2" xfId="291"/>
    <cellStyle name="Normal 36" xfId="181"/>
    <cellStyle name="Normal 36 2" xfId="292"/>
    <cellStyle name="Normal 37" xfId="182"/>
    <cellStyle name="Normal 37 2" xfId="293"/>
    <cellStyle name="Normal 38" xfId="183"/>
    <cellStyle name="Normal 38 2" xfId="294"/>
    <cellStyle name="Normal 39" xfId="184"/>
    <cellStyle name="Normal 4" xfId="185"/>
    <cellStyle name="Normal 4 10" xfId="186"/>
    <cellStyle name="Normal 4 11" xfId="187"/>
    <cellStyle name="Normal 4 12" xfId="188"/>
    <cellStyle name="Normal 4 13" xfId="189"/>
    <cellStyle name="Normal 4 14" xfId="190"/>
    <cellStyle name="Normal 4 15" xfId="191"/>
    <cellStyle name="Normal 4 16" xfId="192"/>
    <cellStyle name="Normal 4 17" xfId="193"/>
    <cellStyle name="Normal 4 18" xfId="194"/>
    <cellStyle name="Normal 4 19" xfId="195"/>
    <cellStyle name="Normal 4 2" xfId="196"/>
    <cellStyle name="Normal 4 20" xfId="197"/>
    <cellStyle name="Normal 4 21" xfId="198"/>
    <cellStyle name="Normal 4 22" xfId="199"/>
    <cellStyle name="Normal 4 23" xfId="200"/>
    <cellStyle name="Normal 4 24" xfId="201"/>
    <cellStyle name="Normal 4 25" xfId="202"/>
    <cellStyle name="Normal 4 26" xfId="203"/>
    <cellStyle name="Normal 4 26 2" xfId="295"/>
    <cellStyle name="Normal 4 3" xfId="204"/>
    <cellStyle name="Normal 4 4" xfId="205"/>
    <cellStyle name="Normal 4 5" xfId="206"/>
    <cellStyle name="Normal 4 6" xfId="207"/>
    <cellStyle name="Normal 4 7" xfId="208"/>
    <cellStyle name="Normal 4 8" xfId="209"/>
    <cellStyle name="Normal 4 9" xfId="210"/>
    <cellStyle name="Normal 4_50. Bishwo" xfId="211"/>
    <cellStyle name="Normal 40" xfId="212"/>
    <cellStyle name="Normal 41" xfId="213"/>
    <cellStyle name="Normal 42" xfId="214"/>
    <cellStyle name="Normal 43" xfId="215"/>
    <cellStyle name="Normal 44" xfId="216"/>
    <cellStyle name="Normal 44 2" xfId="296"/>
    <cellStyle name="Normal 45" xfId="217"/>
    <cellStyle name="Normal 45 2" xfId="297"/>
    <cellStyle name="Normal 46" xfId="298"/>
    <cellStyle name="Normal 47" xfId="299"/>
    <cellStyle name="Normal 48" xfId="300"/>
    <cellStyle name="Normal 49" xfId="218"/>
    <cellStyle name="Normal 5" xfId="219"/>
    <cellStyle name="Normal 5 2" xfId="220"/>
    <cellStyle name="Normal 5 3" xfId="301"/>
    <cellStyle name="Normal 50" xfId="302"/>
    <cellStyle name="Normal 50 2" xfId="303"/>
    <cellStyle name="Normal 51" xfId="304"/>
    <cellStyle name="Normal 51 2" xfId="305"/>
    <cellStyle name="Normal 52" xfId="221"/>
    <cellStyle name="Normal 53" xfId="306"/>
    <cellStyle name="Normal 54" xfId="307"/>
    <cellStyle name="Normal 54 2" xfId="341"/>
    <cellStyle name="Normal 6" xfId="222"/>
    <cellStyle name="Normal 6 2" xfId="223"/>
    <cellStyle name="Normal 6 3" xfId="224"/>
    <cellStyle name="Normal 67" xfId="225"/>
    <cellStyle name="Normal 7" xfId="226"/>
    <cellStyle name="Normal 7 2" xfId="308"/>
    <cellStyle name="Normal 8" xfId="227"/>
    <cellStyle name="Normal 8 2" xfId="228"/>
    <cellStyle name="Normal 8 3" xfId="309"/>
    <cellStyle name="Normal 9" xfId="229"/>
    <cellStyle name="Normal 9 2" xfId="310"/>
    <cellStyle name="Normal_bartaman point 2" xfId="326"/>
    <cellStyle name="Normal_bartaman point 2 2" xfId="323"/>
    <cellStyle name="Normal_bartaman point 2 2 2 2" xfId="339"/>
    <cellStyle name="Normal_bartaman point 3" xfId="325"/>
    <cellStyle name="Normal_bartaman point 3 2" xfId="328"/>
    <cellStyle name="Normal_Bartamane_Book1" xfId="324"/>
    <cellStyle name="Normal_Comm_wt" xfId="329"/>
    <cellStyle name="Normal_CPI" xfId="327"/>
    <cellStyle name="Normal_Direction of Trade_BartamanFormat 2063-64" xfId="330"/>
    <cellStyle name="Normal_Direction of Trade_BartamanFormat 2063-64 2" xfId="332"/>
    <cellStyle name="Normal_Sheet1" xfId="331"/>
    <cellStyle name="Normal_Sheet1 2" xfId="333"/>
    <cellStyle name="Normal_Sheet1 2 2" xfId="335"/>
    <cellStyle name="Normal_Sheet1 3" xfId="336"/>
    <cellStyle name="Normal_Sheet1 4" xfId="337"/>
    <cellStyle name="Normal_Sheet1 5" xfId="334"/>
    <cellStyle name="Normal_Sheet1 6" xfId="338"/>
    <cellStyle name="Percent 2" xfId="230"/>
    <cellStyle name="Percent 2 2" xfId="231"/>
    <cellStyle name="Percent 2 2 2" xfId="232"/>
    <cellStyle name="Percent 2 2 2 2" xfId="233"/>
    <cellStyle name="Percent 2 2 2 2 2" xfId="311"/>
    <cellStyle name="Percent 2 2 2 3" xfId="312"/>
    <cellStyle name="Percent 2 2 3" xfId="234"/>
    <cellStyle name="Percent 2 2 3 2" xfId="313"/>
    <cellStyle name="Percent 2 2 4" xfId="314"/>
    <cellStyle name="Percent 2 3" xfId="235"/>
    <cellStyle name="Percent 2 3 2" xfId="236"/>
    <cellStyle name="Percent 2 3 2 2" xfId="315"/>
    <cellStyle name="Percent 2 3 3" xfId="316"/>
    <cellStyle name="Percent 2 4" xfId="237"/>
    <cellStyle name="Percent 2 4 2" xfId="238"/>
    <cellStyle name="Percent 2 4 2 2" xfId="317"/>
    <cellStyle name="Percent 2 4 3" xfId="318"/>
    <cellStyle name="Percent 2 5" xfId="239"/>
    <cellStyle name="Percent 2 5 2" xfId="319"/>
    <cellStyle name="Percent 2 6" xfId="320"/>
    <cellStyle name="Percent 3" xfId="240"/>
    <cellStyle name="Percent 3 2" xfId="241"/>
    <cellStyle name="Percent 3 2 2" xfId="321"/>
    <cellStyle name="Percent 3 3" xfId="322"/>
    <cellStyle name="Percent 4" xfId="242"/>
    <cellStyle name="Percent 67 2" xfId="243"/>
    <cellStyle name="SHEET" xfId="2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kitco.com/gold.londonfix.html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72"/>
  <sheetViews>
    <sheetView tabSelected="1" zoomScaleSheetLayoutView="100" zoomScalePageLayoutView="89" workbookViewId="0">
      <selection activeCell="H8" sqref="H8"/>
    </sheetView>
  </sheetViews>
  <sheetFormatPr defaultRowHeight="15.75"/>
  <cols>
    <col min="1" max="1" width="10.42578125" style="45" customWidth="1"/>
    <col min="2" max="2" width="60.42578125" style="45" bestFit="1" customWidth="1"/>
    <col min="3" max="4" width="9.140625" style="45"/>
    <col min="5" max="5" width="10.5703125" style="45" customWidth="1"/>
    <col min="6" max="256" width="9.140625" style="45"/>
    <col min="257" max="257" width="10.42578125" style="45" customWidth="1"/>
    <col min="258" max="258" width="61.7109375" style="45" bestFit="1" customWidth="1"/>
    <col min="259" max="260" width="9.140625" style="45"/>
    <col min="261" max="261" width="16.42578125" style="45" customWidth="1"/>
    <col min="262" max="512" width="9.140625" style="45"/>
    <col min="513" max="513" width="10.42578125" style="45" customWidth="1"/>
    <col min="514" max="514" width="61.7109375" style="45" bestFit="1" customWidth="1"/>
    <col min="515" max="516" width="9.140625" style="45"/>
    <col min="517" max="517" width="16.42578125" style="45" customWidth="1"/>
    <col min="518" max="768" width="9.140625" style="45"/>
    <col min="769" max="769" width="10.42578125" style="45" customWidth="1"/>
    <col min="770" max="770" width="61.7109375" style="45" bestFit="1" customWidth="1"/>
    <col min="771" max="772" width="9.140625" style="45"/>
    <col min="773" max="773" width="16.42578125" style="45" customWidth="1"/>
    <col min="774" max="1024" width="9.140625" style="45"/>
    <col min="1025" max="1025" width="10.42578125" style="45" customWidth="1"/>
    <col min="1026" max="1026" width="61.7109375" style="45" bestFit="1" customWidth="1"/>
    <col min="1027" max="1028" width="9.140625" style="45"/>
    <col min="1029" max="1029" width="16.42578125" style="45" customWidth="1"/>
    <col min="1030" max="1280" width="9.140625" style="45"/>
    <col min="1281" max="1281" width="10.42578125" style="45" customWidth="1"/>
    <col min="1282" max="1282" width="61.7109375" style="45" bestFit="1" customWidth="1"/>
    <col min="1283" max="1284" width="9.140625" style="45"/>
    <col min="1285" max="1285" width="16.42578125" style="45" customWidth="1"/>
    <col min="1286" max="1536" width="9.140625" style="45"/>
    <col min="1537" max="1537" width="10.42578125" style="45" customWidth="1"/>
    <col min="1538" max="1538" width="61.7109375" style="45" bestFit="1" customWidth="1"/>
    <col min="1539" max="1540" width="9.140625" style="45"/>
    <col min="1541" max="1541" width="16.42578125" style="45" customWidth="1"/>
    <col min="1542" max="1792" width="9.140625" style="45"/>
    <col min="1793" max="1793" width="10.42578125" style="45" customWidth="1"/>
    <col min="1794" max="1794" width="61.7109375" style="45" bestFit="1" customWidth="1"/>
    <col min="1795" max="1796" width="9.140625" style="45"/>
    <col min="1797" max="1797" width="16.42578125" style="45" customWidth="1"/>
    <col min="1798" max="2048" width="9.140625" style="45"/>
    <col min="2049" max="2049" width="10.42578125" style="45" customWidth="1"/>
    <col min="2050" max="2050" width="61.7109375" style="45" bestFit="1" customWidth="1"/>
    <col min="2051" max="2052" width="9.140625" style="45"/>
    <col min="2053" max="2053" width="16.42578125" style="45" customWidth="1"/>
    <col min="2054" max="2304" width="9.140625" style="45"/>
    <col min="2305" max="2305" width="10.42578125" style="45" customWidth="1"/>
    <col min="2306" max="2306" width="61.7109375" style="45" bestFit="1" customWidth="1"/>
    <col min="2307" max="2308" width="9.140625" style="45"/>
    <col min="2309" max="2309" width="16.42578125" style="45" customWidth="1"/>
    <col min="2310" max="2560" width="9.140625" style="45"/>
    <col min="2561" max="2561" width="10.42578125" style="45" customWidth="1"/>
    <col min="2562" max="2562" width="61.7109375" style="45" bestFit="1" customWidth="1"/>
    <col min="2563" max="2564" width="9.140625" style="45"/>
    <col min="2565" max="2565" width="16.42578125" style="45" customWidth="1"/>
    <col min="2566" max="2816" width="9.140625" style="45"/>
    <col min="2817" max="2817" width="10.42578125" style="45" customWidth="1"/>
    <col min="2818" max="2818" width="61.7109375" style="45" bestFit="1" customWidth="1"/>
    <col min="2819" max="2820" width="9.140625" style="45"/>
    <col min="2821" max="2821" width="16.42578125" style="45" customWidth="1"/>
    <col min="2822" max="3072" width="9.140625" style="45"/>
    <col min="3073" max="3073" width="10.42578125" style="45" customWidth="1"/>
    <col min="3074" max="3074" width="61.7109375" style="45" bestFit="1" customWidth="1"/>
    <col min="3075" max="3076" width="9.140625" style="45"/>
    <col min="3077" max="3077" width="16.42578125" style="45" customWidth="1"/>
    <col min="3078" max="3328" width="9.140625" style="45"/>
    <col min="3329" max="3329" width="10.42578125" style="45" customWidth="1"/>
    <col min="3330" max="3330" width="61.7109375" style="45" bestFit="1" customWidth="1"/>
    <col min="3331" max="3332" width="9.140625" style="45"/>
    <col min="3333" max="3333" width="16.42578125" style="45" customWidth="1"/>
    <col min="3334" max="3584" width="9.140625" style="45"/>
    <col min="3585" max="3585" width="10.42578125" style="45" customWidth="1"/>
    <col min="3586" max="3586" width="61.7109375" style="45" bestFit="1" customWidth="1"/>
    <col min="3587" max="3588" width="9.140625" style="45"/>
    <col min="3589" max="3589" width="16.42578125" style="45" customWidth="1"/>
    <col min="3590" max="3840" width="9.140625" style="45"/>
    <col min="3841" max="3841" width="10.42578125" style="45" customWidth="1"/>
    <col min="3842" max="3842" width="61.7109375" style="45" bestFit="1" customWidth="1"/>
    <col min="3843" max="3844" width="9.140625" style="45"/>
    <col min="3845" max="3845" width="16.42578125" style="45" customWidth="1"/>
    <col min="3846" max="4096" width="9.140625" style="45"/>
    <col min="4097" max="4097" width="10.42578125" style="45" customWidth="1"/>
    <col min="4098" max="4098" width="61.7109375" style="45" bestFit="1" customWidth="1"/>
    <col min="4099" max="4100" width="9.140625" style="45"/>
    <col min="4101" max="4101" width="16.42578125" style="45" customWidth="1"/>
    <col min="4102" max="4352" width="9.140625" style="45"/>
    <col min="4353" max="4353" width="10.42578125" style="45" customWidth="1"/>
    <col min="4354" max="4354" width="61.7109375" style="45" bestFit="1" customWidth="1"/>
    <col min="4355" max="4356" width="9.140625" style="45"/>
    <col min="4357" max="4357" width="16.42578125" style="45" customWidth="1"/>
    <col min="4358" max="4608" width="9.140625" style="45"/>
    <col min="4609" max="4609" width="10.42578125" style="45" customWidth="1"/>
    <col min="4610" max="4610" width="61.7109375" style="45" bestFit="1" customWidth="1"/>
    <col min="4611" max="4612" width="9.140625" style="45"/>
    <col min="4613" max="4613" width="16.42578125" style="45" customWidth="1"/>
    <col min="4614" max="4864" width="9.140625" style="45"/>
    <col min="4865" max="4865" width="10.42578125" style="45" customWidth="1"/>
    <col min="4866" max="4866" width="61.7109375" style="45" bestFit="1" customWidth="1"/>
    <col min="4867" max="4868" width="9.140625" style="45"/>
    <col min="4869" max="4869" width="16.42578125" style="45" customWidth="1"/>
    <col min="4870" max="5120" width="9.140625" style="45"/>
    <col min="5121" max="5121" width="10.42578125" style="45" customWidth="1"/>
    <col min="5122" max="5122" width="61.7109375" style="45" bestFit="1" customWidth="1"/>
    <col min="5123" max="5124" width="9.140625" style="45"/>
    <col min="5125" max="5125" width="16.42578125" style="45" customWidth="1"/>
    <col min="5126" max="5376" width="9.140625" style="45"/>
    <col min="5377" max="5377" width="10.42578125" style="45" customWidth="1"/>
    <col min="5378" max="5378" width="61.7109375" style="45" bestFit="1" customWidth="1"/>
    <col min="5379" max="5380" width="9.140625" style="45"/>
    <col min="5381" max="5381" width="16.42578125" style="45" customWidth="1"/>
    <col min="5382" max="5632" width="9.140625" style="45"/>
    <col min="5633" max="5633" width="10.42578125" style="45" customWidth="1"/>
    <col min="5634" max="5634" width="61.7109375" style="45" bestFit="1" customWidth="1"/>
    <col min="5635" max="5636" width="9.140625" style="45"/>
    <col min="5637" max="5637" width="16.42578125" style="45" customWidth="1"/>
    <col min="5638" max="5888" width="9.140625" style="45"/>
    <col min="5889" max="5889" width="10.42578125" style="45" customWidth="1"/>
    <col min="5890" max="5890" width="61.7109375" style="45" bestFit="1" customWidth="1"/>
    <col min="5891" max="5892" width="9.140625" style="45"/>
    <col min="5893" max="5893" width="16.42578125" style="45" customWidth="1"/>
    <col min="5894" max="6144" width="9.140625" style="45"/>
    <col min="6145" max="6145" width="10.42578125" style="45" customWidth="1"/>
    <col min="6146" max="6146" width="61.7109375" style="45" bestFit="1" customWidth="1"/>
    <col min="6147" max="6148" width="9.140625" style="45"/>
    <col min="6149" max="6149" width="16.42578125" style="45" customWidth="1"/>
    <col min="6150" max="6400" width="9.140625" style="45"/>
    <col min="6401" max="6401" width="10.42578125" style="45" customWidth="1"/>
    <col min="6402" max="6402" width="61.7109375" style="45" bestFit="1" customWidth="1"/>
    <col min="6403" max="6404" width="9.140625" style="45"/>
    <col min="6405" max="6405" width="16.42578125" style="45" customWidth="1"/>
    <col min="6406" max="6656" width="9.140625" style="45"/>
    <col min="6657" max="6657" width="10.42578125" style="45" customWidth="1"/>
    <col min="6658" max="6658" width="61.7109375" style="45" bestFit="1" customWidth="1"/>
    <col min="6659" max="6660" width="9.140625" style="45"/>
    <col min="6661" max="6661" width="16.42578125" style="45" customWidth="1"/>
    <col min="6662" max="6912" width="9.140625" style="45"/>
    <col min="6913" max="6913" width="10.42578125" style="45" customWidth="1"/>
    <col min="6914" max="6914" width="61.7109375" style="45" bestFit="1" customWidth="1"/>
    <col min="6915" max="6916" width="9.140625" style="45"/>
    <col min="6917" max="6917" width="16.42578125" style="45" customWidth="1"/>
    <col min="6918" max="7168" width="9.140625" style="45"/>
    <col min="7169" max="7169" width="10.42578125" style="45" customWidth="1"/>
    <col min="7170" max="7170" width="61.7109375" style="45" bestFit="1" customWidth="1"/>
    <col min="7171" max="7172" width="9.140625" style="45"/>
    <col min="7173" max="7173" width="16.42578125" style="45" customWidth="1"/>
    <col min="7174" max="7424" width="9.140625" style="45"/>
    <col min="7425" max="7425" width="10.42578125" style="45" customWidth="1"/>
    <col min="7426" max="7426" width="61.7109375" style="45" bestFit="1" customWidth="1"/>
    <col min="7427" max="7428" width="9.140625" style="45"/>
    <col min="7429" max="7429" width="16.42578125" style="45" customWidth="1"/>
    <col min="7430" max="7680" width="9.140625" style="45"/>
    <col min="7681" max="7681" width="10.42578125" style="45" customWidth="1"/>
    <col min="7682" max="7682" width="61.7109375" style="45" bestFit="1" customWidth="1"/>
    <col min="7683" max="7684" width="9.140625" style="45"/>
    <col min="7685" max="7685" width="16.42578125" style="45" customWidth="1"/>
    <col min="7686" max="7936" width="9.140625" style="45"/>
    <col min="7937" max="7937" width="10.42578125" style="45" customWidth="1"/>
    <col min="7938" max="7938" width="61.7109375" style="45" bestFit="1" customWidth="1"/>
    <col min="7939" max="7940" width="9.140625" style="45"/>
    <col min="7941" max="7941" width="16.42578125" style="45" customWidth="1"/>
    <col min="7942" max="8192" width="9.140625" style="45"/>
    <col min="8193" max="8193" width="10.42578125" style="45" customWidth="1"/>
    <col min="8194" max="8194" width="61.7109375" style="45" bestFit="1" customWidth="1"/>
    <col min="8195" max="8196" width="9.140625" style="45"/>
    <col min="8197" max="8197" width="16.42578125" style="45" customWidth="1"/>
    <col min="8198" max="8448" width="9.140625" style="45"/>
    <col min="8449" max="8449" width="10.42578125" style="45" customWidth="1"/>
    <col min="8450" max="8450" width="61.7109375" style="45" bestFit="1" customWidth="1"/>
    <col min="8451" max="8452" width="9.140625" style="45"/>
    <col min="8453" max="8453" width="16.42578125" style="45" customWidth="1"/>
    <col min="8454" max="8704" width="9.140625" style="45"/>
    <col min="8705" max="8705" width="10.42578125" style="45" customWidth="1"/>
    <col min="8706" max="8706" width="61.7109375" style="45" bestFit="1" customWidth="1"/>
    <col min="8707" max="8708" width="9.140625" style="45"/>
    <col min="8709" max="8709" width="16.42578125" style="45" customWidth="1"/>
    <col min="8710" max="8960" width="9.140625" style="45"/>
    <col min="8961" max="8961" width="10.42578125" style="45" customWidth="1"/>
    <col min="8962" max="8962" width="61.7109375" style="45" bestFit="1" customWidth="1"/>
    <col min="8963" max="8964" width="9.140625" style="45"/>
    <col min="8965" max="8965" width="16.42578125" style="45" customWidth="1"/>
    <col min="8966" max="9216" width="9.140625" style="45"/>
    <col min="9217" max="9217" width="10.42578125" style="45" customWidth="1"/>
    <col min="9218" max="9218" width="61.7109375" style="45" bestFit="1" customWidth="1"/>
    <col min="9219" max="9220" width="9.140625" style="45"/>
    <col min="9221" max="9221" width="16.42578125" style="45" customWidth="1"/>
    <col min="9222" max="9472" width="9.140625" style="45"/>
    <col min="9473" max="9473" width="10.42578125" style="45" customWidth="1"/>
    <col min="9474" max="9474" width="61.7109375" style="45" bestFit="1" customWidth="1"/>
    <col min="9475" max="9476" width="9.140625" style="45"/>
    <col min="9477" max="9477" width="16.42578125" style="45" customWidth="1"/>
    <col min="9478" max="9728" width="9.140625" style="45"/>
    <col min="9729" max="9729" width="10.42578125" style="45" customWidth="1"/>
    <col min="9730" max="9730" width="61.7109375" style="45" bestFit="1" customWidth="1"/>
    <col min="9731" max="9732" width="9.140625" style="45"/>
    <col min="9733" max="9733" width="16.42578125" style="45" customWidth="1"/>
    <col min="9734" max="9984" width="9.140625" style="45"/>
    <col min="9985" max="9985" width="10.42578125" style="45" customWidth="1"/>
    <col min="9986" max="9986" width="61.7109375" style="45" bestFit="1" customWidth="1"/>
    <col min="9987" max="9988" width="9.140625" style="45"/>
    <col min="9989" max="9989" width="16.42578125" style="45" customWidth="1"/>
    <col min="9990" max="10240" width="9.140625" style="45"/>
    <col min="10241" max="10241" width="10.42578125" style="45" customWidth="1"/>
    <col min="10242" max="10242" width="61.7109375" style="45" bestFit="1" customWidth="1"/>
    <col min="10243" max="10244" width="9.140625" style="45"/>
    <col min="10245" max="10245" width="16.42578125" style="45" customWidth="1"/>
    <col min="10246" max="10496" width="9.140625" style="45"/>
    <col min="10497" max="10497" width="10.42578125" style="45" customWidth="1"/>
    <col min="10498" max="10498" width="61.7109375" style="45" bestFit="1" customWidth="1"/>
    <col min="10499" max="10500" width="9.140625" style="45"/>
    <col min="10501" max="10501" width="16.42578125" style="45" customWidth="1"/>
    <col min="10502" max="10752" width="9.140625" style="45"/>
    <col min="10753" max="10753" width="10.42578125" style="45" customWidth="1"/>
    <col min="10754" max="10754" width="61.7109375" style="45" bestFit="1" customWidth="1"/>
    <col min="10755" max="10756" width="9.140625" style="45"/>
    <col min="10757" max="10757" width="16.42578125" style="45" customWidth="1"/>
    <col min="10758" max="11008" width="9.140625" style="45"/>
    <col min="11009" max="11009" width="10.42578125" style="45" customWidth="1"/>
    <col min="11010" max="11010" width="61.7109375" style="45" bestFit="1" customWidth="1"/>
    <col min="11011" max="11012" width="9.140625" style="45"/>
    <col min="11013" max="11013" width="16.42578125" style="45" customWidth="1"/>
    <col min="11014" max="11264" width="9.140625" style="45"/>
    <col min="11265" max="11265" width="10.42578125" style="45" customWidth="1"/>
    <col min="11266" max="11266" width="61.7109375" style="45" bestFit="1" customWidth="1"/>
    <col min="11267" max="11268" width="9.140625" style="45"/>
    <col min="11269" max="11269" width="16.42578125" style="45" customWidth="1"/>
    <col min="11270" max="11520" width="9.140625" style="45"/>
    <col min="11521" max="11521" width="10.42578125" style="45" customWidth="1"/>
    <col min="11522" max="11522" width="61.7109375" style="45" bestFit="1" customWidth="1"/>
    <col min="11523" max="11524" width="9.140625" style="45"/>
    <col min="11525" max="11525" width="16.42578125" style="45" customWidth="1"/>
    <col min="11526" max="11776" width="9.140625" style="45"/>
    <col min="11777" max="11777" width="10.42578125" style="45" customWidth="1"/>
    <col min="11778" max="11778" width="61.7109375" style="45" bestFit="1" customWidth="1"/>
    <col min="11779" max="11780" width="9.140625" style="45"/>
    <col min="11781" max="11781" width="16.42578125" style="45" customWidth="1"/>
    <col min="11782" max="12032" width="9.140625" style="45"/>
    <col min="12033" max="12033" width="10.42578125" style="45" customWidth="1"/>
    <col min="12034" max="12034" width="61.7109375" style="45" bestFit="1" customWidth="1"/>
    <col min="12035" max="12036" width="9.140625" style="45"/>
    <col min="12037" max="12037" width="16.42578125" style="45" customWidth="1"/>
    <col min="12038" max="12288" width="9.140625" style="45"/>
    <col min="12289" max="12289" width="10.42578125" style="45" customWidth="1"/>
    <col min="12290" max="12290" width="61.7109375" style="45" bestFit="1" customWidth="1"/>
    <col min="12291" max="12292" width="9.140625" style="45"/>
    <col min="12293" max="12293" width="16.42578125" style="45" customWidth="1"/>
    <col min="12294" max="12544" width="9.140625" style="45"/>
    <col min="12545" max="12545" width="10.42578125" style="45" customWidth="1"/>
    <col min="12546" max="12546" width="61.7109375" style="45" bestFit="1" customWidth="1"/>
    <col min="12547" max="12548" width="9.140625" style="45"/>
    <col min="12549" max="12549" width="16.42578125" style="45" customWidth="1"/>
    <col min="12550" max="12800" width="9.140625" style="45"/>
    <col min="12801" max="12801" width="10.42578125" style="45" customWidth="1"/>
    <col min="12802" max="12802" width="61.7109375" style="45" bestFit="1" customWidth="1"/>
    <col min="12803" max="12804" width="9.140625" style="45"/>
    <col min="12805" max="12805" width="16.42578125" style="45" customWidth="1"/>
    <col min="12806" max="13056" width="9.140625" style="45"/>
    <col min="13057" max="13057" width="10.42578125" style="45" customWidth="1"/>
    <col min="13058" max="13058" width="61.7109375" style="45" bestFit="1" customWidth="1"/>
    <col min="13059" max="13060" width="9.140625" style="45"/>
    <col min="13061" max="13061" width="16.42578125" style="45" customWidth="1"/>
    <col min="13062" max="13312" width="9.140625" style="45"/>
    <col min="13313" max="13313" width="10.42578125" style="45" customWidth="1"/>
    <col min="13314" max="13314" width="61.7109375" style="45" bestFit="1" customWidth="1"/>
    <col min="13315" max="13316" width="9.140625" style="45"/>
    <col min="13317" max="13317" width="16.42578125" style="45" customWidth="1"/>
    <col min="13318" max="13568" width="9.140625" style="45"/>
    <col min="13569" max="13569" width="10.42578125" style="45" customWidth="1"/>
    <col min="13570" max="13570" width="61.7109375" style="45" bestFit="1" customWidth="1"/>
    <col min="13571" max="13572" width="9.140625" style="45"/>
    <col min="13573" max="13573" width="16.42578125" style="45" customWidth="1"/>
    <col min="13574" max="13824" width="9.140625" style="45"/>
    <col min="13825" max="13825" width="10.42578125" style="45" customWidth="1"/>
    <col min="13826" max="13826" width="61.7109375" style="45" bestFit="1" customWidth="1"/>
    <col min="13827" max="13828" width="9.140625" style="45"/>
    <col min="13829" max="13829" width="16.42578125" style="45" customWidth="1"/>
    <col min="13830" max="14080" width="9.140625" style="45"/>
    <col min="14081" max="14081" width="10.42578125" style="45" customWidth="1"/>
    <col min="14082" max="14082" width="61.7109375" style="45" bestFit="1" customWidth="1"/>
    <col min="14083" max="14084" width="9.140625" style="45"/>
    <col min="14085" max="14085" width="16.42578125" style="45" customWidth="1"/>
    <col min="14086" max="14336" width="9.140625" style="45"/>
    <col min="14337" max="14337" width="10.42578125" style="45" customWidth="1"/>
    <col min="14338" max="14338" width="61.7109375" style="45" bestFit="1" customWidth="1"/>
    <col min="14339" max="14340" width="9.140625" style="45"/>
    <col min="14341" max="14341" width="16.42578125" style="45" customWidth="1"/>
    <col min="14342" max="14592" width="9.140625" style="45"/>
    <col min="14593" max="14593" width="10.42578125" style="45" customWidth="1"/>
    <col min="14594" max="14594" width="61.7109375" style="45" bestFit="1" customWidth="1"/>
    <col min="14595" max="14596" width="9.140625" style="45"/>
    <col min="14597" max="14597" width="16.42578125" style="45" customWidth="1"/>
    <col min="14598" max="14848" width="9.140625" style="45"/>
    <col min="14849" max="14849" width="10.42578125" style="45" customWidth="1"/>
    <col min="14850" max="14850" width="61.7109375" style="45" bestFit="1" customWidth="1"/>
    <col min="14851" max="14852" width="9.140625" style="45"/>
    <col min="14853" max="14853" width="16.42578125" style="45" customWidth="1"/>
    <col min="14854" max="15104" width="9.140625" style="45"/>
    <col min="15105" max="15105" width="10.42578125" style="45" customWidth="1"/>
    <col min="15106" max="15106" width="61.7109375" style="45" bestFit="1" customWidth="1"/>
    <col min="15107" max="15108" width="9.140625" style="45"/>
    <col min="15109" max="15109" width="16.42578125" style="45" customWidth="1"/>
    <col min="15110" max="15360" width="9.140625" style="45"/>
    <col min="15361" max="15361" width="10.42578125" style="45" customWidth="1"/>
    <col min="15362" max="15362" width="61.7109375" style="45" bestFit="1" customWidth="1"/>
    <col min="15363" max="15364" width="9.140625" style="45"/>
    <col min="15365" max="15365" width="16.42578125" style="45" customWidth="1"/>
    <col min="15366" max="15616" width="9.140625" style="45"/>
    <col min="15617" max="15617" width="10.42578125" style="45" customWidth="1"/>
    <col min="15618" max="15618" width="61.7109375" style="45" bestFit="1" customWidth="1"/>
    <col min="15619" max="15620" width="9.140625" style="45"/>
    <col min="15621" max="15621" width="16.42578125" style="45" customWidth="1"/>
    <col min="15622" max="15872" width="9.140625" style="45"/>
    <col min="15873" max="15873" width="10.42578125" style="45" customWidth="1"/>
    <col min="15874" max="15874" width="61.7109375" style="45" bestFit="1" customWidth="1"/>
    <col min="15875" max="15876" width="9.140625" style="45"/>
    <col min="15877" max="15877" width="16.42578125" style="45" customWidth="1"/>
    <col min="15878" max="16128" width="9.140625" style="45"/>
    <col min="16129" max="16129" width="10.42578125" style="45" customWidth="1"/>
    <col min="16130" max="16130" width="61.7109375" style="45" bestFit="1" customWidth="1"/>
    <col min="16131" max="16132" width="9.140625" style="45"/>
    <col min="16133" max="16133" width="16.42578125" style="45" customWidth="1"/>
    <col min="16134" max="16384" width="9.140625" style="45"/>
  </cols>
  <sheetData>
    <row r="1" spans="1:19" ht="20.25">
      <c r="A1" s="1543" t="s">
        <v>89</v>
      </c>
      <c r="B1" s="1543"/>
      <c r="C1" s="43"/>
      <c r="D1" s="43"/>
      <c r="E1" s="43"/>
      <c r="F1" s="44"/>
      <c r="G1" s="44"/>
      <c r="H1" s="44"/>
      <c r="I1" s="44"/>
    </row>
    <row r="2" spans="1:19" s="48" customFormat="1">
      <c r="A2" s="1544" t="s">
        <v>144</v>
      </c>
      <c r="B2" s="1544"/>
      <c r="C2" s="46"/>
      <c r="D2" s="46"/>
      <c r="E2" s="46"/>
      <c r="F2" s="47"/>
      <c r="G2" s="47"/>
      <c r="H2" s="47"/>
      <c r="I2" s="47"/>
    </row>
    <row r="3" spans="1:19">
      <c r="A3" s="49" t="s">
        <v>90</v>
      </c>
      <c r="B3" s="49" t="s">
        <v>91</v>
      </c>
      <c r="C3" s="50"/>
      <c r="D3" s="51"/>
    </row>
    <row r="4" spans="1:19" ht="15.75" customHeight="1">
      <c r="A4" s="51">
        <v>1</v>
      </c>
      <c r="B4" s="50" t="s">
        <v>92</v>
      </c>
      <c r="C4" s="52"/>
      <c r="D4" s="52"/>
      <c r="E4" s="53"/>
      <c r="F4" s="53"/>
      <c r="G4" s="53"/>
      <c r="H4" s="53"/>
      <c r="I4" s="53"/>
      <c r="J4" s="53"/>
      <c r="K4" s="53"/>
      <c r="L4" s="53"/>
      <c r="M4" s="53"/>
    </row>
    <row r="5" spans="1:19">
      <c r="A5" s="51">
        <v>2</v>
      </c>
      <c r="B5" s="50" t="s">
        <v>93</v>
      </c>
      <c r="C5" s="50"/>
      <c r="D5" s="50"/>
      <c r="E5" s="50"/>
    </row>
    <row r="6" spans="1:19">
      <c r="A6" s="51">
        <v>3</v>
      </c>
      <c r="B6" s="54" t="s">
        <v>94</v>
      </c>
      <c r="C6" s="50"/>
      <c r="D6" s="50"/>
      <c r="E6" s="50"/>
    </row>
    <row r="7" spans="1:19">
      <c r="A7" s="51">
        <v>4</v>
      </c>
      <c r="B7" s="50" t="s">
        <v>95</v>
      </c>
      <c r="C7" s="50"/>
      <c r="D7" s="50"/>
      <c r="E7" s="50"/>
    </row>
    <row r="8" spans="1:19">
      <c r="A8" s="51">
        <v>5</v>
      </c>
      <c r="B8" s="50" t="s">
        <v>96</v>
      </c>
      <c r="C8" s="50"/>
      <c r="D8" s="50"/>
      <c r="E8" s="50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</row>
    <row r="9" spans="1:19">
      <c r="A9" s="51">
        <v>6</v>
      </c>
      <c r="B9" s="50" t="s">
        <v>97</v>
      </c>
      <c r="C9" s="50"/>
      <c r="D9" s="50"/>
      <c r="E9" s="50"/>
    </row>
    <row r="10" spans="1:19" s="56" customFormat="1">
      <c r="A10" s="51"/>
      <c r="B10" s="56" t="s">
        <v>98</v>
      </c>
      <c r="C10" s="49"/>
      <c r="D10" s="49"/>
      <c r="E10" s="49"/>
      <c r="J10" s="45"/>
    </row>
    <row r="11" spans="1:19">
      <c r="A11" s="51">
        <v>7</v>
      </c>
      <c r="B11" s="45" t="s">
        <v>99</v>
      </c>
      <c r="C11" s="50"/>
      <c r="D11" s="50"/>
      <c r="E11" s="50"/>
      <c r="G11" s="51"/>
      <c r="I11" s="50"/>
      <c r="J11" s="50"/>
      <c r="K11" s="50"/>
    </row>
    <row r="12" spans="1:19">
      <c r="A12" s="51">
        <v>8</v>
      </c>
      <c r="B12" s="50" t="s">
        <v>100</v>
      </c>
      <c r="C12" s="50"/>
      <c r="D12" s="50"/>
      <c r="E12" s="50"/>
      <c r="G12" s="51"/>
      <c r="H12" s="50"/>
      <c r="I12" s="50"/>
      <c r="J12" s="50"/>
      <c r="K12" s="50"/>
    </row>
    <row r="13" spans="1:19">
      <c r="A13" s="51">
        <v>9</v>
      </c>
      <c r="B13" s="50" t="s">
        <v>101</v>
      </c>
      <c r="C13" s="50"/>
      <c r="D13" s="50"/>
      <c r="E13" s="50"/>
      <c r="G13" s="51"/>
      <c r="H13" s="50"/>
      <c r="I13" s="50"/>
      <c r="J13" s="50"/>
      <c r="K13" s="50"/>
    </row>
    <row r="14" spans="1:19">
      <c r="A14" s="51">
        <v>10</v>
      </c>
      <c r="B14" s="50" t="s">
        <v>102</v>
      </c>
      <c r="C14" s="50"/>
      <c r="D14" s="50"/>
      <c r="E14" s="50"/>
      <c r="G14" s="51"/>
      <c r="H14" s="50"/>
      <c r="I14" s="50"/>
      <c r="J14" s="50"/>
      <c r="K14" s="50"/>
    </row>
    <row r="15" spans="1:19">
      <c r="A15" s="51">
        <v>11</v>
      </c>
      <c r="B15" s="50" t="s">
        <v>103</v>
      </c>
      <c r="C15" s="50"/>
      <c r="D15" s="50"/>
      <c r="E15" s="50"/>
      <c r="G15" s="51"/>
      <c r="H15" s="50"/>
      <c r="I15" s="50"/>
      <c r="J15" s="50"/>
      <c r="K15" s="50"/>
    </row>
    <row r="16" spans="1:19">
      <c r="A16" s="51">
        <v>12</v>
      </c>
      <c r="B16" s="50" t="s">
        <v>104</v>
      </c>
      <c r="C16" s="50"/>
      <c r="D16" s="50"/>
      <c r="E16" s="50"/>
      <c r="G16" s="51"/>
      <c r="H16" s="50"/>
      <c r="I16" s="50"/>
      <c r="J16" s="50"/>
      <c r="K16" s="50"/>
    </row>
    <row r="17" spans="1:11">
      <c r="A17" s="51">
        <v>13</v>
      </c>
      <c r="B17" s="50" t="s">
        <v>105</v>
      </c>
      <c r="C17" s="50"/>
      <c r="D17" s="50"/>
      <c r="E17" s="50"/>
      <c r="G17" s="51"/>
      <c r="H17" s="50"/>
      <c r="I17" s="50"/>
      <c r="J17" s="50"/>
      <c r="K17" s="50"/>
    </row>
    <row r="18" spans="1:11">
      <c r="A18" s="51">
        <v>14</v>
      </c>
      <c r="B18" s="57" t="s">
        <v>106</v>
      </c>
      <c r="C18" s="50"/>
      <c r="D18" s="50"/>
      <c r="E18" s="50"/>
      <c r="G18" s="51"/>
      <c r="H18" s="57"/>
      <c r="I18" s="50"/>
      <c r="J18" s="50"/>
      <c r="K18" s="50"/>
    </row>
    <row r="19" spans="1:11">
      <c r="A19" s="51">
        <v>15</v>
      </c>
      <c r="B19" s="50" t="s">
        <v>107</v>
      </c>
      <c r="C19" s="50"/>
      <c r="D19" s="50"/>
      <c r="E19" s="50"/>
      <c r="G19" s="51"/>
      <c r="H19" s="50"/>
      <c r="I19" s="50"/>
      <c r="J19" s="50"/>
      <c r="K19" s="50"/>
    </row>
    <row r="20" spans="1:11">
      <c r="A20" s="51">
        <v>16</v>
      </c>
      <c r="B20" s="50" t="s">
        <v>108</v>
      </c>
      <c r="C20" s="50"/>
      <c r="D20" s="50"/>
      <c r="E20" s="50"/>
      <c r="G20" s="51"/>
      <c r="H20" s="50"/>
      <c r="I20" s="50"/>
      <c r="J20" s="50"/>
      <c r="K20" s="50"/>
    </row>
    <row r="21" spans="1:11">
      <c r="A21" s="51">
        <v>17</v>
      </c>
      <c r="B21" s="50" t="s">
        <v>109</v>
      </c>
      <c r="C21" s="50"/>
      <c r="D21" s="50"/>
      <c r="E21" s="50"/>
      <c r="G21" s="51"/>
      <c r="H21" s="50"/>
      <c r="I21" s="50"/>
      <c r="J21" s="50"/>
      <c r="K21" s="50"/>
    </row>
    <row r="22" spans="1:11">
      <c r="A22" s="51">
        <v>18</v>
      </c>
      <c r="B22" s="50" t="s">
        <v>110</v>
      </c>
      <c r="C22" s="50"/>
      <c r="D22" s="50"/>
      <c r="E22" s="50"/>
      <c r="G22" s="51"/>
      <c r="H22" s="50"/>
      <c r="I22" s="50"/>
      <c r="J22" s="50"/>
      <c r="K22" s="50"/>
    </row>
    <row r="23" spans="1:11">
      <c r="A23" s="51">
        <v>19</v>
      </c>
      <c r="B23" s="50" t="s">
        <v>111</v>
      </c>
      <c r="C23" s="50"/>
      <c r="D23" s="50"/>
      <c r="E23" s="50"/>
      <c r="G23" s="51"/>
      <c r="H23" s="50"/>
      <c r="I23" s="50"/>
      <c r="J23" s="50"/>
      <c r="K23" s="50"/>
    </row>
    <row r="24" spans="1:11">
      <c r="A24" s="51">
        <v>20</v>
      </c>
      <c r="B24" s="57" t="s">
        <v>112</v>
      </c>
      <c r="C24" s="50"/>
      <c r="D24" s="50"/>
      <c r="E24" s="50"/>
      <c r="G24" s="51"/>
      <c r="H24" s="57"/>
      <c r="I24" s="50"/>
      <c r="J24" s="50"/>
      <c r="K24" s="50"/>
    </row>
    <row r="25" spans="1:11">
      <c r="A25" s="51">
        <v>21</v>
      </c>
      <c r="B25" s="57" t="s">
        <v>113</v>
      </c>
      <c r="C25" s="50"/>
      <c r="D25" s="50"/>
      <c r="E25" s="50"/>
      <c r="G25" s="51"/>
      <c r="H25" s="57"/>
      <c r="I25" s="50"/>
      <c r="J25" s="50"/>
      <c r="K25" s="50"/>
    </row>
    <row r="26" spans="1:11">
      <c r="A26" s="51"/>
      <c r="B26" s="49" t="s">
        <v>114</v>
      </c>
      <c r="C26" s="50"/>
      <c r="D26" s="50"/>
      <c r="E26" s="50"/>
      <c r="G26" s="51"/>
      <c r="H26" s="57"/>
      <c r="I26" s="50"/>
      <c r="J26" s="50"/>
      <c r="K26" s="50"/>
    </row>
    <row r="27" spans="1:11">
      <c r="A27" s="51">
        <v>22</v>
      </c>
      <c r="B27" s="50" t="s">
        <v>115</v>
      </c>
      <c r="C27" s="50"/>
      <c r="D27" s="50"/>
      <c r="E27" s="50"/>
      <c r="J27" s="56"/>
    </row>
    <row r="28" spans="1:11">
      <c r="A28" s="51">
        <v>23</v>
      </c>
      <c r="B28" s="45" t="s">
        <v>46</v>
      </c>
      <c r="C28" s="50"/>
      <c r="D28" s="50"/>
      <c r="E28" s="50"/>
      <c r="H28" s="50"/>
      <c r="I28" s="50"/>
      <c r="J28" s="50"/>
      <c r="K28" s="50"/>
    </row>
    <row r="29" spans="1:11">
      <c r="A29" s="51">
        <v>24</v>
      </c>
      <c r="B29" s="50" t="s">
        <v>116</v>
      </c>
      <c r="C29" s="50"/>
      <c r="D29" s="50"/>
      <c r="E29" s="50"/>
      <c r="H29" s="50"/>
      <c r="I29" s="50"/>
      <c r="J29" s="50"/>
      <c r="K29" s="50"/>
    </row>
    <row r="30" spans="1:11">
      <c r="A30" s="51"/>
      <c r="B30" s="58" t="s">
        <v>117</v>
      </c>
      <c r="C30" s="50"/>
      <c r="D30" s="50"/>
      <c r="E30" s="50"/>
      <c r="J30" s="50"/>
    </row>
    <row r="31" spans="1:11">
      <c r="A31" s="51">
        <v>25</v>
      </c>
      <c r="B31" s="50" t="s">
        <v>118</v>
      </c>
      <c r="J31" s="50"/>
    </row>
    <row r="32" spans="1:11">
      <c r="A32" s="51">
        <v>26</v>
      </c>
      <c r="B32" s="50" t="s">
        <v>119</v>
      </c>
      <c r="C32" s="50"/>
      <c r="D32" s="50"/>
      <c r="E32" s="50"/>
      <c r="J32" s="50"/>
    </row>
    <row r="33" spans="1:10">
      <c r="A33" s="51">
        <v>27</v>
      </c>
      <c r="B33" s="45" t="s">
        <v>120</v>
      </c>
      <c r="C33" s="50"/>
      <c r="D33" s="50"/>
      <c r="E33" s="50"/>
      <c r="J33" s="49"/>
    </row>
    <row r="34" spans="1:10">
      <c r="A34" s="51">
        <v>28</v>
      </c>
      <c r="B34" s="45" t="s">
        <v>121</v>
      </c>
      <c r="C34" s="50"/>
      <c r="D34" s="50"/>
      <c r="E34" s="50"/>
      <c r="J34" s="50"/>
    </row>
    <row r="35" spans="1:10">
      <c r="A35" s="51">
        <v>29</v>
      </c>
      <c r="B35" s="45" t="s">
        <v>122</v>
      </c>
      <c r="C35" s="50"/>
      <c r="D35" s="50"/>
      <c r="E35" s="50"/>
      <c r="J35" s="50"/>
    </row>
    <row r="36" spans="1:10">
      <c r="A36" s="51">
        <v>30</v>
      </c>
      <c r="B36" s="45" t="s">
        <v>123</v>
      </c>
      <c r="C36" s="50"/>
      <c r="D36" s="50"/>
      <c r="E36" s="50"/>
      <c r="F36" s="45" t="s">
        <v>124</v>
      </c>
      <c r="J36" s="50"/>
    </row>
    <row r="37" spans="1:10">
      <c r="A37" s="51">
        <v>31</v>
      </c>
      <c r="B37" s="45" t="s">
        <v>125</v>
      </c>
      <c r="C37" s="50"/>
      <c r="D37" s="50"/>
      <c r="E37" s="50"/>
      <c r="J37" s="49"/>
    </row>
    <row r="38" spans="1:10">
      <c r="A38" s="51">
        <v>32</v>
      </c>
      <c r="B38" s="45" t="s">
        <v>126</v>
      </c>
      <c r="C38" s="50"/>
      <c r="D38" s="50"/>
      <c r="E38" s="50"/>
      <c r="J38" s="49"/>
    </row>
    <row r="39" spans="1:10">
      <c r="A39" s="51">
        <v>33</v>
      </c>
      <c r="B39" s="45" t="s">
        <v>127</v>
      </c>
      <c r="C39" s="50"/>
      <c r="D39" s="50"/>
      <c r="E39" s="50"/>
      <c r="J39" s="49"/>
    </row>
    <row r="40" spans="1:10">
      <c r="A40" s="51">
        <v>34</v>
      </c>
      <c r="B40" s="50" t="s">
        <v>128</v>
      </c>
      <c r="C40" s="50"/>
      <c r="D40" s="50"/>
      <c r="E40" s="50"/>
      <c r="J40" s="49"/>
    </row>
    <row r="41" spans="1:10">
      <c r="A41" s="51">
        <v>35</v>
      </c>
      <c r="B41" s="45" t="s">
        <v>129</v>
      </c>
      <c r="C41" s="50"/>
      <c r="D41" s="50"/>
      <c r="E41" s="50"/>
      <c r="J41" s="49"/>
    </row>
    <row r="42" spans="1:10">
      <c r="A42" s="51"/>
      <c r="B42" s="56" t="s">
        <v>130</v>
      </c>
      <c r="C42" s="50"/>
      <c r="D42" s="50"/>
      <c r="E42" s="50"/>
      <c r="J42" s="50"/>
    </row>
    <row r="43" spans="1:10">
      <c r="A43" s="51">
        <v>36</v>
      </c>
      <c r="B43" s="45" t="s">
        <v>130</v>
      </c>
      <c r="C43" s="50"/>
      <c r="D43" s="50"/>
      <c r="E43" s="50"/>
      <c r="J43" s="50"/>
    </row>
    <row r="44" spans="1:10">
      <c r="A44" s="51">
        <v>37</v>
      </c>
      <c r="B44" s="45" t="s">
        <v>131</v>
      </c>
      <c r="C44" s="50"/>
      <c r="D44" s="50"/>
      <c r="E44" s="50"/>
    </row>
    <row r="45" spans="1:10">
      <c r="A45" s="51"/>
      <c r="B45" s="56" t="s">
        <v>132</v>
      </c>
      <c r="J45" s="57"/>
    </row>
    <row r="46" spans="1:10">
      <c r="A46" s="51">
        <v>38</v>
      </c>
      <c r="B46" s="45" t="s">
        <v>133</v>
      </c>
      <c r="C46" s="50"/>
      <c r="D46" s="50"/>
      <c r="E46" s="50"/>
      <c r="J46" s="57"/>
    </row>
    <row r="47" spans="1:10">
      <c r="A47" s="51">
        <v>39</v>
      </c>
      <c r="B47" s="45" t="s">
        <v>134</v>
      </c>
    </row>
    <row r="48" spans="1:10">
      <c r="A48" s="51">
        <v>40</v>
      </c>
      <c r="B48" s="45" t="s">
        <v>135</v>
      </c>
    </row>
    <row r="49" spans="1:7">
      <c r="A49" s="50"/>
      <c r="B49" s="56" t="s">
        <v>136</v>
      </c>
      <c r="C49" s="50"/>
      <c r="D49" s="50"/>
      <c r="E49" s="50"/>
    </row>
    <row r="50" spans="1:7">
      <c r="A50" s="51">
        <v>41</v>
      </c>
      <c r="B50" s="45" t="s">
        <v>137</v>
      </c>
      <c r="C50" s="50"/>
      <c r="D50" s="50"/>
      <c r="E50" s="50"/>
    </row>
    <row r="51" spans="1:7">
      <c r="A51" s="51">
        <v>42</v>
      </c>
      <c r="B51" s="45" t="s">
        <v>138</v>
      </c>
      <c r="C51" s="50"/>
      <c r="D51" s="50"/>
      <c r="E51" s="50"/>
    </row>
    <row r="52" spans="1:7">
      <c r="A52" s="51">
        <v>43</v>
      </c>
      <c r="B52" s="45" t="s">
        <v>139</v>
      </c>
      <c r="C52" s="50"/>
      <c r="D52" s="50"/>
      <c r="E52" s="50"/>
    </row>
    <row r="53" spans="1:7">
      <c r="A53" s="51">
        <v>44</v>
      </c>
      <c r="B53" s="45" t="s">
        <v>140</v>
      </c>
      <c r="C53" s="50"/>
      <c r="D53" s="50"/>
      <c r="E53" s="50"/>
      <c r="G53" s="45" t="s">
        <v>141</v>
      </c>
    </row>
    <row r="54" spans="1:7">
      <c r="A54" s="51">
        <v>45</v>
      </c>
      <c r="B54" s="45" t="s">
        <v>142</v>
      </c>
      <c r="C54" s="50"/>
      <c r="D54" s="50"/>
      <c r="E54" s="50"/>
    </row>
    <row r="55" spans="1:7">
      <c r="A55" s="51">
        <v>46</v>
      </c>
      <c r="B55" s="45" t="s">
        <v>143</v>
      </c>
      <c r="C55" s="50"/>
      <c r="D55" s="50"/>
      <c r="E55" s="50"/>
    </row>
    <row r="56" spans="1:7">
      <c r="A56" s="50"/>
      <c r="B56" s="50"/>
      <c r="C56" s="50"/>
      <c r="D56" s="50"/>
      <c r="E56" s="50"/>
    </row>
    <row r="57" spans="1:7">
      <c r="A57" s="50"/>
      <c r="B57" s="50"/>
      <c r="C57" s="50"/>
      <c r="D57" s="50"/>
      <c r="E57" s="50"/>
    </row>
    <row r="58" spans="1:7">
      <c r="A58" s="50"/>
      <c r="B58" s="50"/>
      <c r="C58" s="50"/>
      <c r="D58" s="50"/>
      <c r="E58" s="50"/>
    </row>
    <row r="59" spans="1:7">
      <c r="A59" s="50"/>
      <c r="B59" s="50"/>
      <c r="C59" s="50"/>
      <c r="D59" s="50"/>
      <c r="E59" s="50"/>
    </row>
    <row r="60" spans="1:7">
      <c r="A60" s="50"/>
      <c r="B60" s="50"/>
      <c r="C60" s="50"/>
      <c r="D60" s="50"/>
      <c r="E60" s="50"/>
    </row>
    <row r="61" spans="1:7">
      <c r="A61" s="50"/>
      <c r="B61" s="50"/>
      <c r="C61" s="50"/>
      <c r="D61" s="50"/>
      <c r="E61" s="50"/>
    </row>
    <row r="62" spans="1:7">
      <c r="A62" s="50"/>
      <c r="B62" s="50"/>
      <c r="C62" s="50"/>
      <c r="D62" s="50"/>
      <c r="E62" s="50"/>
    </row>
    <row r="63" spans="1:7">
      <c r="A63" s="50"/>
      <c r="B63" s="50"/>
      <c r="C63" s="50"/>
      <c r="D63" s="50"/>
      <c r="E63" s="50"/>
    </row>
    <row r="64" spans="1:7">
      <c r="A64" s="50"/>
      <c r="B64" s="50"/>
      <c r="C64" s="50"/>
      <c r="D64" s="50"/>
      <c r="E64" s="50"/>
    </row>
    <row r="65" spans="1:5">
      <c r="A65" s="50"/>
      <c r="B65" s="50"/>
      <c r="C65" s="50"/>
      <c r="D65" s="50"/>
      <c r="E65" s="50"/>
    </row>
    <row r="66" spans="1:5">
      <c r="A66" s="50"/>
      <c r="B66" s="50"/>
      <c r="C66" s="50"/>
      <c r="D66" s="50"/>
      <c r="E66" s="50"/>
    </row>
    <row r="67" spans="1:5">
      <c r="A67" s="50"/>
      <c r="B67" s="50"/>
      <c r="C67" s="50"/>
      <c r="D67" s="50"/>
      <c r="E67" s="50"/>
    </row>
    <row r="68" spans="1:5">
      <c r="A68" s="50"/>
      <c r="B68" s="50"/>
      <c r="C68" s="50"/>
      <c r="D68" s="50"/>
      <c r="E68" s="50"/>
    </row>
    <row r="69" spans="1:5">
      <c r="A69" s="50"/>
      <c r="B69" s="50"/>
      <c r="C69" s="50"/>
      <c r="D69" s="50"/>
      <c r="E69" s="50"/>
    </row>
    <row r="70" spans="1:5">
      <c r="A70" s="50"/>
      <c r="B70" s="50"/>
      <c r="C70" s="50"/>
      <c r="D70" s="50"/>
      <c r="E70" s="50"/>
    </row>
    <row r="71" spans="1:5">
      <c r="A71" s="50"/>
      <c r="B71" s="50"/>
      <c r="C71" s="50"/>
      <c r="D71" s="50"/>
      <c r="E71" s="50"/>
    </row>
    <row r="72" spans="1:5">
      <c r="A72" s="50"/>
      <c r="B72" s="50"/>
      <c r="C72" s="50"/>
      <c r="D72" s="50"/>
      <c r="E72" s="50"/>
    </row>
    <row r="73" spans="1:5">
      <c r="A73" s="50"/>
      <c r="B73" s="50"/>
      <c r="C73" s="50"/>
      <c r="D73" s="50"/>
      <c r="E73" s="50"/>
    </row>
    <row r="74" spans="1:5">
      <c r="A74" s="50"/>
      <c r="B74" s="50"/>
      <c r="C74" s="50"/>
      <c r="D74" s="50"/>
      <c r="E74" s="50"/>
    </row>
    <row r="75" spans="1:5">
      <c r="A75" s="50"/>
      <c r="B75" s="50"/>
      <c r="C75" s="50"/>
      <c r="D75" s="50"/>
      <c r="E75" s="50"/>
    </row>
    <row r="76" spans="1:5">
      <c r="A76" s="50"/>
      <c r="B76" s="50"/>
      <c r="C76" s="50"/>
      <c r="D76" s="50"/>
      <c r="E76" s="50"/>
    </row>
    <row r="77" spans="1:5">
      <c r="A77" s="50"/>
      <c r="B77" s="50"/>
      <c r="C77" s="50"/>
      <c r="D77" s="50"/>
      <c r="E77" s="50"/>
    </row>
    <row r="78" spans="1:5">
      <c r="A78" s="50"/>
      <c r="B78" s="50"/>
      <c r="C78" s="50"/>
      <c r="D78" s="50"/>
      <c r="E78" s="50"/>
    </row>
    <row r="79" spans="1:5">
      <c r="A79" s="50"/>
      <c r="B79" s="50"/>
      <c r="C79" s="50"/>
      <c r="D79" s="50"/>
      <c r="E79" s="50"/>
    </row>
    <row r="80" spans="1:5">
      <c r="A80" s="50"/>
      <c r="B80" s="50"/>
      <c r="C80" s="50"/>
      <c r="D80" s="50"/>
      <c r="E80" s="50"/>
    </row>
    <row r="81" spans="1:5">
      <c r="A81" s="50"/>
      <c r="B81" s="50"/>
      <c r="C81" s="50"/>
      <c r="D81" s="50"/>
      <c r="E81" s="50"/>
    </row>
    <row r="82" spans="1:5">
      <c r="A82" s="50"/>
      <c r="B82" s="50"/>
      <c r="C82" s="50"/>
      <c r="D82" s="50"/>
      <c r="E82" s="50"/>
    </row>
    <row r="83" spans="1:5">
      <c r="A83" s="50"/>
      <c r="B83" s="50"/>
      <c r="C83" s="50"/>
      <c r="D83" s="50"/>
      <c r="E83" s="50"/>
    </row>
    <row r="84" spans="1:5">
      <c r="A84" s="50"/>
      <c r="B84" s="50"/>
      <c r="C84" s="50"/>
      <c r="D84" s="50"/>
      <c r="E84" s="50"/>
    </row>
    <row r="85" spans="1:5">
      <c r="A85" s="50"/>
      <c r="B85" s="50"/>
      <c r="C85" s="50"/>
      <c r="D85" s="50"/>
      <c r="E85" s="50"/>
    </row>
    <row r="86" spans="1:5">
      <c r="A86" s="50"/>
      <c r="B86" s="50"/>
      <c r="C86" s="50"/>
      <c r="D86" s="50"/>
      <c r="E86" s="50"/>
    </row>
    <row r="87" spans="1:5">
      <c r="A87" s="50"/>
      <c r="B87" s="50"/>
      <c r="C87" s="50"/>
      <c r="D87" s="50"/>
      <c r="E87" s="50"/>
    </row>
    <row r="88" spans="1:5">
      <c r="A88" s="50"/>
      <c r="B88" s="50"/>
      <c r="C88" s="50"/>
      <c r="D88" s="50"/>
      <c r="E88" s="50"/>
    </row>
    <row r="89" spans="1:5">
      <c r="A89" s="50"/>
      <c r="B89" s="50"/>
      <c r="C89" s="50"/>
      <c r="D89" s="50"/>
      <c r="E89" s="50"/>
    </row>
    <row r="90" spans="1:5">
      <c r="A90" s="50"/>
      <c r="B90" s="50"/>
      <c r="C90" s="50"/>
      <c r="D90" s="50"/>
      <c r="E90" s="50"/>
    </row>
    <row r="91" spans="1:5">
      <c r="A91" s="50"/>
      <c r="B91" s="50"/>
      <c r="C91" s="50"/>
      <c r="D91" s="50"/>
      <c r="E91" s="50"/>
    </row>
    <row r="92" spans="1:5">
      <c r="A92" s="50"/>
      <c r="B92" s="50"/>
      <c r="C92" s="50"/>
      <c r="D92" s="50"/>
      <c r="E92" s="50"/>
    </row>
    <row r="93" spans="1:5">
      <c r="A93" s="50"/>
      <c r="B93" s="50"/>
      <c r="C93" s="50"/>
      <c r="D93" s="50"/>
      <c r="E93" s="50"/>
    </row>
    <row r="94" spans="1:5">
      <c r="A94" s="50"/>
      <c r="B94" s="50"/>
      <c r="C94" s="50"/>
      <c r="D94" s="50"/>
      <c r="E94" s="50"/>
    </row>
    <row r="95" spans="1:5">
      <c r="A95" s="50"/>
      <c r="B95" s="50"/>
      <c r="C95" s="50"/>
      <c r="D95" s="50"/>
      <c r="E95" s="50"/>
    </row>
    <row r="96" spans="1:5">
      <c r="A96" s="50"/>
      <c r="B96" s="50"/>
      <c r="C96" s="50"/>
      <c r="D96" s="50"/>
      <c r="E96" s="50"/>
    </row>
    <row r="97" spans="1:5">
      <c r="A97" s="50"/>
      <c r="B97" s="50"/>
      <c r="C97" s="50"/>
      <c r="D97" s="50"/>
      <c r="E97" s="50"/>
    </row>
    <row r="98" spans="1:5">
      <c r="A98" s="50"/>
      <c r="B98" s="50"/>
      <c r="C98" s="50"/>
      <c r="D98" s="50"/>
      <c r="E98" s="50"/>
    </row>
    <row r="99" spans="1:5">
      <c r="A99" s="50"/>
      <c r="B99" s="50"/>
      <c r="C99" s="50"/>
      <c r="D99" s="50"/>
      <c r="E99" s="50"/>
    </row>
    <row r="100" spans="1:5">
      <c r="A100" s="50"/>
      <c r="B100" s="50"/>
      <c r="C100" s="50"/>
      <c r="D100" s="50"/>
      <c r="E100" s="50"/>
    </row>
    <row r="101" spans="1:5">
      <c r="A101" s="50"/>
      <c r="B101" s="50"/>
      <c r="C101" s="50"/>
      <c r="D101" s="50"/>
      <c r="E101" s="50"/>
    </row>
    <row r="102" spans="1:5">
      <c r="A102" s="50"/>
      <c r="B102" s="50"/>
      <c r="C102" s="50"/>
      <c r="D102" s="50"/>
      <c r="E102" s="50"/>
    </row>
    <row r="103" spans="1:5">
      <c r="A103" s="50"/>
      <c r="B103" s="50"/>
      <c r="C103" s="50"/>
      <c r="D103" s="50"/>
      <c r="E103" s="50"/>
    </row>
    <row r="104" spans="1:5">
      <c r="A104" s="50"/>
      <c r="B104" s="50"/>
      <c r="C104" s="50"/>
      <c r="D104" s="50"/>
      <c r="E104" s="50"/>
    </row>
    <row r="105" spans="1:5">
      <c r="A105" s="50"/>
      <c r="B105" s="50"/>
      <c r="C105" s="50"/>
      <c r="D105" s="50"/>
      <c r="E105" s="50"/>
    </row>
    <row r="106" spans="1:5">
      <c r="A106" s="50"/>
      <c r="B106" s="50"/>
      <c r="C106" s="50"/>
      <c r="D106" s="50"/>
      <c r="E106" s="50"/>
    </row>
    <row r="107" spans="1:5">
      <c r="A107" s="50"/>
      <c r="B107" s="50"/>
      <c r="C107" s="50"/>
      <c r="D107" s="50"/>
      <c r="E107" s="50"/>
    </row>
    <row r="108" spans="1:5">
      <c r="A108" s="50"/>
      <c r="B108" s="50"/>
      <c r="C108" s="50"/>
      <c r="D108" s="50"/>
      <c r="E108" s="50"/>
    </row>
    <row r="109" spans="1:5">
      <c r="A109" s="50"/>
      <c r="B109" s="50"/>
      <c r="C109" s="50"/>
      <c r="D109" s="50"/>
      <c r="E109" s="50"/>
    </row>
    <row r="110" spans="1:5">
      <c r="A110" s="50"/>
      <c r="B110" s="50"/>
      <c r="C110" s="50"/>
      <c r="D110" s="50"/>
      <c r="E110" s="50"/>
    </row>
    <row r="111" spans="1:5">
      <c r="A111" s="50"/>
      <c r="B111" s="50"/>
      <c r="C111" s="50"/>
      <c r="D111" s="50"/>
      <c r="E111" s="50"/>
    </row>
    <row r="112" spans="1:5">
      <c r="A112" s="50"/>
      <c r="B112" s="50"/>
      <c r="C112" s="50"/>
      <c r="D112" s="50"/>
      <c r="E112" s="50"/>
    </row>
    <row r="113" spans="1:5">
      <c r="A113" s="50"/>
      <c r="B113" s="50"/>
      <c r="C113" s="50"/>
      <c r="D113" s="50"/>
      <c r="E113" s="50"/>
    </row>
    <row r="114" spans="1:5">
      <c r="A114" s="50"/>
      <c r="B114" s="50"/>
      <c r="C114" s="50"/>
      <c r="D114" s="50"/>
      <c r="E114" s="50"/>
    </row>
    <row r="115" spans="1:5">
      <c r="A115" s="50"/>
      <c r="B115" s="50"/>
      <c r="C115" s="50"/>
      <c r="D115" s="50"/>
      <c r="E115" s="50"/>
    </row>
    <row r="116" spans="1:5">
      <c r="A116" s="50"/>
      <c r="B116" s="50"/>
      <c r="C116" s="50"/>
      <c r="D116" s="50"/>
      <c r="E116" s="50"/>
    </row>
    <row r="117" spans="1:5">
      <c r="A117" s="50"/>
      <c r="B117" s="50"/>
      <c r="C117" s="50"/>
      <c r="D117" s="50"/>
      <c r="E117" s="50"/>
    </row>
    <row r="118" spans="1:5">
      <c r="A118" s="50"/>
      <c r="B118" s="50"/>
      <c r="C118" s="50"/>
      <c r="D118" s="50"/>
      <c r="E118" s="50"/>
    </row>
    <row r="119" spans="1:5">
      <c r="A119" s="50"/>
      <c r="B119" s="50"/>
      <c r="C119" s="50"/>
      <c r="D119" s="50"/>
      <c r="E119" s="50"/>
    </row>
    <row r="120" spans="1:5">
      <c r="A120" s="50"/>
      <c r="B120" s="50"/>
      <c r="C120" s="50"/>
      <c r="D120" s="50"/>
      <c r="E120" s="50"/>
    </row>
    <row r="121" spans="1:5">
      <c r="A121" s="50"/>
      <c r="B121" s="50"/>
      <c r="C121" s="50"/>
      <c r="D121" s="50"/>
      <c r="E121" s="50"/>
    </row>
    <row r="122" spans="1:5">
      <c r="A122" s="50"/>
      <c r="B122" s="50"/>
      <c r="C122" s="50"/>
      <c r="D122" s="50"/>
      <c r="E122" s="50"/>
    </row>
    <row r="123" spans="1:5">
      <c r="A123" s="50"/>
      <c r="B123" s="50"/>
      <c r="C123" s="50"/>
      <c r="D123" s="50"/>
      <c r="E123" s="50"/>
    </row>
    <row r="124" spans="1:5">
      <c r="A124" s="50"/>
      <c r="B124" s="50"/>
      <c r="C124" s="50"/>
      <c r="D124" s="50"/>
      <c r="E124" s="50"/>
    </row>
    <row r="125" spans="1:5">
      <c r="A125" s="50"/>
      <c r="B125" s="50"/>
      <c r="C125" s="50"/>
      <c r="D125" s="50"/>
      <c r="E125" s="50"/>
    </row>
    <row r="126" spans="1:5">
      <c r="A126" s="50"/>
      <c r="B126" s="50"/>
      <c r="C126" s="50"/>
      <c r="D126" s="50"/>
      <c r="E126" s="50"/>
    </row>
    <row r="127" spans="1:5">
      <c r="A127" s="50"/>
      <c r="B127" s="50"/>
      <c r="C127" s="50"/>
      <c r="D127" s="50"/>
      <c r="E127" s="50"/>
    </row>
    <row r="128" spans="1:5">
      <c r="A128" s="50"/>
      <c r="B128" s="50"/>
      <c r="C128" s="50"/>
      <c r="D128" s="50"/>
      <c r="E128" s="50"/>
    </row>
    <row r="129" spans="1:5">
      <c r="A129" s="50"/>
      <c r="B129" s="50"/>
      <c r="C129" s="50"/>
      <c r="D129" s="50"/>
      <c r="E129" s="50"/>
    </row>
    <row r="130" spans="1:5">
      <c r="A130" s="50"/>
      <c r="B130" s="50"/>
      <c r="C130" s="50"/>
      <c r="D130" s="50"/>
      <c r="E130" s="50"/>
    </row>
    <row r="131" spans="1:5">
      <c r="A131" s="50"/>
      <c r="B131" s="50"/>
      <c r="C131" s="50"/>
      <c r="D131" s="50"/>
      <c r="E131" s="50"/>
    </row>
    <row r="132" spans="1:5">
      <c r="A132" s="50"/>
      <c r="B132" s="50"/>
      <c r="C132" s="50"/>
      <c r="D132" s="50"/>
      <c r="E132" s="50"/>
    </row>
    <row r="133" spans="1:5">
      <c r="A133" s="50"/>
      <c r="B133" s="50"/>
      <c r="C133" s="50"/>
      <c r="D133" s="50"/>
      <c r="E133" s="50"/>
    </row>
    <row r="134" spans="1:5">
      <c r="A134" s="50"/>
      <c r="B134" s="50"/>
      <c r="C134" s="50"/>
      <c r="D134" s="50"/>
      <c r="E134" s="50"/>
    </row>
    <row r="135" spans="1:5">
      <c r="A135" s="50"/>
      <c r="B135" s="50"/>
      <c r="C135" s="50"/>
      <c r="D135" s="50"/>
      <c r="E135" s="50"/>
    </row>
    <row r="136" spans="1:5">
      <c r="A136" s="50"/>
      <c r="B136" s="50"/>
      <c r="C136" s="50"/>
      <c r="D136" s="50"/>
      <c r="E136" s="50"/>
    </row>
    <row r="137" spans="1:5">
      <c r="A137" s="50"/>
      <c r="B137" s="50"/>
      <c r="C137" s="50"/>
      <c r="D137" s="50"/>
      <c r="E137" s="50"/>
    </row>
    <row r="138" spans="1:5">
      <c r="A138" s="50"/>
      <c r="B138" s="50"/>
      <c r="C138" s="50"/>
      <c r="D138" s="50"/>
      <c r="E138" s="50"/>
    </row>
    <row r="139" spans="1:5">
      <c r="A139" s="50"/>
      <c r="B139" s="50"/>
      <c r="C139" s="50"/>
      <c r="D139" s="50"/>
      <c r="E139" s="50"/>
    </row>
    <row r="140" spans="1:5">
      <c r="A140" s="50"/>
      <c r="B140" s="50"/>
      <c r="C140" s="50"/>
      <c r="D140" s="50"/>
      <c r="E140" s="50"/>
    </row>
    <row r="141" spans="1:5">
      <c r="A141" s="50"/>
      <c r="B141" s="50"/>
      <c r="C141" s="50"/>
      <c r="D141" s="50"/>
      <c r="E141" s="50"/>
    </row>
    <row r="142" spans="1:5">
      <c r="A142" s="50"/>
      <c r="B142" s="50"/>
      <c r="C142" s="50"/>
      <c r="D142" s="50"/>
      <c r="E142" s="50"/>
    </row>
    <row r="143" spans="1:5">
      <c r="A143" s="50"/>
      <c r="B143" s="50"/>
      <c r="C143" s="50"/>
      <c r="D143" s="50"/>
      <c r="E143" s="50"/>
    </row>
    <row r="144" spans="1:5">
      <c r="A144" s="50"/>
      <c r="B144" s="50"/>
      <c r="C144" s="50"/>
      <c r="D144" s="50"/>
      <c r="E144" s="50"/>
    </row>
    <row r="145" spans="1:5">
      <c r="A145" s="50"/>
      <c r="B145" s="50"/>
      <c r="C145" s="50"/>
      <c r="D145" s="50"/>
      <c r="E145" s="50"/>
    </row>
    <row r="146" spans="1:5">
      <c r="A146" s="50"/>
      <c r="B146" s="50"/>
      <c r="C146" s="50"/>
      <c r="D146" s="50"/>
      <c r="E146" s="50"/>
    </row>
    <row r="147" spans="1:5">
      <c r="A147" s="50"/>
      <c r="B147" s="50"/>
      <c r="C147" s="50"/>
      <c r="D147" s="50"/>
      <c r="E147" s="50"/>
    </row>
    <row r="148" spans="1:5">
      <c r="A148" s="50"/>
      <c r="B148" s="50"/>
      <c r="C148" s="50"/>
      <c r="D148" s="50"/>
      <c r="E148" s="50"/>
    </row>
    <row r="149" spans="1:5">
      <c r="A149" s="50"/>
      <c r="B149" s="50"/>
      <c r="C149" s="50"/>
      <c r="D149" s="50"/>
      <c r="E149" s="50"/>
    </row>
    <row r="150" spans="1:5">
      <c r="A150" s="50"/>
      <c r="B150" s="50"/>
      <c r="C150" s="50"/>
      <c r="D150" s="50"/>
      <c r="E150" s="50"/>
    </row>
    <row r="151" spans="1:5">
      <c r="A151" s="50"/>
      <c r="B151" s="50"/>
      <c r="C151" s="50"/>
      <c r="D151" s="50"/>
      <c r="E151" s="50"/>
    </row>
    <row r="152" spans="1:5">
      <c r="A152" s="50"/>
      <c r="B152" s="50"/>
      <c r="C152" s="50"/>
      <c r="D152" s="50"/>
      <c r="E152" s="50"/>
    </row>
    <row r="153" spans="1:5">
      <c r="A153" s="50"/>
      <c r="B153" s="50"/>
      <c r="C153" s="50"/>
      <c r="D153" s="50"/>
      <c r="E153" s="50"/>
    </row>
    <row r="154" spans="1:5">
      <c r="A154" s="50"/>
      <c r="B154" s="50"/>
      <c r="C154" s="50"/>
      <c r="D154" s="50"/>
      <c r="E154" s="50"/>
    </row>
    <row r="155" spans="1:5">
      <c r="A155" s="50"/>
      <c r="B155" s="50"/>
      <c r="C155" s="50"/>
      <c r="D155" s="50"/>
      <c r="E155" s="50"/>
    </row>
    <row r="156" spans="1:5">
      <c r="A156" s="50"/>
      <c r="B156" s="50"/>
      <c r="C156" s="50"/>
      <c r="D156" s="50"/>
      <c r="E156" s="50"/>
    </row>
    <row r="157" spans="1:5">
      <c r="A157" s="50"/>
      <c r="B157" s="50"/>
      <c r="C157" s="50"/>
      <c r="D157" s="50"/>
      <c r="E157" s="50"/>
    </row>
    <row r="158" spans="1:5">
      <c r="A158" s="50"/>
      <c r="B158" s="50"/>
      <c r="C158" s="50"/>
      <c r="D158" s="50"/>
      <c r="E158" s="50"/>
    </row>
    <row r="159" spans="1:5">
      <c r="A159" s="50"/>
      <c r="B159" s="50"/>
      <c r="C159" s="50"/>
      <c r="D159" s="50"/>
      <c r="E159" s="50"/>
    </row>
    <row r="160" spans="1:5">
      <c r="A160" s="50"/>
      <c r="B160" s="50"/>
      <c r="C160" s="50"/>
      <c r="D160" s="50"/>
      <c r="E160" s="50"/>
    </row>
    <row r="161" spans="1:5">
      <c r="A161" s="50"/>
      <c r="B161" s="50"/>
      <c r="C161" s="50"/>
      <c r="D161" s="50"/>
      <c r="E161" s="50"/>
    </row>
    <row r="162" spans="1:5">
      <c r="A162" s="50"/>
      <c r="B162" s="50"/>
      <c r="C162" s="50"/>
      <c r="D162" s="50"/>
      <c r="E162" s="50"/>
    </row>
    <row r="163" spans="1:5">
      <c r="A163" s="50"/>
      <c r="B163" s="50"/>
      <c r="C163" s="50"/>
      <c r="D163" s="50"/>
      <c r="E163" s="50"/>
    </row>
    <row r="164" spans="1:5">
      <c r="A164" s="50"/>
      <c r="B164" s="50"/>
      <c r="C164" s="50"/>
      <c r="D164" s="50"/>
      <c r="E164" s="50"/>
    </row>
    <row r="165" spans="1:5">
      <c r="A165" s="50"/>
      <c r="B165" s="50"/>
      <c r="C165" s="50"/>
      <c r="D165" s="50"/>
      <c r="E165" s="50"/>
    </row>
    <row r="166" spans="1:5">
      <c r="A166" s="50"/>
      <c r="B166" s="50"/>
      <c r="C166" s="50"/>
      <c r="D166" s="50"/>
      <c r="E166" s="50"/>
    </row>
    <row r="167" spans="1:5">
      <c r="A167" s="50"/>
      <c r="B167" s="50"/>
      <c r="C167" s="50"/>
      <c r="D167" s="50"/>
      <c r="E167" s="50"/>
    </row>
    <row r="168" spans="1:5">
      <c r="A168" s="50"/>
      <c r="B168" s="50"/>
      <c r="C168" s="50"/>
      <c r="D168" s="50"/>
      <c r="E168" s="50"/>
    </row>
    <row r="169" spans="1:5">
      <c r="A169" s="50"/>
      <c r="B169" s="50"/>
      <c r="C169" s="50"/>
      <c r="D169" s="50"/>
      <c r="E169" s="50"/>
    </row>
    <row r="170" spans="1:5">
      <c r="A170" s="50"/>
      <c r="B170" s="50"/>
      <c r="C170" s="50"/>
      <c r="D170" s="50"/>
      <c r="E170" s="50"/>
    </row>
    <row r="171" spans="1:5">
      <c r="A171" s="50"/>
      <c r="B171" s="50"/>
      <c r="C171" s="50"/>
      <c r="D171" s="50"/>
      <c r="E171" s="50"/>
    </row>
    <row r="172" spans="1:5">
      <c r="A172" s="50"/>
      <c r="B172" s="50"/>
      <c r="C172" s="50"/>
      <c r="D172" s="50"/>
      <c r="E172" s="50"/>
    </row>
  </sheetData>
  <mergeCells count="2">
    <mergeCell ref="A1:B1"/>
    <mergeCell ref="A2:B2"/>
  </mergeCells>
  <printOptions horizontalCentered="1"/>
  <pageMargins left="0.81" right="0.78740157480314965" top="0.7" bottom="0.51181102362204722" header="0" footer="0"/>
  <pageSetup paperSize="9" scale="86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30"/>
  <sheetViews>
    <sheetView workbookViewId="0">
      <selection activeCell="O24" sqref="O24"/>
    </sheetView>
  </sheetViews>
  <sheetFormatPr defaultRowHeight="15.75"/>
  <cols>
    <col min="1" max="1" width="9.140625" style="151"/>
    <col min="2" max="2" width="5" style="151" customWidth="1"/>
    <col min="3" max="3" width="39.42578125" style="151" bestFit="1" customWidth="1"/>
    <col min="4" max="8" width="12.5703125" style="151" customWidth="1"/>
    <col min="9" max="9" width="9.140625" style="151"/>
    <col min="10" max="10" width="7.28515625" style="151" customWidth="1"/>
    <col min="11" max="257" width="9.140625" style="151"/>
    <col min="258" max="258" width="5" style="151" customWidth="1"/>
    <col min="259" max="259" width="31.28515625" style="151" bestFit="1" customWidth="1"/>
    <col min="260" max="260" width="10.42578125" style="151" customWidth="1"/>
    <col min="261" max="261" width="11.42578125" style="151" customWidth="1"/>
    <col min="262" max="262" width="11.140625" style="151" customWidth="1"/>
    <col min="263" max="263" width="9.7109375" style="151" customWidth="1"/>
    <col min="264" max="264" width="9.5703125" style="151" customWidth="1"/>
    <col min="265" max="265" width="9.140625" style="151"/>
    <col min="266" max="266" width="7.28515625" style="151" customWidth="1"/>
    <col min="267" max="513" width="9.140625" style="151"/>
    <col min="514" max="514" width="5" style="151" customWidth="1"/>
    <col min="515" max="515" width="31.28515625" style="151" bestFit="1" customWidth="1"/>
    <col min="516" max="516" width="10.42578125" style="151" customWidth="1"/>
    <col min="517" max="517" width="11.42578125" style="151" customWidth="1"/>
    <col min="518" max="518" width="11.140625" style="151" customWidth="1"/>
    <col min="519" max="519" width="9.7109375" style="151" customWidth="1"/>
    <col min="520" max="520" width="9.5703125" style="151" customWidth="1"/>
    <col min="521" max="521" width="9.140625" style="151"/>
    <col min="522" max="522" width="7.28515625" style="151" customWidth="1"/>
    <col min="523" max="769" width="9.140625" style="151"/>
    <col min="770" max="770" width="5" style="151" customWidth="1"/>
    <col min="771" max="771" width="31.28515625" style="151" bestFit="1" customWidth="1"/>
    <col min="772" max="772" width="10.42578125" style="151" customWidth="1"/>
    <col min="773" max="773" width="11.42578125" style="151" customWidth="1"/>
    <col min="774" max="774" width="11.140625" style="151" customWidth="1"/>
    <col min="775" max="775" width="9.7109375" style="151" customWidth="1"/>
    <col min="776" max="776" width="9.5703125" style="151" customWidth="1"/>
    <col min="777" max="777" width="9.140625" style="151"/>
    <col min="778" max="778" width="7.28515625" style="151" customWidth="1"/>
    <col min="779" max="1025" width="9.140625" style="151"/>
    <col min="1026" max="1026" width="5" style="151" customWidth="1"/>
    <col min="1027" max="1027" width="31.28515625" style="151" bestFit="1" customWidth="1"/>
    <col min="1028" max="1028" width="10.42578125" style="151" customWidth="1"/>
    <col min="1029" max="1029" width="11.42578125" style="151" customWidth="1"/>
    <col min="1030" max="1030" width="11.140625" style="151" customWidth="1"/>
    <col min="1031" max="1031" width="9.7109375" style="151" customWidth="1"/>
    <col min="1032" max="1032" width="9.5703125" style="151" customWidth="1"/>
    <col min="1033" max="1033" width="9.140625" style="151"/>
    <col min="1034" max="1034" width="7.28515625" style="151" customWidth="1"/>
    <col min="1035" max="1281" width="9.140625" style="151"/>
    <col min="1282" max="1282" width="5" style="151" customWidth="1"/>
    <col min="1283" max="1283" width="31.28515625" style="151" bestFit="1" customWidth="1"/>
    <col min="1284" max="1284" width="10.42578125" style="151" customWidth="1"/>
    <col min="1285" max="1285" width="11.42578125" style="151" customWidth="1"/>
    <col min="1286" max="1286" width="11.140625" style="151" customWidth="1"/>
    <col min="1287" max="1287" width="9.7109375" style="151" customWidth="1"/>
    <col min="1288" max="1288" width="9.5703125" style="151" customWidth="1"/>
    <col min="1289" max="1289" width="9.140625" style="151"/>
    <col min="1290" max="1290" width="7.28515625" style="151" customWidth="1"/>
    <col min="1291" max="1537" width="9.140625" style="151"/>
    <col min="1538" max="1538" width="5" style="151" customWidth="1"/>
    <col min="1539" max="1539" width="31.28515625" style="151" bestFit="1" customWidth="1"/>
    <col min="1540" max="1540" width="10.42578125" style="151" customWidth="1"/>
    <col min="1541" max="1541" width="11.42578125" style="151" customWidth="1"/>
    <col min="1542" max="1542" width="11.140625" style="151" customWidth="1"/>
    <col min="1543" max="1543" width="9.7109375" style="151" customWidth="1"/>
    <col min="1544" max="1544" width="9.5703125" style="151" customWidth="1"/>
    <col min="1545" max="1545" width="9.140625" style="151"/>
    <col min="1546" max="1546" width="7.28515625" style="151" customWidth="1"/>
    <col min="1547" max="1793" width="9.140625" style="151"/>
    <col min="1794" max="1794" width="5" style="151" customWidth="1"/>
    <col min="1795" max="1795" width="31.28515625" style="151" bestFit="1" customWidth="1"/>
    <col min="1796" max="1796" width="10.42578125" style="151" customWidth="1"/>
    <col min="1797" max="1797" width="11.42578125" style="151" customWidth="1"/>
    <col min="1798" max="1798" width="11.140625" style="151" customWidth="1"/>
    <col min="1799" max="1799" width="9.7109375" style="151" customWidth="1"/>
    <col min="1800" max="1800" width="9.5703125" style="151" customWidth="1"/>
    <col min="1801" max="1801" width="9.140625" style="151"/>
    <col min="1802" max="1802" width="7.28515625" style="151" customWidth="1"/>
    <col min="1803" max="2049" width="9.140625" style="151"/>
    <col min="2050" max="2050" width="5" style="151" customWidth="1"/>
    <col min="2051" max="2051" width="31.28515625" style="151" bestFit="1" customWidth="1"/>
    <col min="2052" max="2052" width="10.42578125" style="151" customWidth="1"/>
    <col min="2053" max="2053" width="11.42578125" style="151" customWidth="1"/>
    <col min="2054" max="2054" width="11.140625" style="151" customWidth="1"/>
    <col min="2055" max="2055" width="9.7109375" style="151" customWidth="1"/>
    <col min="2056" max="2056" width="9.5703125" style="151" customWidth="1"/>
    <col min="2057" max="2057" width="9.140625" style="151"/>
    <col min="2058" max="2058" width="7.28515625" style="151" customWidth="1"/>
    <col min="2059" max="2305" width="9.140625" style="151"/>
    <col min="2306" max="2306" width="5" style="151" customWidth="1"/>
    <col min="2307" max="2307" width="31.28515625" style="151" bestFit="1" customWidth="1"/>
    <col min="2308" max="2308" width="10.42578125" style="151" customWidth="1"/>
    <col min="2309" max="2309" width="11.42578125" style="151" customWidth="1"/>
    <col min="2310" max="2310" width="11.140625" style="151" customWidth="1"/>
    <col min="2311" max="2311" width="9.7109375" style="151" customWidth="1"/>
    <col min="2312" max="2312" width="9.5703125" style="151" customWidth="1"/>
    <col min="2313" max="2313" width="9.140625" style="151"/>
    <col min="2314" max="2314" width="7.28515625" style="151" customWidth="1"/>
    <col min="2315" max="2561" width="9.140625" style="151"/>
    <col min="2562" max="2562" width="5" style="151" customWidth="1"/>
    <col min="2563" max="2563" width="31.28515625" style="151" bestFit="1" customWidth="1"/>
    <col min="2564" max="2564" width="10.42578125" style="151" customWidth="1"/>
    <col min="2565" max="2565" width="11.42578125" style="151" customWidth="1"/>
    <col min="2566" max="2566" width="11.140625" style="151" customWidth="1"/>
    <col min="2567" max="2567" width="9.7109375" style="151" customWidth="1"/>
    <col min="2568" max="2568" width="9.5703125" style="151" customWidth="1"/>
    <col min="2569" max="2569" width="9.140625" style="151"/>
    <col min="2570" max="2570" width="7.28515625" style="151" customWidth="1"/>
    <col min="2571" max="2817" width="9.140625" style="151"/>
    <col min="2818" max="2818" width="5" style="151" customWidth="1"/>
    <col min="2819" max="2819" width="31.28515625" style="151" bestFit="1" customWidth="1"/>
    <col min="2820" max="2820" width="10.42578125" style="151" customWidth="1"/>
    <col min="2821" max="2821" width="11.42578125" style="151" customWidth="1"/>
    <col min="2822" max="2822" width="11.140625" style="151" customWidth="1"/>
    <col min="2823" max="2823" width="9.7109375" style="151" customWidth="1"/>
    <col min="2824" max="2824" width="9.5703125" style="151" customWidth="1"/>
    <col min="2825" max="2825" width="9.140625" style="151"/>
    <col min="2826" max="2826" width="7.28515625" style="151" customWidth="1"/>
    <col min="2827" max="3073" width="9.140625" style="151"/>
    <col min="3074" max="3074" width="5" style="151" customWidth="1"/>
    <col min="3075" max="3075" width="31.28515625" style="151" bestFit="1" customWidth="1"/>
    <col min="3076" max="3076" width="10.42578125" style="151" customWidth="1"/>
    <col min="3077" max="3077" width="11.42578125" style="151" customWidth="1"/>
    <col min="3078" max="3078" width="11.140625" style="151" customWidth="1"/>
    <col min="3079" max="3079" width="9.7109375" style="151" customWidth="1"/>
    <col min="3080" max="3080" width="9.5703125" style="151" customWidth="1"/>
    <col min="3081" max="3081" width="9.140625" style="151"/>
    <col min="3082" max="3082" width="7.28515625" style="151" customWidth="1"/>
    <col min="3083" max="3329" width="9.140625" style="151"/>
    <col min="3330" max="3330" width="5" style="151" customWidth="1"/>
    <col min="3331" max="3331" width="31.28515625" style="151" bestFit="1" customWidth="1"/>
    <col min="3332" max="3332" width="10.42578125" style="151" customWidth="1"/>
    <col min="3333" max="3333" width="11.42578125" style="151" customWidth="1"/>
    <col min="3334" max="3334" width="11.140625" style="151" customWidth="1"/>
    <col min="3335" max="3335" width="9.7109375" style="151" customWidth="1"/>
    <col min="3336" max="3336" width="9.5703125" style="151" customWidth="1"/>
    <col min="3337" max="3337" width="9.140625" style="151"/>
    <col min="3338" max="3338" width="7.28515625" style="151" customWidth="1"/>
    <col min="3339" max="3585" width="9.140625" style="151"/>
    <col min="3586" max="3586" width="5" style="151" customWidth="1"/>
    <col min="3587" max="3587" width="31.28515625" style="151" bestFit="1" customWidth="1"/>
    <col min="3588" max="3588" width="10.42578125" style="151" customWidth="1"/>
    <col min="3589" max="3589" width="11.42578125" style="151" customWidth="1"/>
    <col min="3590" max="3590" width="11.140625" style="151" customWidth="1"/>
    <col min="3591" max="3591" width="9.7109375" style="151" customWidth="1"/>
    <col min="3592" max="3592" width="9.5703125" style="151" customWidth="1"/>
    <col min="3593" max="3593" width="9.140625" style="151"/>
    <col min="3594" max="3594" width="7.28515625" style="151" customWidth="1"/>
    <col min="3595" max="3841" width="9.140625" style="151"/>
    <col min="3842" max="3842" width="5" style="151" customWidth="1"/>
    <col min="3843" max="3843" width="31.28515625" style="151" bestFit="1" customWidth="1"/>
    <col min="3844" max="3844" width="10.42578125" style="151" customWidth="1"/>
    <col min="3845" max="3845" width="11.42578125" style="151" customWidth="1"/>
    <col min="3846" max="3846" width="11.140625" style="151" customWidth="1"/>
    <col min="3847" max="3847" width="9.7109375" style="151" customWidth="1"/>
    <col min="3848" max="3848" width="9.5703125" style="151" customWidth="1"/>
    <col min="3849" max="3849" width="9.140625" style="151"/>
    <col min="3850" max="3850" width="7.28515625" style="151" customWidth="1"/>
    <col min="3851" max="4097" width="9.140625" style="151"/>
    <col min="4098" max="4098" width="5" style="151" customWidth="1"/>
    <col min="4099" max="4099" width="31.28515625" style="151" bestFit="1" customWidth="1"/>
    <col min="4100" max="4100" width="10.42578125" style="151" customWidth="1"/>
    <col min="4101" max="4101" width="11.42578125" style="151" customWidth="1"/>
    <col min="4102" max="4102" width="11.140625" style="151" customWidth="1"/>
    <col min="4103" max="4103" width="9.7109375" style="151" customWidth="1"/>
    <col min="4104" max="4104" width="9.5703125" style="151" customWidth="1"/>
    <col min="4105" max="4105" width="9.140625" style="151"/>
    <col min="4106" max="4106" width="7.28515625" style="151" customWidth="1"/>
    <col min="4107" max="4353" width="9.140625" style="151"/>
    <col min="4354" max="4354" width="5" style="151" customWidth="1"/>
    <col min="4355" max="4355" width="31.28515625" style="151" bestFit="1" customWidth="1"/>
    <col min="4356" max="4356" width="10.42578125" style="151" customWidth="1"/>
    <col min="4357" max="4357" width="11.42578125" style="151" customWidth="1"/>
    <col min="4358" max="4358" width="11.140625" style="151" customWidth="1"/>
    <col min="4359" max="4359" width="9.7109375" style="151" customWidth="1"/>
    <col min="4360" max="4360" width="9.5703125" style="151" customWidth="1"/>
    <col min="4361" max="4361" width="9.140625" style="151"/>
    <col min="4362" max="4362" width="7.28515625" style="151" customWidth="1"/>
    <col min="4363" max="4609" width="9.140625" style="151"/>
    <col min="4610" max="4610" width="5" style="151" customWidth="1"/>
    <col min="4611" max="4611" width="31.28515625" style="151" bestFit="1" customWidth="1"/>
    <col min="4612" max="4612" width="10.42578125" style="151" customWidth="1"/>
    <col min="4613" max="4613" width="11.42578125" style="151" customWidth="1"/>
    <col min="4614" max="4614" width="11.140625" style="151" customWidth="1"/>
    <col min="4615" max="4615" width="9.7109375" style="151" customWidth="1"/>
    <col min="4616" max="4616" width="9.5703125" style="151" customWidth="1"/>
    <col min="4617" max="4617" width="9.140625" style="151"/>
    <col min="4618" max="4618" width="7.28515625" style="151" customWidth="1"/>
    <col min="4619" max="4865" width="9.140625" style="151"/>
    <col min="4866" max="4866" width="5" style="151" customWidth="1"/>
    <col min="4867" max="4867" width="31.28515625" style="151" bestFit="1" customWidth="1"/>
    <col min="4868" max="4868" width="10.42578125" style="151" customWidth="1"/>
    <col min="4869" max="4869" width="11.42578125" style="151" customWidth="1"/>
    <col min="4870" max="4870" width="11.140625" style="151" customWidth="1"/>
    <col min="4871" max="4871" width="9.7109375" style="151" customWidth="1"/>
    <col min="4872" max="4872" width="9.5703125" style="151" customWidth="1"/>
    <col min="4873" max="4873" width="9.140625" style="151"/>
    <col min="4874" max="4874" width="7.28515625" style="151" customWidth="1"/>
    <col min="4875" max="5121" width="9.140625" style="151"/>
    <col min="5122" max="5122" width="5" style="151" customWidth="1"/>
    <col min="5123" max="5123" width="31.28515625" style="151" bestFit="1" customWidth="1"/>
    <col min="5124" max="5124" width="10.42578125" style="151" customWidth="1"/>
    <col min="5125" max="5125" width="11.42578125" style="151" customWidth="1"/>
    <col min="5126" max="5126" width="11.140625" style="151" customWidth="1"/>
    <col min="5127" max="5127" width="9.7109375" style="151" customWidth="1"/>
    <col min="5128" max="5128" width="9.5703125" style="151" customWidth="1"/>
    <col min="5129" max="5129" width="9.140625" style="151"/>
    <col min="5130" max="5130" width="7.28515625" style="151" customWidth="1"/>
    <col min="5131" max="5377" width="9.140625" style="151"/>
    <col min="5378" max="5378" width="5" style="151" customWidth="1"/>
    <col min="5379" max="5379" width="31.28515625" style="151" bestFit="1" customWidth="1"/>
    <col min="5380" max="5380" width="10.42578125" style="151" customWidth="1"/>
    <col min="5381" max="5381" width="11.42578125" style="151" customWidth="1"/>
    <col min="5382" max="5382" width="11.140625" style="151" customWidth="1"/>
    <col min="5383" max="5383" width="9.7109375" style="151" customWidth="1"/>
    <col min="5384" max="5384" width="9.5703125" style="151" customWidth="1"/>
    <col min="5385" max="5385" width="9.140625" style="151"/>
    <col min="5386" max="5386" width="7.28515625" style="151" customWidth="1"/>
    <col min="5387" max="5633" width="9.140625" style="151"/>
    <col min="5634" max="5634" width="5" style="151" customWidth="1"/>
    <col min="5635" max="5635" width="31.28515625" style="151" bestFit="1" customWidth="1"/>
    <col min="5636" max="5636" width="10.42578125" style="151" customWidth="1"/>
    <col min="5637" max="5637" width="11.42578125" style="151" customWidth="1"/>
    <col min="5638" max="5638" width="11.140625" style="151" customWidth="1"/>
    <col min="5639" max="5639" width="9.7109375" style="151" customWidth="1"/>
    <col min="5640" max="5640" width="9.5703125" style="151" customWidth="1"/>
    <col min="5641" max="5641" width="9.140625" style="151"/>
    <col min="5642" max="5642" width="7.28515625" style="151" customWidth="1"/>
    <col min="5643" max="5889" width="9.140625" style="151"/>
    <col min="5890" max="5890" width="5" style="151" customWidth="1"/>
    <col min="5891" max="5891" width="31.28515625" style="151" bestFit="1" customWidth="1"/>
    <col min="5892" max="5892" width="10.42578125" style="151" customWidth="1"/>
    <col min="5893" max="5893" width="11.42578125" style="151" customWidth="1"/>
    <col min="5894" max="5894" width="11.140625" style="151" customWidth="1"/>
    <col min="5895" max="5895" width="9.7109375" style="151" customWidth="1"/>
    <col min="5896" max="5896" width="9.5703125" style="151" customWidth="1"/>
    <col min="5897" max="5897" width="9.140625" style="151"/>
    <col min="5898" max="5898" width="7.28515625" style="151" customWidth="1"/>
    <col min="5899" max="6145" width="9.140625" style="151"/>
    <col min="6146" max="6146" width="5" style="151" customWidth="1"/>
    <col min="6147" max="6147" width="31.28515625" style="151" bestFit="1" customWidth="1"/>
    <col min="6148" max="6148" width="10.42578125" style="151" customWidth="1"/>
    <col min="6149" max="6149" width="11.42578125" style="151" customWidth="1"/>
    <col min="6150" max="6150" width="11.140625" style="151" customWidth="1"/>
    <col min="6151" max="6151" width="9.7109375" style="151" customWidth="1"/>
    <col min="6152" max="6152" width="9.5703125" style="151" customWidth="1"/>
    <col min="6153" max="6153" width="9.140625" style="151"/>
    <col min="6154" max="6154" width="7.28515625" style="151" customWidth="1"/>
    <col min="6155" max="6401" width="9.140625" style="151"/>
    <col min="6402" max="6402" width="5" style="151" customWidth="1"/>
    <col min="6403" max="6403" width="31.28515625" style="151" bestFit="1" customWidth="1"/>
    <col min="6404" max="6404" width="10.42578125" style="151" customWidth="1"/>
    <col min="6405" max="6405" width="11.42578125" style="151" customWidth="1"/>
    <col min="6406" max="6406" width="11.140625" style="151" customWidth="1"/>
    <col min="6407" max="6407" width="9.7109375" style="151" customWidth="1"/>
    <col min="6408" max="6408" width="9.5703125" style="151" customWidth="1"/>
    <col min="6409" max="6409" width="9.140625" style="151"/>
    <col min="6410" max="6410" width="7.28515625" style="151" customWidth="1"/>
    <col min="6411" max="6657" width="9.140625" style="151"/>
    <col min="6658" max="6658" width="5" style="151" customWidth="1"/>
    <col min="6659" max="6659" width="31.28515625" style="151" bestFit="1" customWidth="1"/>
    <col min="6660" max="6660" width="10.42578125" style="151" customWidth="1"/>
    <col min="6661" max="6661" width="11.42578125" style="151" customWidth="1"/>
    <col min="6662" max="6662" width="11.140625" style="151" customWidth="1"/>
    <col min="6663" max="6663" width="9.7109375" style="151" customWidth="1"/>
    <col min="6664" max="6664" width="9.5703125" style="151" customWidth="1"/>
    <col min="6665" max="6665" width="9.140625" style="151"/>
    <col min="6666" max="6666" width="7.28515625" style="151" customWidth="1"/>
    <col min="6667" max="6913" width="9.140625" style="151"/>
    <col min="6914" max="6914" width="5" style="151" customWidth="1"/>
    <col min="6915" max="6915" width="31.28515625" style="151" bestFit="1" customWidth="1"/>
    <col min="6916" max="6916" width="10.42578125" style="151" customWidth="1"/>
    <col min="6917" max="6917" width="11.42578125" style="151" customWidth="1"/>
    <col min="6918" max="6918" width="11.140625" style="151" customWidth="1"/>
    <col min="6919" max="6919" width="9.7109375" style="151" customWidth="1"/>
    <col min="6920" max="6920" width="9.5703125" style="151" customWidth="1"/>
    <col min="6921" max="6921" width="9.140625" style="151"/>
    <col min="6922" max="6922" width="7.28515625" style="151" customWidth="1"/>
    <col min="6923" max="7169" width="9.140625" style="151"/>
    <col min="7170" max="7170" width="5" style="151" customWidth="1"/>
    <col min="7171" max="7171" width="31.28515625" style="151" bestFit="1" customWidth="1"/>
    <col min="7172" max="7172" width="10.42578125" style="151" customWidth="1"/>
    <col min="7173" max="7173" width="11.42578125" style="151" customWidth="1"/>
    <col min="7174" max="7174" width="11.140625" style="151" customWidth="1"/>
    <col min="7175" max="7175" width="9.7109375" style="151" customWidth="1"/>
    <col min="7176" max="7176" width="9.5703125" style="151" customWidth="1"/>
    <col min="7177" max="7177" width="9.140625" style="151"/>
    <col min="7178" max="7178" width="7.28515625" style="151" customWidth="1"/>
    <col min="7179" max="7425" width="9.140625" style="151"/>
    <col min="7426" max="7426" width="5" style="151" customWidth="1"/>
    <col min="7427" max="7427" width="31.28515625" style="151" bestFit="1" customWidth="1"/>
    <col min="7428" max="7428" width="10.42578125" style="151" customWidth="1"/>
    <col min="7429" max="7429" width="11.42578125" style="151" customWidth="1"/>
    <col min="7430" max="7430" width="11.140625" style="151" customWidth="1"/>
    <col min="7431" max="7431" width="9.7109375" style="151" customWidth="1"/>
    <col min="7432" max="7432" width="9.5703125" style="151" customWidth="1"/>
    <col min="7433" max="7433" width="9.140625" style="151"/>
    <col min="7434" max="7434" width="7.28515625" style="151" customWidth="1"/>
    <col min="7435" max="7681" width="9.140625" style="151"/>
    <col min="7682" max="7682" width="5" style="151" customWidth="1"/>
    <col min="7683" max="7683" width="31.28515625" style="151" bestFit="1" customWidth="1"/>
    <col min="7684" max="7684" width="10.42578125" style="151" customWidth="1"/>
    <col min="7685" max="7685" width="11.42578125" style="151" customWidth="1"/>
    <col min="7686" max="7686" width="11.140625" style="151" customWidth="1"/>
    <col min="7687" max="7687" width="9.7109375" style="151" customWidth="1"/>
    <col min="7688" max="7688" width="9.5703125" style="151" customWidth="1"/>
    <col min="7689" max="7689" width="9.140625" style="151"/>
    <col min="7690" max="7690" width="7.28515625" style="151" customWidth="1"/>
    <col min="7691" max="7937" width="9.140625" style="151"/>
    <col min="7938" max="7938" width="5" style="151" customWidth="1"/>
    <col min="7939" max="7939" width="31.28515625" style="151" bestFit="1" customWidth="1"/>
    <col min="7940" max="7940" width="10.42578125" style="151" customWidth="1"/>
    <col min="7941" max="7941" width="11.42578125" style="151" customWidth="1"/>
    <col min="7942" max="7942" width="11.140625" style="151" customWidth="1"/>
    <col min="7943" max="7943" width="9.7109375" style="151" customWidth="1"/>
    <col min="7944" max="7944" width="9.5703125" style="151" customWidth="1"/>
    <col min="7945" max="7945" width="9.140625" style="151"/>
    <col min="7946" max="7946" width="7.28515625" style="151" customWidth="1"/>
    <col min="7947" max="8193" width="9.140625" style="151"/>
    <col min="8194" max="8194" width="5" style="151" customWidth="1"/>
    <col min="8195" max="8195" width="31.28515625" style="151" bestFit="1" customWidth="1"/>
    <col min="8196" max="8196" width="10.42578125" style="151" customWidth="1"/>
    <col min="8197" max="8197" width="11.42578125" style="151" customWidth="1"/>
    <col min="8198" max="8198" width="11.140625" style="151" customWidth="1"/>
    <col min="8199" max="8199" width="9.7109375" style="151" customWidth="1"/>
    <col min="8200" max="8200" width="9.5703125" style="151" customWidth="1"/>
    <col min="8201" max="8201" width="9.140625" style="151"/>
    <col min="8202" max="8202" width="7.28515625" style="151" customWidth="1"/>
    <col min="8203" max="8449" width="9.140625" style="151"/>
    <col min="8450" max="8450" width="5" style="151" customWidth="1"/>
    <col min="8451" max="8451" width="31.28515625" style="151" bestFit="1" customWidth="1"/>
    <col min="8452" max="8452" width="10.42578125" style="151" customWidth="1"/>
    <col min="8453" max="8453" width="11.42578125" style="151" customWidth="1"/>
    <col min="8454" max="8454" width="11.140625" style="151" customWidth="1"/>
    <col min="8455" max="8455" width="9.7109375" style="151" customWidth="1"/>
    <col min="8456" max="8456" width="9.5703125" style="151" customWidth="1"/>
    <col min="8457" max="8457" width="9.140625" style="151"/>
    <col min="8458" max="8458" width="7.28515625" style="151" customWidth="1"/>
    <col min="8459" max="8705" width="9.140625" style="151"/>
    <col min="8706" max="8706" width="5" style="151" customWidth="1"/>
    <col min="8707" max="8707" width="31.28515625" style="151" bestFit="1" customWidth="1"/>
    <col min="8708" max="8708" width="10.42578125" style="151" customWidth="1"/>
    <col min="8709" max="8709" width="11.42578125" style="151" customWidth="1"/>
    <col min="8710" max="8710" width="11.140625" style="151" customWidth="1"/>
    <col min="8711" max="8711" width="9.7109375" style="151" customWidth="1"/>
    <col min="8712" max="8712" width="9.5703125" style="151" customWidth="1"/>
    <col min="8713" max="8713" width="9.140625" style="151"/>
    <col min="8714" max="8714" width="7.28515625" style="151" customWidth="1"/>
    <col min="8715" max="8961" width="9.140625" style="151"/>
    <col min="8962" max="8962" width="5" style="151" customWidth="1"/>
    <col min="8963" max="8963" width="31.28515625" style="151" bestFit="1" customWidth="1"/>
    <col min="8964" max="8964" width="10.42578125" style="151" customWidth="1"/>
    <col min="8965" max="8965" width="11.42578125" style="151" customWidth="1"/>
    <col min="8966" max="8966" width="11.140625" style="151" customWidth="1"/>
    <col min="8967" max="8967" width="9.7109375" style="151" customWidth="1"/>
    <col min="8968" max="8968" width="9.5703125" style="151" customWidth="1"/>
    <col min="8969" max="8969" width="9.140625" style="151"/>
    <col min="8970" max="8970" width="7.28515625" style="151" customWidth="1"/>
    <col min="8971" max="9217" width="9.140625" style="151"/>
    <col min="9218" max="9218" width="5" style="151" customWidth="1"/>
    <col min="9219" max="9219" width="31.28515625" style="151" bestFit="1" customWidth="1"/>
    <col min="9220" max="9220" width="10.42578125" style="151" customWidth="1"/>
    <col min="9221" max="9221" width="11.42578125" style="151" customWidth="1"/>
    <col min="9222" max="9222" width="11.140625" style="151" customWidth="1"/>
    <col min="9223" max="9223" width="9.7109375" style="151" customWidth="1"/>
    <col min="9224" max="9224" width="9.5703125" style="151" customWidth="1"/>
    <col min="9225" max="9225" width="9.140625" style="151"/>
    <col min="9226" max="9226" width="7.28515625" style="151" customWidth="1"/>
    <col min="9227" max="9473" width="9.140625" style="151"/>
    <col min="9474" max="9474" width="5" style="151" customWidth="1"/>
    <col min="9475" max="9475" width="31.28515625" style="151" bestFit="1" customWidth="1"/>
    <col min="9476" max="9476" width="10.42578125" style="151" customWidth="1"/>
    <col min="9477" max="9477" width="11.42578125" style="151" customWidth="1"/>
    <col min="9478" max="9478" width="11.140625" style="151" customWidth="1"/>
    <col min="9479" max="9479" width="9.7109375" style="151" customWidth="1"/>
    <col min="9480" max="9480" width="9.5703125" style="151" customWidth="1"/>
    <col min="9481" max="9481" width="9.140625" style="151"/>
    <col min="9482" max="9482" width="7.28515625" style="151" customWidth="1"/>
    <col min="9483" max="9729" width="9.140625" style="151"/>
    <col min="9730" max="9730" width="5" style="151" customWidth="1"/>
    <col min="9731" max="9731" width="31.28515625" style="151" bestFit="1" customWidth="1"/>
    <col min="9732" max="9732" width="10.42578125" style="151" customWidth="1"/>
    <col min="9733" max="9733" width="11.42578125" style="151" customWidth="1"/>
    <col min="9734" max="9734" width="11.140625" style="151" customWidth="1"/>
    <col min="9735" max="9735" width="9.7109375" style="151" customWidth="1"/>
    <col min="9736" max="9736" width="9.5703125" style="151" customWidth="1"/>
    <col min="9737" max="9737" width="9.140625" style="151"/>
    <col min="9738" max="9738" width="7.28515625" style="151" customWidth="1"/>
    <col min="9739" max="9985" width="9.140625" style="151"/>
    <col min="9986" max="9986" width="5" style="151" customWidth="1"/>
    <col min="9987" max="9987" width="31.28515625" style="151" bestFit="1" customWidth="1"/>
    <col min="9988" max="9988" width="10.42578125" style="151" customWidth="1"/>
    <col min="9989" max="9989" width="11.42578125" style="151" customWidth="1"/>
    <col min="9990" max="9990" width="11.140625" style="151" customWidth="1"/>
    <col min="9991" max="9991" width="9.7109375" style="151" customWidth="1"/>
    <col min="9992" max="9992" width="9.5703125" style="151" customWidth="1"/>
    <col min="9993" max="9993" width="9.140625" style="151"/>
    <col min="9994" max="9994" width="7.28515625" style="151" customWidth="1"/>
    <col min="9995" max="10241" width="9.140625" style="151"/>
    <col min="10242" max="10242" width="5" style="151" customWidth="1"/>
    <col min="10243" max="10243" width="31.28515625" style="151" bestFit="1" customWidth="1"/>
    <col min="10244" max="10244" width="10.42578125" style="151" customWidth="1"/>
    <col min="10245" max="10245" width="11.42578125" style="151" customWidth="1"/>
    <col min="10246" max="10246" width="11.140625" style="151" customWidth="1"/>
    <col min="10247" max="10247" width="9.7109375" style="151" customWidth="1"/>
    <col min="10248" max="10248" width="9.5703125" style="151" customWidth="1"/>
    <col min="10249" max="10249" width="9.140625" style="151"/>
    <col min="10250" max="10250" width="7.28515625" style="151" customWidth="1"/>
    <col min="10251" max="10497" width="9.140625" style="151"/>
    <col min="10498" max="10498" width="5" style="151" customWidth="1"/>
    <col min="10499" max="10499" width="31.28515625" style="151" bestFit="1" customWidth="1"/>
    <col min="10500" max="10500" width="10.42578125" style="151" customWidth="1"/>
    <col min="10501" max="10501" width="11.42578125" style="151" customWidth="1"/>
    <col min="10502" max="10502" width="11.140625" style="151" customWidth="1"/>
    <col min="10503" max="10503" width="9.7109375" style="151" customWidth="1"/>
    <col min="10504" max="10504" width="9.5703125" style="151" customWidth="1"/>
    <col min="10505" max="10505" width="9.140625" style="151"/>
    <col min="10506" max="10506" width="7.28515625" style="151" customWidth="1"/>
    <col min="10507" max="10753" width="9.140625" style="151"/>
    <col min="10754" max="10754" width="5" style="151" customWidth="1"/>
    <col min="10755" max="10755" width="31.28515625" style="151" bestFit="1" customWidth="1"/>
    <col min="10756" max="10756" width="10.42578125" style="151" customWidth="1"/>
    <col min="10757" max="10757" width="11.42578125" style="151" customWidth="1"/>
    <col min="10758" max="10758" width="11.140625" style="151" customWidth="1"/>
    <col min="10759" max="10759" width="9.7109375" style="151" customWidth="1"/>
    <col min="10760" max="10760" width="9.5703125" style="151" customWidth="1"/>
    <col min="10761" max="10761" width="9.140625" style="151"/>
    <col min="10762" max="10762" width="7.28515625" style="151" customWidth="1"/>
    <col min="10763" max="11009" width="9.140625" style="151"/>
    <col min="11010" max="11010" width="5" style="151" customWidth="1"/>
    <col min="11011" max="11011" width="31.28515625" style="151" bestFit="1" customWidth="1"/>
    <col min="11012" max="11012" width="10.42578125" style="151" customWidth="1"/>
    <col min="11013" max="11013" width="11.42578125" style="151" customWidth="1"/>
    <col min="11014" max="11014" width="11.140625" style="151" customWidth="1"/>
    <col min="11015" max="11015" width="9.7109375" style="151" customWidth="1"/>
    <col min="11016" max="11016" width="9.5703125" style="151" customWidth="1"/>
    <col min="11017" max="11017" width="9.140625" style="151"/>
    <col min="11018" max="11018" width="7.28515625" style="151" customWidth="1"/>
    <col min="11019" max="11265" width="9.140625" style="151"/>
    <col min="11266" max="11266" width="5" style="151" customWidth="1"/>
    <col min="11267" max="11267" width="31.28515625" style="151" bestFit="1" customWidth="1"/>
    <col min="11268" max="11268" width="10.42578125" style="151" customWidth="1"/>
    <col min="11269" max="11269" width="11.42578125" style="151" customWidth="1"/>
    <col min="11270" max="11270" width="11.140625" style="151" customWidth="1"/>
    <col min="11271" max="11271" width="9.7109375" style="151" customWidth="1"/>
    <col min="11272" max="11272" width="9.5703125" style="151" customWidth="1"/>
    <col min="11273" max="11273" width="9.140625" style="151"/>
    <col min="11274" max="11274" width="7.28515625" style="151" customWidth="1"/>
    <col min="11275" max="11521" width="9.140625" style="151"/>
    <col min="11522" max="11522" width="5" style="151" customWidth="1"/>
    <col min="11523" max="11523" width="31.28515625" style="151" bestFit="1" customWidth="1"/>
    <col min="11524" max="11524" width="10.42578125" style="151" customWidth="1"/>
    <col min="11525" max="11525" width="11.42578125" style="151" customWidth="1"/>
    <col min="11526" max="11526" width="11.140625" style="151" customWidth="1"/>
    <col min="11527" max="11527" width="9.7109375" style="151" customWidth="1"/>
    <col min="11528" max="11528" width="9.5703125" style="151" customWidth="1"/>
    <col min="11529" max="11529" width="9.140625" style="151"/>
    <col min="11530" max="11530" width="7.28515625" style="151" customWidth="1"/>
    <col min="11531" max="11777" width="9.140625" style="151"/>
    <col min="11778" max="11778" width="5" style="151" customWidth="1"/>
    <col min="11779" max="11779" width="31.28515625" style="151" bestFit="1" customWidth="1"/>
    <col min="11780" max="11780" width="10.42578125" style="151" customWidth="1"/>
    <col min="11781" max="11781" width="11.42578125" style="151" customWidth="1"/>
    <col min="11782" max="11782" width="11.140625" style="151" customWidth="1"/>
    <col min="11783" max="11783" width="9.7109375" style="151" customWidth="1"/>
    <col min="11784" max="11784" width="9.5703125" style="151" customWidth="1"/>
    <col min="11785" max="11785" width="9.140625" style="151"/>
    <col min="11786" max="11786" width="7.28515625" style="151" customWidth="1"/>
    <col min="11787" max="12033" width="9.140625" style="151"/>
    <col min="12034" max="12034" width="5" style="151" customWidth="1"/>
    <col min="12035" max="12035" width="31.28515625" style="151" bestFit="1" customWidth="1"/>
    <col min="12036" max="12036" width="10.42578125" style="151" customWidth="1"/>
    <col min="12037" max="12037" width="11.42578125" style="151" customWidth="1"/>
    <col min="12038" max="12038" width="11.140625" style="151" customWidth="1"/>
    <col min="12039" max="12039" width="9.7109375" style="151" customWidth="1"/>
    <col min="12040" max="12040" width="9.5703125" style="151" customWidth="1"/>
    <col min="12041" max="12041" width="9.140625" style="151"/>
    <col min="12042" max="12042" width="7.28515625" style="151" customWidth="1"/>
    <col min="12043" max="12289" width="9.140625" style="151"/>
    <col min="12290" max="12290" width="5" style="151" customWidth="1"/>
    <col min="12291" max="12291" width="31.28515625" style="151" bestFit="1" customWidth="1"/>
    <col min="12292" max="12292" width="10.42578125" style="151" customWidth="1"/>
    <col min="12293" max="12293" width="11.42578125" style="151" customWidth="1"/>
    <col min="12294" max="12294" width="11.140625" style="151" customWidth="1"/>
    <col min="12295" max="12295" width="9.7109375" style="151" customWidth="1"/>
    <col min="12296" max="12296" width="9.5703125" style="151" customWidth="1"/>
    <col min="12297" max="12297" width="9.140625" style="151"/>
    <col min="12298" max="12298" width="7.28515625" style="151" customWidth="1"/>
    <col min="12299" max="12545" width="9.140625" style="151"/>
    <col min="12546" max="12546" width="5" style="151" customWidth="1"/>
    <col min="12547" max="12547" width="31.28515625" style="151" bestFit="1" customWidth="1"/>
    <col min="12548" max="12548" width="10.42578125" style="151" customWidth="1"/>
    <col min="12549" max="12549" width="11.42578125" style="151" customWidth="1"/>
    <col min="12550" max="12550" width="11.140625" style="151" customWidth="1"/>
    <col min="12551" max="12551" width="9.7109375" style="151" customWidth="1"/>
    <col min="12552" max="12552" width="9.5703125" style="151" customWidth="1"/>
    <col min="12553" max="12553" width="9.140625" style="151"/>
    <col min="12554" max="12554" width="7.28515625" style="151" customWidth="1"/>
    <col min="12555" max="12801" width="9.140625" style="151"/>
    <col min="12802" max="12802" width="5" style="151" customWidth="1"/>
    <col min="12803" max="12803" width="31.28515625" style="151" bestFit="1" customWidth="1"/>
    <col min="12804" max="12804" width="10.42578125" style="151" customWidth="1"/>
    <col min="12805" max="12805" width="11.42578125" style="151" customWidth="1"/>
    <col min="12806" max="12806" width="11.140625" style="151" customWidth="1"/>
    <col min="12807" max="12807" width="9.7109375" style="151" customWidth="1"/>
    <col min="12808" max="12808" width="9.5703125" style="151" customWidth="1"/>
    <col min="12809" max="12809" width="9.140625" style="151"/>
    <col min="12810" max="12810" width="7.28515625" style="151" customWidth="1"/>
    <col min="12811" max="13057" width="9.140625" style="151"/>
    <col min="13058" max="13058" width="5" style="151" customWidth="1"/>
    <col min="13059" max="13059" width="31.28515625" style="151" bestFit="1" customWidth="1"/>
    <col min="13060" max="13060" width="10.42578125" style="151" customWidth="1"/>
    <col min="13061" max="13061" width="11.42578125" style="151" customWidth="1"/>
    <col min="13062" max="13062" width="11.140625" style="151" customWidth="1"/>
    <col min="13063" max="13063" width="9.7109375" style="151" customWidth="1"/>
    <col min="13064" max="13064" width="9.5703125" style="151" customWidth="1"/>
    <col min="13065" max="13065" width="9.140625" style="151"/>
    <col min="13066" max="13066" width="7.28515625" style="151" customWidth="1"/>
    <col min="13067" max="13313" width="9.140625" style="151"/>
    <col min="13314" max="13314" width="5" style="151" customWidth="1"/>
    <col min="13315" max="13315" width="31.28515625" style="151" bestFit="1" customWidth="1"/>
    <col min="13316" max="13316" width="10.42578125" style="151" customWidth="1"/>
    <col min="13317" max="13317" width="11.42578125" style="151" customWidth="1"/>
    <col min="13318" max="13318" width="11.140625" style="151" customWidth="1"/>
    <col min="13319" max="13319" width="9.7109375" style="151" customWidth="1"/>
    <col min="13320" max="13320" width="9.5703125" style="151" customWidth="1"/>
    <col min="13321" max="13321" width="9.140625" style="151"/>
    <col min="13322" max="13322" width="7.28515625" style="151" customWidth="1"/>
    <col min="13323" max="13569" width="9.140625" style="151"/>
    <col min="13570" max="13570" width="5" style="151" customWidth="1"/>
    <col min="13571" max="13571" width="31.28515625" style="151" bestFit="1" customWidth="1"/>
    <col min="13572" max="13572" width="10.42578125" style="151" customWidth="1"/>
    <col min="13573" max="13573" width="11.42578125" style="151" customWidth="1"/>
    <col min="13574" max="13574" width="11.140625" style="151" customWidth="1"/>
    <col min="13575" max="13575" width="9.7109375" style="151" customWidth="1"/>
    <col min="13576" max="13576" width="9.5703125" style="151" customWidth="1"/>
    <col min="13577" max="13577" width="9.140625" style="151"/>
    <col min="13578" max="13578" width="7.28515625" style="151" customWidth="1"/>
    <col min="13579" max="13825" width="9.140625" style="151"/>
    <col min="13826" max="13826" width="5" style="151" customWidth="1"/>
    <col min="13827" max="13827" width="31.28515625" style="151" bestFit="1" customWidth="1"/>
    <col min="13828" max="13828" width="10.42578125" style="151" customWidth="1"/>
    <col min="13829" max="13829" width="11.42578125" style="151" customWidth="1"/>
    <col min="13830" max="13830" width="11.140625" style="151" customWidth="1"/>
    <col min="13831" max="13831" width="9.7109375" style="151" customWidth="1"/>
    <col min="13832" max="13832" width="9.5703125" style="151" customWidth="1"/>
    <col min="13833" max="13833" width="9.140625" style="151"/>
    <col min="13834" max="13834" width="7.28515625" style="151" customWidth="1"/>
    <col min="13835" max="14081" width="9.140625" style="151"/>
    <col min="14082" max="14082" width="5" style="151" customWidth="1"/>
    <col min="14083" max="14083" width="31.28515625" style="151" bestFit="1" customWidth="1"/>
    <col min="14084" max="14084" width="10.42578125" style="151" customWidth="1"/>
    <col min="14085" max="14085" width="11.42578125" style="151" customWidth="1"/>
    <col min="14086" max="14086" width="11.140625" style="151" customWidth="1"/>
    <col min="14087" max="14087" width="9.7109375" style="151" customWidth="1"/>
    <col min="14088" max="14088" width="9.5703125" style="151" customWidth="1"/>
    <col min="14089" max="14089" width="9.140625" style="151"/>
    <col min="14090" max="14090" width="7.28515625" style="151" customWidth="1"/>
    <col min="14091" max="14337" width="9.140625" style="151"/>
    <col min="14338" max="14338" width="5" style="151" customWidth="1"/>
    <col min="14339" max="14339" width="31.28515625" style="151" bestFit="1" customWidth="1"/>
    <col min="14340" max="14340" width="10.42578125" style="151" customWidth="1"/>
    <col min="14341" max="14341" width="11.42578125" style="151" customWidth="1"/>
    <col min="14342" max="14342" width="11.140625" style="151" customWidth="1"/>
    <col min="14343" max="14343" width="9.7109375" style="151" customWidth="1"/>
    <col min="14344" max="14344" width="9.5703125" style="151" customWidth="1"/>
    <col min="14345" max="14345" width="9.140625" style="151"/>
    <col min="14346" max="14346" width="7.28515625" style="151" customWidth="1"/>
    <col min="14347" max="14593" width="9.140625" style="151"/>
    <col min="14594" max="14594" width="5" style="151" customWidth="1"/>
    <col min="14595" max="14595" width="31.28515625" style="151" bestFit="1" customWidth="1"/>
    <col min="14596" max="14596" width="10.42578125" style="151" customWidth="1"/>
    <col min="14597" max="14597" width="11.42578125" style="151" customWidth="1"/>
    <col min="14598" max="14598" width="11.140625" style="151" customWidth="1"/>
    <col min="14599" max="14599" width="9.7109375" style="151" customWidth="1"/>
    <col min="14600" max="14600" width="9.5703125" style="151" customWidth="1"/>
    <col min="14601" max="14601" width="9.140625" style="151"/>
    <col min="14602" max="14602" width="7.28515625" style="151" customWidth="1"/>
    <col min="14603" max="14849" width="9.140625" style="151"/>
    <col min="14850" max="14850" width="5" style="151" customWidth="1"/>
    <col min="14851" max="14851" width="31.28515625" style="151" bestFit="1" customWidth="1"/>
    <col min="14852" max="14852" width="10.42578125" style="151" customWidth="1"/>
    <col min="14853" max="14853" width="11.42578125" style="151" customWidth="1"/>
    <col min="14854" max="14854" width="11.140625" style="151" customWidth="1"/>
    <col min="14855" max="14855" width="9.7109375" style="151" customWidth="1"/>
    <col min="14856" max="14856" width="9.5703125" style="151" customWidth="1"/>
    <col min="14857" max="14857" width="9.140625" style="151"/>
    <col min="14858" max="14858" width="7.28515625" style="151" customWidth="1"/>
    <col min="14859" max="15105" width="9.140625" style="151"/>
    <col min="15106" max="15106" width="5" style="151" customWidth="1"/>
    <col min="15107" max="15107" width="31.28515625" style="151" bestFit="1" customWidth="1"/>
    <col min="15108" max="15108" width="10.42578125" style="151" customWidth="1"/>
    <col min="15109" max="15109" width="11.42578125" style="151" customWidth="1"/>
    <col min="15110" max="15110" width="11.140625" style="151" customWidth="1"/>
    <col min="15111" max="15111" width="9.7109375" style="151" customWidth="1"/>
    <col min="15112" max="15112" width="9.5703125" style="151" customWidth="1"/>
    <col min="15113" max="15113" width="9.140625" style="151"/>
    <col min="15114" max="15114" width="7.28515625" style="151" customWidth="1"/>
    <col min="15115" max="15361" width="9.140625" style="151"/>
    <col min="15362" max="15362" width="5" style="151" customWidth="1"/>
    <col min="15363" max="15363" width="31.28515625" style="151" bestFit="1" customWidth="1"/>
    <col min="15364" max="15364" width="10.42578125" style="151" customWidth="1"/>
    <col min="15365" max="15365" width="11.42578125" style="151" customWidth="1"/>
    <col min="15366" max="15366" width="11.140625" style="151" customWidth="1"/>
    <col min="15367" max="15367" width="9.7109375" style="151" customWidth="1"/>
    <col min="15368" max="15368" width="9.5703125" style="151" customWidth="1"/>
    <col min="15369" max="15369" width="9.140625" style="151"/>
    <col min="15370" max="15370" width="7.28515625" style="151" customWidth="1"/>
    <col min="15371" max="15617" width="9.140625" style="151"/>
    <col min="15618" max="15618" width="5" style="151" customWidth="1"/>
    <col min="15619" max="15619" width="31.28515625" style="151" bestFit="1" customWidth="1"/>
    <col min="15620" max="15620" width="10.42578125" style="151" customWidth="1"/>
    <col min="15621" max="15621" width="11.42578125" style="151" customWidth="1"/>
    <col min="15622" max="15622" width="11.140625" style="151" customWidth="1"/>
    <col min="15623" max="15623" width="9.7109375" style="151" customWidth="1"/>
    <col min="15624" max="15624" width="9.5703125" style="151" customWidth="1"/>
    <col min="15625" max="15625" width="9.140625" style="151"/>
    <col min="15626" max="15626" width="7.28515625" style="151" customWidth="1"/>
    <col min="15627" max="15873" width="9.140625" style="151"/>
    <col min="15874" max="15874" width="5" style="151" customWidth="1"/>
    <col min="15875" max="15875" width="31.28515625" style="151" bestFit="1" customWidth="1"/>
    <col min="15876" max="15876" width="10.42578125" style="151" customWidth="1"/>
    <col min="15877" max="15877" width="11.42578125" style="151" customWidth="1"/>
    <col min="15878" max="15878" width="11.140625" style="151" customWidth="1"/>
    <col min="15879" max="15879" width="9.7109375" style="151" customWidth="1"/>
    <col min="15880" max="15880" width="9.5703125" style="151" customWidth="1"/>
    <col min="15881" max="15881" width="9.140625" style="151"/>
    <col min="15882" max="15882" width="7.28515625" style="151" customWidth="1"/>
    <col min="15883" max="16129" width="9.140625" style="151"/>
    <col min="16130" max="16130" width="5" style="151" customWidth="1"/>
    <col min="16131" max="16131" width="31.28515625" style="151" bestFit="1" customWidth="1"/>
    <col min="16132" max="16132" width="10.42578125" style="151" customWidth="1"/>
    <col min="16133" max="16133" width="11.42578125" style="151" customWidth="1"/>
    <col min="16134" max="16134" width="11.140625" style="151" customWidth="1"/>
    <col min="16135" max="16135" width="9.7109375" style="151" customWidth="1"/>
    <col min="16136" max="16136" width="9.5703125" style="151" customWidth="1"/>
    <col min="16137" max="16137" width="9.140625" style="151"/>
    <col min="16138" max="16138" width="7.28515625" style="151" customWidth="1"/>
    <col min="16139" max="16384" width="9.140625" style="151"/>
  </cols>
  <sheetData>
    <row r="1" spans="2:8" ht="15" customHeight="1">
      <c r="B1" s="1624" t="s">
        <v>375</v>
      </c>
      <c r="C1" s="1625"/>
      <c r="D1" s="1625"/>
      <c r="E1" s="1625"/>
      <c r="F1" s="1625"/>
      <c r="G1" s="1626"/>
      <c r="H1" s="1626"/>
    </row>
    <row r="2" spans="2:8" ht="15" customHeight="1">
      <c r="B2" s="1636" t="s">
        <v>376</v>
      </c>
      <c r="C2" s="1637"/>
      <c r="D2" s="1637"/>
      <c r="E2" s="1637"/>
      <c r="F2" s="1637"/>
      <c r="G2" s="1638"/>
      <c r="H2" s="1638"/>
    </row>
    <row r="3" spans="2:8" ht="15" customHeight="1" thickBot="1">
      <c r="B3" s="1639" t="s">
        <v>70</v>
      </c>
      <c r="C3" s="1640"/>
      <c r="D3" s="1640"/>
      <c r="E3" s="1640"/>
      <c r="F3" s="1640"/>
      <c r="G3" s="1641"/>
      <c r="H3" s="1641"/>
    </row>
    <row r="4" spans="2:8" ht="20.25" customHeight="1" thickTop="1">
      <c r="B4" s="586"/>
      <c r="C4" s="587"/>
      <c r="D4" s="1633" t="str">
        <f>'X-India'!D4:F4</f>
        <v>Six  Months</v>
      </c>
      <c r="E4" s="1633"/>
      <c r="F4" s="1633"/>
      <c r="G4" s="1634" t="s">
        <v>5</v>
      </c>
      <c r="H4" s="1635"/>
    </row>
    <row r="5" spans="2:8" ht="20.25" customHeight="1">
      <c r="B5" s="588"/>
      <c r="C5" s="589"/>
      <c r="D5" s="564" t="s">
        <v>6</v>
      </c>
      <c r="E5" s="565" t="s">
        <v>689</v>
      </c>
      <c r="F5" s="565" t="s">
        <v>690</v>
      </c>
      <c r="G5" s="565" t="s">
        <v>7</v>
      </c>
      <c r="H5" s="566" t="s">
        <v>53</v>
      </c>
    </row>
    <row r="6" spans="2:8" ht="20.25" customHeight="1">
      <c r="B6" s="567"/>
      <c r="C6" s="568" t="s">
        <v>377</v>
      </c>
      <c r="D6" s="568">
        <v>449.29911699999997</v>
      </c>
      <c r="E6" s="568">
        <v>514.06375400000002</v>
      </c>
      <c r="F6" s="568">
        <v>565.20761199999993</v>
      </c>
      <c r="G6" s="568">
        <v>14.414592539695576</v>
      </c>
      <c r="H6" s="569">
        <v>9.9489329099829718</v>
      </c>
    </row>
    <row r="7" spans="2:8" ht="20.25" customHeight="1">
      <c r="B7" s="570">
        <v>1</v>
      </c>
      <c r="C7" s="571" t="s">
        <v>378</v>
      </c>
      <c r="D7" s="572">
        <v>7.2338E-2</v>
      </c>
      <c r="E7" s="572">
        <v>4.8648579999999999</v>
      </c>
      <c r="F7" s="572">
        <v>6.5405210000000009</v>
      </c>
      <c r="G7" s="572" t="s">
        <v>322</v>
      </c>
      <c r="H7" s="573">
        <v>34.444232493528091</v>
      </c>
    </row>
    <row r="8" spans="2:8" ht="20.25" customHeight="1">
      <c r="B8" s="570">
        <v>2</v>
      </c>
      <c r="C8" s="571" t="s">
        <v>379</v>
      </c>
      <c r="D8" s="572">
        <v>0</v>
      </c>
      <c r="E8" s="572">
        <v>0</v>
      </c>
      <c r="F8" s="572">
        <v>0</v>
      </c>
      <c r="G8" s="572" t="s">
        <v>322</v>
      </c>
      <c r="H8" s="573" t="s">
        <v>322</v>
      </c>
    </row>
    <row r="9" spans="2:8" ht="20.25" customHeight="1">
      <c r="B9" s="570">
        <v>3</v>
      </c>
      <c r="C9" s="571" t="s">
        <v>380</v>
      </c>
      <c r="D9" s="572">
        <v>175.92928599999999</v>
      </c>
      <c r="E9" s="572">
        <v>202.60961500000002</v>
      </c>
      <c r="F9" s="572">
        <v>154.365769</v>
      </c>
      <c r="G9" s="572">
        <v>15.165371045728023</v>
      </c>
      <c r="H9" s="573">
        <v>-23.811232255685397</v>
      </c>
    </row>
    <row r="10" spans="2:8" ht="20.25" customHeight="1">
      <c r="B10" s="570">
        <v>4</v>
      </c>
      <c r="C10" s="571" t="s">
        <v>337</v>
      </c>
      <c r="D10" s="572">
        <v>0</v>
      </c>
      <c r="E10" s="572">
        <v>0</v>
      </c>
      <c r="F10" s="572">
        <v>0</v>
      </c>
      <c r="G10" s="572" t="s">
        <v>322</v>
      </c>
      <c r="H10" s="573" t="s">
        <v>322</v>
      </c>
    </row>
    <row r="11" spans="2:8" ht="20.25" customHeight="1">
      <c r="B11" s="570">
        <v>5</v>
      </c>
      <c r="C11" s="571" t="s">
        <v>381</v>
      </c>
      <c r="D11" s="572">
        <v>8.3359059999999996</v>
      </c>
      <c r="E11" s="572">
        <v>0</v>
      </c>
      <c r="F11" s="572">
        <v>0</v>
      </c>
      <c r="G11" s="572">
        <v>-100</v>
      </c>
      <c r="H11" s="573" t="s">
        <v>322</v>
      </c>
    </row>
    <row r="12" spans="2:8" ht="20.25" customHeight="1">
      <c r="B12" s="570">
        <v>6</v>
      </c>
      <c r="C12" s="571" t="s">
        <v>382</v>
      </c>
      <c r="D12" s="572">
        <v>0</v>
      </c>
      <c r="E12" s="572">
        <v>0</v>
      </c>
      <c r="F12" s="572">
        <v>0</v>
      </c>
      <c r="G12" s="572" t="s">
        <v>322</v>
      </c>
      <c r="H12" s="573" t="s">
        <v>322</v>
      </c>
    </row>
    <row r="13" spans="2:8" ht="20.25" customHeight="1">
      <c r="B13" s="570">
        <v>7</v>
      </c>
      <c r="C13" s="571" t="s">
        <v>383</v>
      </c>
      <c r="D13" s="572">
        <v>0</v>
      </c>
      <c r="E13" s="572">
        <v>0</v>
      </c>
      <c r="F13" s="572">
        <v>6.0000000000000001E-3</v>
      </c>
      <c r="G13" s="572" t="s">
        <v>322</v>
      </c>
      <c r="H13" s="573" t="s">
        <v>322</v>
      </c>
    </row>
    <row r="14" spans="2:8" ht="20.25" customHeight="1">
      <c r="B14" s="570">
        <v>8</v>
      </c>
      <c r="C14" s="571" t="s">
        <v>348</v>
      </c>
      <c r="D14" s="572">
        <v>0</v>
      </c>
      <c r="E14" s="572">
        <v>8.529382</v>
      </c>
      <c r="F14" s="572">
        <v>26.333599</v>
      </c>
      <c r="G14" s="572" t="s">
        <v>322</v>
      </c>
      <c r="H14" s="573">
        <v>208.73982429207649</v>
      </c>
    </row>
    <row r="15" spans="2:8" ht="20.25" customHeight="1">
      <c r="B15" s="570">
        <v>9</v>
      </c>
      <c r="C15" s="571" t="s">
        <v>384</v>
      </c>
      <c r="D15" s="572">
        <v>30.715261999999999</v>
      </c>
      <c r="E15" s="572">
        <v>26.222676</v>
      </c>
      <c r="F15" s="572">
        <v>55.180297000000003</v>
      </c>
      <c r="G15" s="572">
        <v>-14.626559265553382</v>
      </c>
      <c r="H15" s="573">
        <v>110.42969451325257</v>
      </c>
    </row>
    <row r="16" spans="2:8" ht="20.25" customHeight="1">
      <c r="B16" s="570">
        <v>10</v>
      </c>
      <c r="C16" s="571" t="s">
        <v>352</v>
      </c>
      <c r="D16" s="572">
        <v>22.610256</v>
      </c>
      <c r="E16" s="572">
        <v>20.826982000000001</v>
      </c>
      <c r="F16" s="572">
        <v>38.431311000000001</v>
      </c>
      <c r="G16" s="572">
        <v>-7.8870137516355356</v>
      </c>
      <c r="H16" s="573">
        <v>84.526548301621432</v>
      </c>
    </row>
    <row r="17" spans="2:8" ht="20.25" customHeight="1">
      <c r="B17" s="570">
        <v>11</v>
      </c>
      <c r="C17" s="571" t="s">
        <v>385</v>
      </c>
      <c r="D17" s="572">
        <v>3.3600840000000001</v>
      </c>
      <c r="E17" s="572">
        <v>31.522303000000001</v>
      </c>
      <c r="F17" s="572">
        <v>50.693702999999999</v>
      </c>
      <c r="G17" s="572">
        <v>838.14032625374841</v>
      </c>
      <c r="H17" s="573">
        <v>60.818525854535409</v>
      </c>
    </row>
    <row r="18" spans="2:8" ht="20.25" customHeight="1">
      <c r="B18" s="570">
        <v>12</v>
      </c>
      <c r="C18" s="571" t="s">
        <v>386</v>
      </c>
      <c r="D18" s="572">
        <v>0</v>
      </c>
      <c r="E18" s="572">
        <v>0.83458899999999991</v>
      </c>
      <c r="F18" s="572">
        <v>7.2540999999999994E-2</v>
      </c>
      <c r="G18" s="572" t="s">
        <v>322</v>
      </c>
      <c r="H18" s="573">
        <v>-91.308176839138781</v>
      </c>
    </row>
    <row r="19" spans="2:8" ht="20.25" customHeight="1">
      <c r="B19" s="570">
        <v>13</v>
      </c>
      <c r="C19" s="571" t="s">
        <v>387</v>
      </c>
      <c r="D19" s="572">
        <v>0</v>
      </c>
      <c r="E19" s="572">
        <v>0</v>
      </c>
      <c r="F19" s="572">
        <v>0</v>
      </c>
      <c r="G19" s="572" t="s">
        <v>322</v>
      </c>
      <c r="H19" s="573" t="s">
        <v>322</v>
      </c>
    </row>
    <row r="20" spans="2:8" ht="20.25" customHeight="1">
      <c r="B20" s="570">
        <v>14</v>
      </c>
      <c r="C20" s="571" t="s">
        <v>388</v>
      </c>
      <c r="D20" s="572">
        <v>0</v>
      </c>
      <c r="E20" s="572">
        <v>1.4949840000000001</v>
      </c>
      <c r="F20" s="572">
        <v>0.80849399999999993</v>
      </c>
      <c r="G20" s="572" t="s">
        <v>322</v>
      </c>
      <c r="H20" s="573">
        <v>-45.919554991892895</v>
      </c>
    </row>
    <row r="21" spans="2:8" ht="20.25" customHeight="1">
      <c r="B21" s="570">
        <v>15</v>
      </c>
      <c r="C21" s="571" t="s">
        <v>389</v>
      </c>
      <c r="D21" s="572">
        <v>84.442742999999993</v>
      </c>
      <c r="E21" s="572">
        <v>99.084193999999997</v>
      </c>
      <c r="F21" s="572">
        <v>69.992339999999999</v>
      </c>
      <c r="G21" s="572">
        <v>17.338909750953974</v>
      </c>
      <c r="H21" s="573">
        <v>-29.360741431675777</v>
      </c>
    </row>
    <row r="22" spans="2:8" ht="20.25" customHeight="1">
      <c r="B22" s="570">
        <v>16</v>
      </c>
      <c r="C22" s="571" t="s">
        <v>390</v>
      </c>
      <c r="D22" s="572">
        <v>9.0324489999999997</v>
      </c>
      <c r="E22" s="572">
        <v>5.0278960000000001</v>
      </c>
      <c r="F22" s="572">
        <v>21.907069000000003</v>
      </c>
      <c r="G22" s="572">
        <v>-44.33518528585104</v>
      </c>
      <c r="H22" s="573">
        <v>335.7104641782567</v>
      </c>
    </row>
    <row r="23" spans="2:8" ht="20.25" customHeight="1">
      <c r="B23" s="570">
        <v>17</v>
      </c>
      <c r="C23" s="571" t="s">
        <v>391</v>
      </c>
      <c r="D23" s="572">
        <v>0</v>
      </c>
      <c r="E23" s="572">
        <v>0</v>
      </c>
      <c r="F23" s="572">
        <v>0</v>
      </c>
      <c r="G23" s="572" t="s">
        <v>322</v>
      </c>
      <c r="H23" s="573" t="s">
        <v>322</v>
      </c>
    </row>
    <row r="24" spans="2:8" ht="20.25" customHeight="1">
      <c r="B24" s="570">
        <v>18</v>
      </c>
      <c r="C24" s="571" t="s">
        <v>392</v>
      </c>
      <c r="D24" s="572">
        <v>0</v>
      </c>
      <c r="E24" s="572">
        <v>2.2674799999999999</v>
      </c>
      <c r="F24" s="572">
        <v>8.784673999999999</v>
      </c>
      <c r="G24" s="572" t="s">
        <v>322</v>
      </c>
      <c r="H24" s="573">
        <v>287.42013159983765</v>
      </c>
    </row>
    <row r="25" spans="2:8" ht="20.25" customHeight="1">
      <c r="B25" s="570">
        <v>19</v>
      </c>
      <c r="C25" s="571" t="s">
        <v>393</v>
      </c>
      <c r="D25" s="572">
        <v>114.80079299999998</v>
      </c>
      <c r="E25" s="572">
        <v>110.778795</v>
      </c>
      <c r="F25" s="572">
        <v>132.091294</v>
      </c>
      <c r="G25" s="572">
        <v>-3.5034583776786121</v>
      </c>
      <c r="H25" s="573">
        <v>19.238789336894314</v>
      </c>
    </row>
    <row r="26" spans="2:8" ht="20.25" customHeight="1">
      <c r="B26" s="590"/>
      <c r="C26" s="568" t="s">
        <v>394</v>
      </c>
      <c r="D26" s="591">
        <v>148.86537600000003</v>
      </c>
      <c r="E26" s="591">
        <v>411.71209400000009</v>
      </c>
      <c r="F26" s="591">
        <v>1010.4835989999999</v>
      </c>
      <c r="G26" s="591">
        <v>176.5667242865124</v>
      </c>
      <c r="H26" s="592">
        <v>145.43451934642457</v>
      </c>
    </row>
    <row r="27" spans="2:8" ht="20.25" customHeight="1" thickBot="1">
      <c r="B27" s="593"/>
      <c r="C27" s="594" t="s">
        <v>395</v>
      </c>
      <c r="D27" s="578">
        <v>598.16449299999999</v>
      </c>
      <c r="E27" s="578">
        <v>925.77584800000011</v>
      </c>
      <c r="F27" s="578">
        <v>1575.6912110000001</v>
      </c>
      <c r="G27" s="578">
        <v>54.769441990265392</v>
      </c>
      <c r="H27" s="579">
        <v>70.202237874756037</v>
      </c>
    </row>
    <row r="28" spans="2:8" ht="15" customHeight="1" thickTop="1">
      <c r="B28" s="595" t="s">
        <v>691</v>
      </c>
      <c r="C28" s="596"/>
      <c r="D28" s="596"/>
      <c r="E28" s="596"/>
      <c r="F28" s="596"/>
      <c r="G28" s="596"/>
      <c r="H28" s="596"/>
    </row>
    <row r="29" spans="2:8" ht="15" customHeight="1">
      <c r="B29" s="585"/>
      <c r="C29" s="585"/>
      <c r="D29" s="585"/>
      <c r="E29" s="585"/>
      <c r="F29" s="585"/>
      <c r="G29" s="585"/>
      <c r="H29" s="585"/>
    </row>
    <row r="30" spans="2:8">
      <c r="D30" s="597"/>
      <c r="E30" s="597"/>
      <c r="F30" s="597"/>
      <c r="G30" s="597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" right="0.7" top="0.75" bottom="0.75" header="0.3" footer="0.3"/>
  <pageSetup scale="8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4"/>
  <sheetViews>
    <sheetView workbookViewId="0">
      <selection activeCell="O24" sqref="O24"/>
    </sheetView>
  </sheetViews>
  <sheetFormatPr defaultRowHeight="15.75"/>
  <cols>
    <col min="1" max="1" width="4" style="151" customWidth="1"/>
    <col min="2" max="2" width="6" style="151" customWidth="1"/>
    <col min="3" max="3" width="32.5703125" style="151" customWidth="1"/>
    <col min="4" max="8" width="11.5703125" style="151" customWidth="1"/>
    <col min="9" max="256" width="9.140625" style="151"/>
    <col min="257" max="257" width="4" style="151" customWidth="1"/>
    <col min="258" max="258" width="6" style="151" customWidth="1"/>
    <col min="259" max="259" width="26.28515625" style="151" customWidth="1"/>
    <col min="260" max="264" width="10.7109375" style="151" customWidth="1"/>
    <col min="265" max="512" width="9.140625" style="151"/>
    <col min="513" max="513" width="4" style="151" customWidth="1"/>
    <col min="514" max="514" width="6" style="151" customWidth="1"/>
    <col min="515" max="515" width="26.28515625" style="151" customWidth="1"/>
    <col min="516" max="520" width="10.7109375" style="151" customWidth="1"/>
    <col min="521" max="768" width="9.140625" style="151"/>
    <col min="769" max="769" width="4" style="151" customWidth="1"/>
    <col min="770" max="770" width="6" style="151" customWidth="1"/>
    <col min="771" max="771" width="26.28515625" style="151" customWidth="1"/>
    <col min="772" max="776" width="10.7109375" style="151" customWidth="1"/>
    <col min="777" max="1024" width="9.140625" style="151"/>
    <col min="1025" max="1025" width="4" style="151" customWidth="1"/>
    <col min="1026" max="1026" width="6" style="151" customWidth="1"/>
    <col min="1027" max="1027" width="26.28515625" style="151" customWidth="1"/>
    <col min="1028" max="1032" width="10.7109375" style="151" customWidth="1"/>
    <col min="1033" max="1280" width="9.140625" style="151"/>
    <col min="1281" max="1281" width="4" style="151" customWidth="1"/>
    <col min="1282" max="1282" width="6" style="151" customWidth="1"/>
    <col min="1283" max="1283" width="26.28515625" style="151" customWidth="1"/>
    <col min="1284" max="1288" width="10.7109375" style="151" customWidth="1"/>
    <col min="1289" max="1536" width="9.140625" style="151"/>
    <col min="1537" max="1537" width="4" style="151" customWidth="1"/>
    <col min="1538" max="1538" width="6" style="151" customWidth="1"/>
    <col min="1539" max="1539" width="26.28515625" style="151" customWidth="1"/>
    <col min="1540" max="1544" width="10.7109375" style="151" customWidth="1"/>
    <col min="1545" max="1792" width="9.140625" style="151"/>
    <col min="1793" max="1793" width="4" style="151" customWidth="1"/>
    <col min="1794" max="1794" width="6" style="151" customWidth="1"/>
    <col min="1795" max="1795" width="26.28515625" style="151" customWidth="1"/>
    <col min="1796" max="1800" width="10.7109375" style="151" customWidth="1"/>
    <col min="1801" max="2048" width="9.140625" style="151"/>
    <col min="2049" max="2049" width="4" style="151" customWidth="1"/>
    <col min="2050" max="2050" width="6" style="151" customWidth="1"/>
    <col min="2051" max="2051" width="26.28515625" style="151" customWidth="1"/>
    <col min="2052" max="2056" width="10.7109375" style="151" customWidth="1"/>
    <col min="2057" max="2304" width="9.140625" style="151"/>
    <col min="2305" max="2305" width="4" style="151" customWidth="1"/>
    <col min="2306" max="2306" width="6" style="151" customWidth="1"/>
    <col min="2307" max="2307" width="26.28515625" style="151" customWidth="1"/>
    <col min="2308" max="2312" width="10.7109375" style="151" customWidth="1"/>
    <col min="2313" max="2560" width="9.140625" style="151"/>
    <col min="2561" max="2561" width="4" style="151" customWidth="1"/>
    <col min="2562" max="2562" width="6" style="151" customWidth="1"/>
    <col min="2563" max="2563" width="26.28515625" style="151" customWidth="1"/>
    <col min="2564" max="2568" width="10.7109375" style="151" customWidth="1"/>
    <col min="2569" max="2816" width="9.140625" style="151"/>
    <col min="2817" max="2817" width="4" style="151" customWidth="1"/>
    <col min="2818" max="2818" width="6" style="151" customWidth="1"/>
    <col min="2819" max="2819" width="26.28515625" style="151" customWidth="1"/>
    <col min="2820" max="2824" width="10.7109375" style="151" customWidth="1"/>
    <col min="2825" max="3072" width="9.140625" style="151"/>
    <col min="3073" max="3073" width="4" style="151" customWidth="1"/>
    <col min="3074" max="3074" width="6" style="151" customWidth="1"/>
    <col min="3075" max="3075" width="26.28515625" style="151" customWidth="1"/>
    <col min="3076" max="3080" width="10.7109375" style="151" customWidth="1"/>
    <col min="3081" max="3328" width="9.140625" style="151"/>
    <col min="3329" max="3329" width="4" style="151" customWidth="1"/>
    <col min="3330" max="3330" width="6" style="151" customWidth="1"/>
    <col min="3331" max="3331" width="26.28515625" style="151" customWidth="1"/>
    <col min="3332" max="3336" width="10.7109375" style="151" customWidth="1"/>
    <col min="3337" max="3584" width="9.140625" style="151"/>
    <col min="3585" max="3585" width="4" style="151" customWidth="1"/>
    <col min="3586" max="3586" width="6" style="151" customWidth="1"/>
    <col min="3587" max="3587" width="26.28515625" style="151" customWidth="1"/>
    <col min="3588" max="3592" width="10.7109375" style="151" customWidth="1"/>
    <col min="3593" max="3840" width="9.140625" style="151"/>
    <col min="3841" max="3841" width="4" style="151" customWidth="1"/>
    <col min="3842" max="3842" width="6" style="151" customWidth="1"/>
    <col min="3843" max="3843" width="26.28515625" style="151" customWidth="1"/>
    <col min="3844" max="3848" width="10.7109375" style="151" customWidth="1"/>
    <col min="3849" max="4096" width="9.140625" style="151"/>
    <col min="4097" max="4097" width="4" style="151" customWidth="1"/>
    <col min="4098" max="4098" width="6" style="151" customWidth="1"/>
    <col min="4099" max="4099" width="26.28515625" style="151" customWidth="1"/>
    <col min="4100" max="4104" width="10.7109375" style="151" customWidth="1"/>
    <col min="4105" max="4352" width="9.140625" style="151"/>
    <col min="4353" max="4353" width="4" style="151" customWidth="1"/>
    <col min="4354" max="4354" width="6" style="151" customWidth="1"/>
    <col min="4355" max="4355" width="26.28515625" style="151" customWidth="1"/>
    <col min="4356" max="4360" width="10.7109375" style="151" customWidth="1"/>
    <col min="4361" max="4608" width="9.140625" style="151"/>
    <col min="4609" max="4609" width="4" style="151" customWidth="1"/>
    <col min="4610" max="4610" width="6" style="151" customWidth="1"/>
    <col min="4611" max="4611" width="26.28515625" style="151" customWidth="1"/>
    <col min="4612" max="4616" width="10.7109375" style="151" customWidth="1"/>
    <col min="4617" max="4864" width="9.140625" style="151"/>
    <col min="4865" max="4865" width="4" style="151" customWidth="1"/>
    <col min="4866" max="4866" width="6" style="151" customWidth="1"/>
    <col min="4867" max="4867" width="26.28515625" style="151" customWidth="1"/>
    <col min="4868" max="4872" width="10.7109375" style="151" customWidth="1"/>
    <col min="4873" max="5120" width="9.140625" style="151"/>
    <col min="5121" max="5121" width="4" style="151" customWidth="1"/>
    <col min="5122" max="5122" width="6" style="151" customWidth="1"/>
    <col min="5123" max="5123" width="26.28515625" style="151" customWidth="1"/>
    <col min="5124" max="5128" width="10.7109375" style="151" customWidth="1"/>
    <col min="5129" max="5376" width="9.140625" style="151"/>
    <col min="5377" max="5377" width="4" style="151" customWidth="1"/>
    <col min="5378" max="5378" width="6" style="151" customWidth="1"/>
    <col min="5379" max="5379" width="26.28515625" style="151" customWidth="1"/>
    <col min="5380" max="5384" width="10.7109375" style="151" customWidth="1"/>
    <col min="5385" max="5632" width="9.140625" style="151"/>
    <col min="5633" max="5633" width="4" style="151" customWidth="1"/>
    <col min="5634" max="5634" width="6" style="151" customWidth="1"/>
    <col min="5635" max="5635" width="26.28515625" style="151" customWidth="1"/>
    <col min="5636" max="5640" width="10.7109375" style="151" customWidth="1"/>
    <col min="5641" max="5888" width="9.140625" style="151"/>
    <col min="5889" max="5889" width="4" style="151" customWidth="1"/>
    <col min="5890" max="5890" width="6" style="151" customWidth="1"/>
    <col min="5891" max="5891" width="26.28515625" style="151" customWidth="1"/>
    <col min="5892" max="5896" width="10.7109375" style="151" customWidth="1"/>
    <col min="5897" max="6144" width="9.140625" style="151"/>
    <col min="6145" max="6145" width="4" style="151" customWidth="1"/>
    <col min="6146" max="6146" width="6" style="151" customWidth="1"/>
    <col min="6147" max="6147" width="26.28515625" style="151" customWidth="1"/>
    <col min="6148" max="6152" width="10.7109375" style="151" customWidth="1"/>
    <col min="6153" max="6400" width="9.140625" style="151"/>
    <col min="6401" max="6401" width="4" style="151" customWidth="1"/>
    <col min="6402" max="6402" width="6" style="151" customWidth="1"/>
    <col min="6403" max="6403" width="26.28515625" style="151" customWidth="1"/>
    <col min="6404" max="6408" width="10.7109375" style="151" customWidth="1"/>
    <col min="6409" max="6656" width="9.140625" style="151"/>
    <col min="6657" max="6657" width="4" style="151" customWidth="1"/>
    <col min="6658" max="6658" width="6" style="151" customWidth="1"/>
    <col min="6659" max="6659" width="26.28515625" style="151" customWidth="1"/>
    <col min="6660" max="6664" width="10.7109375" style="151" customWidth="1"/>
    <col min="6665" max="6912" width="9.140625" style="151"/>
    <col min="6913" max="6913" width="4" style="151" customWidth="1"/>
    <col min="6914" max="6914" width="6" style="151" customWidth="1"/>
    <col min="6915" max="6915" width="26.28515625" style="151" customWidth="1"/>
    <col min="6916" max="6920" width="10.7109375" style="151" customWidth="1"/>
    <col min="6921" max="7168" width="9.140625" style="151"/>
    <col min="7169" max="7169" width="4" style="151" customWidth="1"/>
    <col min="7170" max="7170" width="6" style="151" customWidth="1"/>
    <col min="7171" max="7171" width="26.28515625" style="151" customWidth="1"/>
    <col min="7172" max="7176" width="10.7109375" style="151" customWidth="1"/>
    <col min="7177" max="7424" width="9.140625" style="151"/>
    <col min="7425" max="7425" width="4" style="151" customWidth="1"/>
    <col min="7426" max="7426" width="6" style="151" customWidth="1"/>
    <col min="7427" max="7427" width="26.28515625" style="151" customWidth="1"/>
    <col min="7428" max="7432" width="10.7109375" style="151" customWidth="1"/>
    <col min="7433" max="7680" width="9.140625" style="151"/>
    <col min="7681" max="7681" width="4" style="151" customWidth="1"/>
    <col min="7682" max="7682" width="6" style="151" customWidth="1"/>
    <col min="7683" max="7683" width="26.28515625" style="151" customWidth="1"/>
    <col min="7684" max="7688" width="10.7109375" style="151" customWidth="1"/>
    <col min="7689" max="7936" width="9.140625" style="151"/>
    <col min="7937" max="7937" width="4" style="151" customWidth="1"/>
    <col min="7938" max="7938" width="6" style="151" customWidth="1"/>
    <col min="7939" max="7939" width="26.28515625" style="151" customWidth="1"/>
    <col min="7940" max="7944" width="10.7109375" style="151" customWidth="1"/>
    <col min="7945" max="8192" width="9.140625" style="151"/>
    <col min="8193" max="8193" width="4" style="151" customWidth="1"/>
    <col min="8194" max="8194" width="6" style="151" customWidth="1"/>
    <col min="8195" max="8195" width="26.28515625" style="151" customWidth="1"/>
    <col min="8196" max="8200" width="10.7109375" style="151" customWidth="1"/>
    <col min="8201" max="8448" width="9.140625" style="151"/>
    <col min="8449" max="8449" width="4" style="151" customWidth="1"/>
    <col min="8450" max="8450" width="6" style="151" customWidth="1"/>
    <col min="8451" max="8451" width="26.28515625" style="151" customWidth="1"/>
    <col min="8452" max="8456" width="10.7109375" style="151" customWidth="1"/>
    <col min="8457" max="8704" width="9.140625" style="151"/>
    <col min="8705" max="8705" width="4" style="151" customWidth="1"/>
    <col min="8706" max="8706" width="6" style="151" customWidth="1"/>
    <col min="8707" max="8707" width="26.28515625" style="151" customWidth="1"/>
    <col min="8708" max="8712" width="10.7109375" style="151" customWidth="1"/>
    <col min="8713" max="8960" width="9.140625" style="151"/>
    <col min="8961" max="8961" width="4" style="151" customWidth="1"/>
    <col min="8962" max="8962" width="6" style="151" customWidth="1"/>
    <col min="8963" max="8963" width="26.28515625" style="151" customWidth="1"/>
    <col min="8964" max="8968" width="10.7109375" style="151" customWidth="1"/>
    <col min="8969" max="9216" width="9.140625" style="151"/>
    <col min="9217" max="9217" width="4" style="151" customWidth="1"/>
    <col min="9218" max="9218" width="6" style="151" customWidth="1"/>
    <col min="9219" max="9219" width="26.28515625" style="151" customWidth="1"/>
    <col min="9220" max="9224" width="10.7109375" style="151" customWidth="1"/>
    <col min="9225" max="9472" width="9.140625" style="151"/>
    <col min="9473" max="9473" width="4" style="151" customWidth="1"/>
    <col min="9474" max="9474" width="6" style="151" customWidth="1"/>
    <col min="9475" max="9475" width="26.28515625" style="151" customWidth="1"/>
    <col min="9476" max="9480" width="10.7109375" style="151" customWidth="1"/>
    <col min="9481" max="9728" width="9.140625" style="151"/>
    <col min="9729" max="9729" width="4" style="151" customWidth="1"/>
    <col min="9730" max="9730" width="6" style="151" customWidth="1"/>
    <col min="9731" max="9731" width="26.28515625" style="151" customWidth="1"/>
    <col min="9732" max="9736" width="10.7109375" style="151" customWidth="1"/>
    <col min="9737" max="9984" width="9.140625" style="151"/>
    <col min="9985" max="9985" width="4" style="151" customWidth="1"/>
    <col min="9986" max="9986" width="6" style="151" customWidth="1"/>
    <col min="9987" max="9987" width="26.28515625" style="151" customWidth="1"/>
    <col min="9988" max="9992" width="10.7109375" style="151" customWidth="1"/>
    <col min="9993" max="10240" width="9.140625" style="151"/>
    <col min="10241" max="10241" width="4" style="151" customWidth="1"/>
    <col min="10242" max="10242" width="6" style="151" customWidth="1"/>
    <col min="10243" max="10243" width="26.28515625" style="151" customWidth="1"/>
    <col min="10244" max="10248" width="10.7109375" style="151" customWidth="1"/>
    <col min="10249" max="10496" width="9.140625" style="151"/>
    <col min="10497" max="10497" width="4" style="151" customWidth="1"/>
    <col min="10498" max="10498" width="6" style="151" customWidth="1"/>
    <col min="10499" max="10499" width="26.28515625" style="151" customWidth="1"/>
    <col min="10500" max="10504" width="10.7109375" style="151" customWidth="1"/>
    <col min="10505" max="10752" width="9.140625" style="151"/>
    <col min="10753" max="10753" width="4" style="151" customWidth="1"/>
    <col min="10754" max="10754" width="6" style="151" customWidth="1"/>
    <col min="10755" max="10755" width="26.28515625" style="151" customWidth="1"/>
    <col min="10756" max="10760" width="10.7109375" style="151" customWidth="1"/>
    <col min="10761" max="11008" width="9.140625" style="151"/>
    <col min="11009" max="11009" width="4" style="151" customWidth="1"/>
    <col min="11010" max="11010" width="6" style="151" customWidth="1"/>
    <col min="11011" max="11011" width="26.28515625" style="151" customWidth="1"/>
    <col min="11012" max="11016" width="10.7109375" style="151" customWidth="1"/>
    <col min="11017" max="11264" width="9.140625" style="151"/>
    <col min="11265" max="11265" width="4" style="151" customWidth="1"/>
    <col min="11266" max="11266" width="6" style="151" customWidth="1"/>
    <col min="11267" max="11267" width="26.28515625" style="151" customWidth="1"/>
    <col min="11268" max="11272" width="10.7109375" style="151" customWidth="1"/>
    <col min="11273" max="11520" width="9.140625" style="151"/>
    <col min="11521" max="11521" width="4" style="151" customWidth="1"/>
    <col min="11522" max="11522" width="6" style="151" customWidth="1"/>
    <col min="11523" max="11523" width="26.28515625" style="151" customWidth="1"/>
    <col min="11524" max="11528" width="10.7109375" style="151" customWidth="1"/>
    <col min="11529" max="11776" width="9.140625" style="151"/>
    <col min="11777" max="11777" width="4" style="151" customWidth="1"/>
    <col min="11778" max="11778" width="6" style="151" customWidth="1"/>
    <col min="11779" max="11779" width="26.28515625" style="151" customWidth="1"/>
    <col min="11780" max="11784" width="10.7109375" style="151" customWidth="1"/>
    <col min="11785" max="12032" width="9.140625" style="151"/>
    <col min="12033" max="12033" width="4" style="151" customWidth="1"/>
    <col min="12034" max="12034" width="6" style="151" customWidth="1"/>
    <col min="12035" max="12035" width="26.28515625" style="151" customWidth="1"/>
    <col min="12036" max="12040" width="10.7109375" style="151" customWidth="1"/>
    <col min="12041" max="12288" width="9.140625" style="151"/>
    <col min="12289" max="12289" width="4" style="151" customWidth="1"/>
    <col min="12290" max="12290" width="6" style="151" customWidth="1"/>
    <col min="12291" max="12291" width="26.28515625" style="151" customWidth="1"/>
    <col min="12292" max="12296" width="10.7109375" style="151" customWidth="1"/>
    <col min="12297" max="12544" width="9.140625" style="151"/>
    <col min="12545" max="12545" width="4" style="151" customWidth="1"/>
    <col min="12546" max="12546" width="6" style="151" customWidth="1"/>
    <col min="12547" max="12547" width="26.28515625" style="151" customWidth="1"/>
    <col min="12548" max="12552" width="10.7109375" style="151" customWidth="1"/>
    <col min="12553" max="12800" width="9.140625" style="151"/>
    <col min="12801" max="12801" width="4" style="151" customWidth="1"/>
    <col min="12802" max="12802" width="6" style="151" customWidth="1"/>
    <col min="12803" max="12803" width="26.28515625" style="151" customWidth="1"/>
    <col min="12804" max="12808" width="10.7109375" style="151" customWidth="1"/>
    <col min="12809" max="13056" width="9.140625" style="151"/>
    <col min="13057" max="13057" width="4" style="151" customWidth="1"/>
    <col min="13058" max="13058" width="6" style="151" customWidth="1"/>
    <col min="13059" max="13059" width="26.28515625" style="151" customWidth="1"/>
    <col min="13060" max="13064" width="10.7109375" style="151" customWidth="1"/>
    <col min="13065" max="13312" width="9.140625" style="151"/>
    <col min="13313" max="13313" width="4" style="151" customWidth="1"/>
    <col min="13314" max="13314" width="6" style="151" customWidth="1"/>
    <col min="13315" max="13315" width="26.28515625" style="151" customWidth="1"/>
    <col min="13316" max="13320" width="10.7109375" style="151" customWidth="1"/>
    <col min="13321" max="13568" width="9.140625" style="151"/>
    <col min="13569" max="13569" width="4" style="151" customWidth="1"/>
    <col min="13570" max="13570" width="6" style="151" customWidth="1"/>
    <col min="13571" max="13571" width="26.28515625" style="151" customWidth="1"/>
    <col min="13572" max="13576" width="10.7109375" style="151" customWidth="1"/>
    <col min="13577" max="13824" width="9.140625" style="151"/>
    <col min="13825" max="13825" width="4" style="151" customWidth="1"/>
    <col min="13826" max="13826" width="6" style="151" customWidth="1"/>
    <col min="13827" max="13827" width="26.28515625" style="151" customWidth="1"/>
    <col min="13828" max="13832" width="10.7109375" style="151" customWidth="1"/>
    <col min="13833" max="14080" width="9.140625" style="151"/>
    <col min="14081" max="14081" width="4" style="151" customWidth="1"/>
    <col min="14082" max="14082" width="6" style="151" customWidth="1"/>
    <col min="14083" max="14083" width="26.28515625" style="151" customWidth="1"/>
    <col min="14084" max="14088" width="10.7109375" style="151" customWidth="1"/>
    <col min="14089" max="14336" width="9.140625" style="151"/>
    <col min="14337" max="14337" width="4" style="151" customWidth="1"/>
    <col min="14338" max="14338" width="6" style="151" customWidth="1"/>
    <col min="14339" max="14339" width="26.28515625" style="151" customWidth="1"/>
    <col min="14340" max="14344" width="10.7109375" style="151" customWidth="1"/>
    <col min="14345" max="14592" width="9.140625" style="151"/>
    <col min="14593" max="14593" width="4" style="151" customWidth="1"/>
    <col min="14594" max="14594" width="6" style="151" customWidth="1"/>
    <col min="14595" max="14595" width="26.28515625" style="151" customWidth="1"/>
    <col min="14596" max="14600" width="10.7109375" style="151" customWidth="1"/>
    <col min="14601" max="14848" width="9.140625" style="151"/>
    <col min="14849" max="14849" width="4" style="151" customWidth="1"/>
    <col min="14850" max="14850" width="6" style="151" customWidth="1"/>
    <col min="14851" max="14851" width="26.28515625" style="151" customWidth="1"/>
    <col min="14852" max="14856" width="10.7109375" style="151" customWidth="1"/>
    <col min="14857" max="15104" width="9.140625" style="151"/>
    <col min="15105" max="15105" width="4" style="151" customWidth="1"/>
    <col min="15106" max="15106" width="6" style="151" customWidth="1"/>
    <col min="15107" max="15107" width="26.28515625" style="151" customWidth="1"/>
    <col min="15108" max="15112" width="10.7109375" style="151" customWidth="1"/>
    <col min="15113" max="15360" width="9.140625" style="151"/>
    <col min="15361" max="15361" width="4" style="151" customWidth="1"/>
    <col min="15362" max="15362" width="6" style="151" customWidth="1"/>
    <col min="15363" max="15363" width="26.28515625" style="151" customWidth="1"/>
    <col min="15364" max="15368" width="10.7109375" style="151" customWidth="1"/>
    <col min="15369" max="15616" width="9.140625" style="151"/>
    <col min="15617" max="15617" width="4" style="151" customWidth="1"/>
    <col min="15618" max="15618" width="6" style="151" customWidth="1"/>
    <col min="15619" max="15619" width="26.28515625" style="151" customWidth="1"/>
    <col min="15620" max="15624" width="10.7109375" style="151" customWidth="1"/>
    <col min="15625" max="15872" width="9.140625" style="151"/>
    <col min="15873" max="15873" width="4" style="151" customWidth="1"/>
    <col min="15874" max="15874" width="6" style="151" customWidth="1"/>
    <col min="15875" max="15875" width="26.28515625" style="151" customWidth="1"/>
    <col min="15876" max="15880" width="10.7109375" style="151" customWidth="1"/>
    <col min="15881" max="16128" width="9.140625" style="151"/>
    <col min="16129" max="16129" width="4" style="151" customWidth="1"/>
    <col min="16130" max="16130" width="6" style="151" customWidth="1"/>
    <col min="16131" max="16131" width="26.28515625" style="151" customWidth="1"/>
    <col min="16132" max="16136" width="10.7109375" style="151" customWidth="1"/>
    <col min="16137" max="16384" width="9.140625" style="151"/>
  </cols>
  <sheetData>
    <row r="1" spans="2:8" ht="15" customHeight="1">
      <c r="B1" s="1642" t="s">
        <v>396</v>
      </c>
      <c r="C1" s="1642"/>
      <c r="D1" s="1642"/>
      <c r="E1" s="1642"/>
      <c r="F1" s="1642"/>
      <c r="G1" s="1642"/>
      <c r="H1" s="1642"/>
    </row>
    <row r="2" spans="2:8" ht="15" customHeight="1">
      <c r="B2" s="1643" t="s">
        <v>397</v>
      </c>
      <c r="C2" s="1643"/>
      <c r="D2" s="1643"/>
      <c r="E2" s="1643"/>
      <c r="F2" s="1643"/>
      <c r="G2" s="1643"/>
      <c r="H2" s="1643"/>
    </row>
    <row r="3" spans="2:8" ht="15" customHeight="1" thickBot="1">
      <c r="B3" s="1644" t="s">
        <v>70</v>
      </c>
      <c r="C3" s="1644"/>
      <c r="D3" s="1644"/>
      <c r="E3" s="1644"/>
      <c r="F3" s="1644"/>
      <c r="G3" s="1644"/>
      <c r="H3" s="1644"/>
    </row>
    <row r="4" spans="2:8" ht="21" customHeight="1" thickTop="1">
      <c r="B4" s="598"/>
      <c r="C4" s="599"/>
      <c r="D4" s="1633" t="str">
        <f>'X-China'!D4:F4</f>
        <v>Six  Months</v>
      </c>
      <c r="E4" s="1633"/>
      <c r="F4" s="1633"/>
      <c r="G4" s="1634" t="s">
        <v>5</v>
      </c>
      <c r="H4" s="1635"/>
    </row>
    <row r="5" spans="2:8" ht="21" customHeight="1">
      <c r="B5" s="600"/>
      <c r="C5" s="601"/>
      <c r="D5" s="564" t="s">
        <v>6</v>
      </c>
      <c r="E5" s="565" t="s">
        <v>689</v>
      </c>
      <c r="F5" s="565" t="s">
        <v>690</v>
      </c>
      <c r="G5" s="565" t="s">
        <v>7</v>
      </c>
      <c r="H5" s="566" t="s">
        <v>53</v>
      </c>
    </row>
    <row r="6" spans="2:8" ht="21" customHeight="1">
      <c r="B6" s="602"/>
      <c r="C6" s="603" t="s">
        <v>319</v>
      </c>
      <c r="D6" s="604">
        <v>8666.7548840000018</v>
      </c>
      <c r="E6" s="604">
        <v>8336.9228259999982</v>
      </c>
      <c r="F6" s="604">
        <v>7938.3931630000006</v>
      </c>
      <c r="G6" s="604">
        <v>-3.8057157772964985</v>
      </c>
      <c r="H6" s="605">
        <v>-4.7802968951220208</v>
      </c>
    </row>
    <row r="7" spans="2:8" ht="21" customHeight="1">
      <c r="B7" s="606">
        <v>1</v>
      </c>
      <c r="C7" s="607" t="s">
        <v>398</v>
      </c>
      <c r="D7" s="608">
        <v>47.472557999999999</v>
      </c>
      <c r="E7" s="608">
        <v>72.685350999999997</v>
      </c>
      <c r="F7" s="608">
        <v>36.141955999999993</v>
      </c>
      <c r="G7" s="608">
        <v>53.110247398086273</v>
      </c>
      <c r="H7" s="609">
        <v>-50.276148491048772</v>
      </c>
    </row>
    <row r="8" spans="2:8" ht="21" customHeight="1">
      <c r="B8" s="606">
        <v>2</v>
      </c>
      <c r="C8" s="607" t="s">
        <v>337</v>
      </c>
      <c r="D8" s="608">
        <v>93.031109999999998</v>
      </c>
      <c r="E8" s="608">
        <v>84.642756000000006</v>
      </c>
      <c r="F8" s="608">
        <v>110.255211</v>
      </c>
      <c r="G8" s="608">
        <v>-9.016719245852272</v>
      </c>
      <c r="H8" s="609">
        <v>30.259476664488574</v>
      </c>
    </row>
    <row r="9" spans="2:8" ht="21" customHeight="1">
      <c r="B9" s="606">
        <v>3</v>
      </c>
      <c r="C9" s="607" t="s">
        <v>383</v>
      </c>
      <c r="D9" s="608">
        <v>131.49180899999999</v>
      </c>
      <c r="E9" s="608">
        <v>174.212164</v>
      </c>
      <c r="F9" s="608">
        <v>137.69685999999999</v>
      </c>
      <c r="G9" s="608">
        <v>32.48898568275078</v>
      </c>
      <c r="H9" s="609">
        <v>-20.960249365825007</v>
      </c>
    </row>
    <row r="10" spans="2:8" ht="21" customHeight="1">
      <c r="B10" s="606">
        <v>4</v>
      </c>
      <c r="C10" s="607" t="s">
        <v>399</v>
      </c>
      <c r="D10" s="608">
        <v>0</v>
      </c>
      <c r="E10" s="608">
        <v>0</v>
      </c>
      <c r="F10" s="608">
        <v>0</v>
      </c>
      <c r="G10" s="608" t="s">
        <v>322</v>
      </c>
      <c r="H10" s="609" t="s">
        <v>322</v>
      </c>
    </row>
    <row r="11" spans="2:8" ht="21" customHeight="1">
      <c r="B11" s="606">
        <v>5</v>
      </c>
      <c r="C11" s="607" t="s">
        <v>352</v>
      </c>
      <c r="D11" s="608">
        <v>1481.454518</v>
      </c>
      <c r="E11" s="608">
        <v>1378.3010850000001</v>
      </c>
      <c r="F11" s="608">
        <v>1210.6694030000001</v>
      </c>
      <c r="G11" s="608">
        <v>-6.9629834562359463</v>
      </c>
      <c r="H11" s="609">
        <v>-12.162196186619127</v>
      </c>
    </row>
    <row r="12" spans="2:8" ht="21" customHeight="1">
      <c r="B12" s="606">
        <v>6</v>
      </c>
      <c r="C12" s="607" t="s">
        <v>355</v>
      </c>
      <c r="D12" s="608">
        <v>399.90761099999997</v>
      </c>
      <c r="E12" s="608">
        <v>491.83695899999998</v>
      </c>
      <c r="F12" s="608">
        <v>364.53540200000003</v>
      </c>
      <c r="G12" s="608">
        <v>22.987646514184505</v>
      </c>
      <c r="H12" s="609">
        <v>-25.882877378476948</v>
      </c>
    </row>
    <row r="13" spans="2:8" ht="21" customHeight="1">
      <c r="B13" s="606">
        <v>7</v>
      </c>
      <c r="C13" s="607" t="s">
        <v>385</v>
      </c>
      <c r="D13" s="608">
        <v>2167.2047010000001</v>
      </c>
      <c r="E13" s="608">
        <v>1929.4325369999999</v>
      </c>
      <c r="F13" s="608">
        <v>2149.9672959999998</v>
      </c>
      <c r="G13" s="608">
        <v>-10.971375426155475</v>
      </c>
      <c r="H13" s="609">
        <v>11.430032134883604</v>
      </c>
    </row>
    <row r="14" spans="2:8" ht="21" customHeight="1">
      <c r="B14" s="606">
        <v>8</v>
      </c>
      <c r="C14" s="607" t="s">
        <v>386</v>
      </c>
      <c r="D14" s="608">
        <v>106.34611099999999</v>
      </c>
      <c r="E14" s="608">
        <v>119.683228</v>
      </c>
      <c r="F14" s="608">
        <v>131.05225799999999</v>
      </c>
      <c r="G14" s="608">
        <v>12.541236228187032</v>
      </c>
      <c r="H14" s="609">
        <v>9.4992675164142355</v>
      </c>
    </row>
    <row r="15" spans="2:8" ht="21" customHeight="1">
      <c r="B15" s="606">
        <v>9</v>
      </c>
      <c r="C15" s="607" t="s">
        <v>400</v>
      </c>
      <c r="D15" s="608">
        <v>78.731171000000003</v>
      </c>
      <c r="E15" s="608">
        <v>141.50367799999998</v>
      </c>
      <c r="F15" s="608">
        <v>153.26794599999999</v>
      </c>
      <c r="G15" s="608">
        <v>79.730183360285565</v>
      </c>
      <c r="H15" s="609">
        <v>8.3137542191659577</v>
      </c>
    </row>
    <row r="16" spans="2:8" ht="21" customHeight="1">
      <c r="B16" s="606">
        <v>10</v>
      </c>
      <c r="C16" s="607" t="s">
        <v>389</v>
      </c>
      <c r="D16" s="608">
        <v>188.08256299999999</v>
      </c>
      <c r="E16" s="608">
        <v>170.893204</v>
      </c>
      <c r="F16" s="608">
        <v>241.634243</v>
      </c>
      <c r="G16" s="608">
        <v>-9.139262420621094</v>
      </c>
      <c r="H16" s="609">
        <v>41.394881331852133</v>
      </c>
    </row>
    <row r="17" spans="2:8" ht="21" customHeight="1">
      <c r="B17" s="606">
        <v>11</v>
      </c>
      <c r="C17" s="607" t="s">
        <v>390</v>
      </c>
      <c r="D17" s="608">
        <v>126.50727599999999</v>
      </c>
      <c r="E17" s="608">
        <v>145.596979</v>
      </c>
      <c r="F17" s="608">
        <v>207.52382999999998</v>
      </c>
      <c r="G17" s="608">
        <v>15.089806376038027</v>
      </c>
      <c r="H17" s="609">
        <v>42.533060387193871</v>
      </c>
    </row>
    <row r="18" spans="2:8" ht="21" customHeight="1">
      <c r="B18" s="606">
        <v>12</v>
      </c>
      <c r="C18" s="607" t="s">
        <v>401</v>
      </c>
      <c r="D18" s="608">
        <v>3846.5254560000003</v>
      </c>
      <c r="E18" s="608">
        <v>3628.1348849999995</v>
      </c>
      <c r="F18" s="608">
        <v>3195.6487580000003</v>
      </c>
      <c r="G18" s="608">
        <v>-5.6776062838566332</v>
      </c>
      <c r="H18" s="609">
        <v>-11.920343115909247</v>
      </c>
    </row>
    <row r="19" spans="2:8" ht="21" customHeight="1">
      <c r="B19" s="602"/>
      <c r="C19" s="603" t="s">
        <v>372</v>
      </c>
      <c r="D19" s="610">
        <v>4918.0506859999969</v>
      </c>
      <c r="E19" s="610">
        <v>6618.6277189999983</v>
      </c>
      <c r="F19" s="610">
        <v>8558.2830029999986</v>
      </c>
      <c r="G19" s="610">
        <v>34.578273823833513</v>
      </c>
      <c r="H19" s="611">
        <v>29.30600369668565</v>
      </c>
    </row>
    <row r="20" spans="2:8" ht="21" customHeight="1" thickBot="1">
      <c r="B20" s="612"/>
      <c r="C20" s="613" t="s">
        <v>402</v>
      </c>
      <c r="D20" s="613">
        <v>13584.805569999999</v>
      </c>
      <c r="E20" s="613">
        <v>14955.550545000002</v>
      </c>
      <c r="F20" s="613">
        <v>16496.676165999997</v>
      </c>
      <c r="G20" s="613">
        <v>10.090280408775868</v>
      </c>
      <c r="H20" s="614">
        <v>10.304706713155625</v>
      </c>
    </row>
    <row r="21" spans="2:8" ht="16.5" thickTop="1">
      <c r="B21" s="151" t="s">
        <v>691</v>
      </c>
    </row>
    <row r="23" spans="2:8">
      <c r="D23" s="615"/>
      <c r="E23" s="494"/>
    </row>
    <row r="24" spans="2:8">
      <c r="D24" s="597"/>
      <c r="E24" s="597"/>
      <c r="F24" s="597"/>
      <c r="G24" s="597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scale="9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8"/>
  <sheetViews>
    <sheetView workbookViewId="0">
      <selection activeCell="O24" sqref="O24"/>
    </sheetView>
  </sheetViews>
  <sheetFormatPr defaultRowHeight="15.75"/>
  <cols>
    <col min="1" max="1" width="9.140625" style="151"/>
    <col min="2" max="2" width="6.140625" style="151" customWidth="1"/>
    <col min="3" max="3" width="36.42578125" style="151" bestFit="1" customWidth="1"/>
    <col min="4" max="8" width="13.140625" style="151" customWidth="1"/>
    <col min="9" max="16" width="8.42578125" style="151" customWidth="1"/>
    <col min="17" max="257" width="9.140625" style="151"/>
    <col min="258" max="258" width="6.140625" style="151" customWidth="1"/>
    <col min="259" max="259" width="29.42578125" style="151" bestFit="1" customWidth="1"/>
    <col min="260" max="262" width="11.7109375" style="151" customWidth="1"/>
    <col min="263" max="263" width="9" style="151" customWidth="1"/>
    <col min="264" max="272" width="8.42578125" style="151" customWidth="1"/>
    <col min="273" max="513" width="9.140625" style="151"/>
    <col min="514" max="514" width="6.140625" style="151" customWidth="1"/>
    <col min="515" max="515" width="29.42578125" style="151" bestFit="1" customWidth="1"/>
    <col min="516" max="518" width="11.7109375" style="151" customWidth="1"/>
    <col min="519" max="519" width="9" style="151" customWidth="1"/>
    <col min="520" max="528" width="8.42578125" style="151" customWidth="1"/>
    <col min="529" max="769" width="9.140625" style="151"/>
    <col min="770" max="770" width="6.140625" style="151" customWidth="1"/>
    <col min="771" max="771" width="29.42578125" style="151" bestFit="1" customWidth="1"/>
    <col min="772" max="774" width="11.7109375" style="151" customWidth="1"/>
    <col min="775" max="775" width="9" style="151" customWidth="1"/>
    <col min="776" max="784" width="8.42578125" style="151" customWidth="1"/>
    <col min="785" max="1025" width="9.140625" style="151"/>
    <col min="1026" max="1026" width="6.140625" style="151" customWidth="1"/>
    <col min="1027" max="1027" width="29.42578125" style="151" bestFit="1" customWidth="1"/>
    <col min="1028" max="1030" width="11.7109375" style="151" customWidth="1"/>
    <col min="1031" max="1031" width="9" style="151" customWidth="1"/>
    <col min="1032" max="1040" width="8.42578125" style="151" customWidth="1"/>
    <col min="1041" max="1281" width="9.140625" style="151"/>
    <col min="1282" max="1282" width="6.140625" style="151" customWidth="1"/>
    <col min="1283" max="1283" width="29.42578125" style="151" bestFit="1" customWidth="1"/>
    <col min="1284" max="1286" width="11.7109375" style="151" customWidth="1"/>
    <col min="1287" max="1287" width="9" style="151" customWidth="1"/>
    <col min="1288" max="1296" width="8.42578125" style="151" customWidth="1"/>
    <col min="1297" max="1537" width="9.140625" style="151"/>
    <col min="1538" max="1538" width="6.140625" style="151" customWidth="1"/>
    <col min="1539" max="1539" width="29.42578125" style="151" bestFit="1" customWidth="1"/>
    <col min="1540" max="1542" width="11.7109375" style="151" customWidth="1"/>
    <col min="1543" max="1543" width="9" style="151" customWidth="1"/>
    <col min="1544" max="1552" width="8.42578125" style="151" customWidth="1"/>
    <col min="1553" max="1793" width="9.140625" style="151"/>
    <col min="1794" max="1794" width="6.140625" style="151" customWidth="1"/>
    <col min="1795" max="1795" width="29.42578125" style="151" bestFit="1" customWidth="1"/>
    <col min="1796" max="1798" width="11.7109375" style="151" customWidth="1"/>
    <col min="1799" max="1799" width="9" style="151" customWidth="1"/>
    <col min="1800" max="1808" width="8.42578125" style="151" customWidth="1"/>
    <col min="1809" max="2049" width="9.140625" style="151"/>
    <col min="2050" max="2050" width="6.140625" style="151" customWidth="1"/>
    <col min="2051" max="2051" width="29.42578125" style="151" bestFit="1" customWidth="1"/>
    <col min="2052" max="2054" width="11.7109375" style="151" customWidth="1"/>
    <col min="2055" max="2055" width="9" style="151" customWidth="1"/>
    <col min="2056" max="2064" width="8.42578125" style="151" customWidth="1"/>
    <col min="2065" max="2305" width="9.140625" style="151"/>
    <col min="2306" max="2306" width="6.140625" style="151" customWidth="1"/>
    <col min="2307" max="2307" width="29.42578125" style="151" bestFit="1" customWidth="1"/>
    <col min="2308" max="2310" width="11.7109375" style="151" customWidth="1"/>
    <col min="2311" max="2311" width="9" style="151" customWidth="1"/>
    <col min="2312" max="2320" width="8.42578125" style="151" customWidth="1"/>
    <col min="2321" max="2561" width="9.140625" style="151"/>
    <col min="2562" max="2562" width="6.140625" style="151" customWidth="1"/>
    <col min="2563" max="2563" width="29.42578125" style="151" bestFit="1" customWidth="1"/>
    <col min="2564" max="2566" width="11.7109375" style="151" customWidth="1"/>
    <col min="2567" max="2567" width="9" style="151" customWidth="1"/>
    <col min="2568" max="2576" width="8.42578125" style="151" customWidth="1"/>
    <col min="2577" max="2817" width="9.140625" style="151"/>
    <col min="2818" max="2818" width="6.140625" style="151" customWidth="1"/>
    <col min="2819" max="2819" width="29.42578125" style="151" bestFit="1" customWidth="1"/>
    <col min="2820" max="2822" width="11.7109375" style="151" customWidth="1"/>
    <col min="2823" max="2823" width="9" style="151" customWidth="1"/>
    <col min="2824" max="2832" width="8.42578125" style="151" customWidth="1"/>
    <col min="2833" max="3073" width="9.140625" style="151"/>
    <col min="3074" max="3074" width="6.140625" style="151" customWidth="1"/>
    <col min="3075" max="3075" width="29.42578125" style="151" bestFit="1" customWidth="1"/>
    <col min="3076" max="3078" width="11.7109375" style="151" customWidth="1"/>
    <col min="3079" max="3079" width="9" style="151" customWidth="1"/>
    <col min="3080" max="3088" width="8.42578125" style="151" customWidth="1"/>
    <col min="3089" max="3329" width="9.140625" style="151"/>
    <col min="3330" max="3330" width="6.140625" style="151" customWidth="1"/>
    <col min="3331" max="3331" width="29.42578125" style="151" bestFit="1" customWidth="1"/>
    <col min="3332" max="3334" width="11.7109375" style="151" customWidth="1"/>
    <col min="3335" max="3335" width="9" style="151" customWidth="1"/>
    <col min="3336" max="3344" width="8.42578125" style="151" customWidth="1"/>
    <col min="3345" max="3585" width="9.140625" style="151"/>
    <col min="3586" max="3586" width="6.140625" style="151" customWidth="1"/>
    <col min="3587" max="3587" width="29.42578125" style="151" bestFit="1" customWidth="1"/>
    <col min="3588" max="3590" width="11.7109375" style="151" customWidth="1"/>
    <col min="3591" max="3591" width="9" style="151" customWidth="1"/>
    <col min="3592" max="3600" width="8.42578125" style="151" customWidth="1"/>
    <col min="3601" max="3841" width="9.140625" style="151"/>
    <col min="3842" max="3842" width="6.140625" style="151" customWidth="1"/>
    <col min="3843" max="3843" width="29.42578125" style="151" bestFit="1" customWidth="1"/>
    <col min="3844" max="3846" width="11.7109375" style="151" customWidth="1"/>
    <col min="3847" max="3847" width="9" style="151" customWidth="1"/>
    <col min="3848" max="3856" width="8.42578125" style="151" customWidth="1"/>
    <col min="3857" max="4097" width="9.140625" style="151"/>
    <col min="4098" max="4098" width="6.140625" style="151" customWidth="1"/>
    <col min="4099" max="4099" width="29.42578125" style="151" bestFit="1" customWidth="1"/>
    <col min="4100" max="4102" width="11.7109375" style="151" customWidth="1"/>
    <col min="4103" max="4103" width="9" style="151" customWidth="1"/>
    <col min="4104" max="4112" width="8.42578125" style="151" customWidth="1"/>
    <col min="4113" max="4353" width="9.140625" style="151"/>
    <col min="4354" max="4354" width="6.140625" style="151" customWidth="1"/>
    <col min="4355" max="4355" width="29.42578125" style="151" bestFit="1" customWidth="1"/>
    <col min="4356" max="4358" width="11.7109375" style="151" customWidth="1"/>
    <col min="4359" max="4359" width="9" style="151" customWidth="1"/>
    <col min="4360" max="4368" width="8.42578125" style="151" customWidth="1"/>
    <col min="4369" max="4609" width="9.140625" style="151"/>
    <col min="4610" max="4610" width="6.140625" style="151" customWidth="1"/>
    <col min="4611" max="4611" width="29.42578125" style="151" bestFit="1" customWidth="1"/>
    <col min="4612" max="4614" width="11.7109375" style="151" customWidth="1"/>
    <col min="4615" max="4615" width="9" style="151" customWidth="1"/>
    <col min="4616" max="4624" width="8.42578125" style="151" customWidth="1"/>
    <col min="4625" max="4865" width="9.140625" style="151"/>
    <col min="4866" max="4866" width="6.140625" style="151" customWidth="1"/>
    <col min="4867" max="4867" width="29.42578125" style="151" bestFit="1" customWidth="1"/>
    <col min="4868" max="4870" width="11.7109375" style="151" customWidth="1"/>
    <col min="4871" max="4871" width="9" style="151" customWidth="1"/>
    <col min="4872" max="4880" width="8.42578125" style="151" customWidth="1"/>
    <col min="4881" max="5121" width="9.140625" style="151"/>
    <col min="5122" max="5122" width="6.140625" style="151" customWidth="1"/>
    <col min="5123" max="5123" width="29.42578125" style="151" bestFit="1" customWidth="1"/>
    <col min="5124" max="5126" width="11.7109375" style="151" customWidth="1"/>
    <col min="5127" max="5127" width="9" style="151" customWidth="1"/>
    <col min="5128" max="5136" width="8.42578125" style="151" customWidth="1"/>
    <col min="5137" max="5377" width="9.140625" style="151"/>
    <col min="5378" max="5378" width="6.140625" style="151" customWidth="1"/>
    <col min="5379" max="5379" width="29.42578125" style="151" bestFit="1" customWidth="1"/>
    <col min="5380" max="5382" width="11.7109375" style="151" customWidth="1"/>
    <col min="5383" max="5383" width="9" style="151" customWidth="1"/>
    <col min="5384" max="5392" width="8.42578125" style="151" customWidth="1"/>
    <col min="5393" max="5633" width="9.140625" style="151"/>
    <col min="5634" max="5634" width="6.140625" style="151" customWidth="1"/>
    <col min="5635" max="5635" width="29.42578125" style="151" bestFit="1" customWidth="1"/>
    <col min="5636" max="5638" width="11.7109375" style="151" customWidth="1"/>
    <col min="5639" max="5639" width="9" style="151" customWidth="1"/>
    <col min="5640" max="5648" width="8.42578125" style="151" customWidth="1"/>
    <col min="5649" max="5889" width="9.140625" style="151"/>
    <col min="5890" max="5890" width="6.140625" style="151" customWidth="1"/>
    <col min="5891" max="5891" width="29.42578125" style="151" bestFit="1" customWidth="1"/>
    <col min="5892" max="5894" width="11.7109375" style="151" customWidth="1"/>
    <col min="5895" max="5895" width="9" style="151" customWidth="1"/>
    <col min="5896" max="5904" width="8.42578125" style="151" customWidth="1"/>
    <col min="5905" max="6145" width="9.140625" style="151"/>
    <col min="6146" max="6146" width="6.140625" style="151" customWidth="1"/>
    <col min="6147" max="6147" width="29.42578125" style="151" bestFit="1" customWidth="1"/>
    <col min="6148" max="6150" width="11.7109375" style="151" customWidth="1"/>
    <col min="6151" max="6151" width="9" style="151" customWidth="1"/>
    <col min="6152" max="6160" width="8.42578125" style="151" customWidth="1"/>
    <col min="6161" max="6401" width="9.140625" style="151"/>
    <col min="6402" max="6402" width="6.140625" style="151" customWidth="1"/>
    <col min="6403" max="6403" width="29.42578125" style="151" bestFit="1" customWidth="1"/>
    <col min="6404" max="6406" width="11.7109375" style="151" customWidth="1"/>
    <col min="6407" max="6407" width="9" style="151" customWidth="1"/>
    <col min="6408" max="6416" width="8.42578125" style="151" customWidth="1"/>
    <col min="6417" max="6657" width="9.140625" style="151"/>
    <col min="6658" max="6658" width="6.140625" style="151" customWidth="1"/>
    <col min="6659" max="6659" width="29.42578125" style="151" bestFit="1" customWidth="1"/>
    <col min="6660" max="6662" width="11.7109375" style="151" customWidth="1"/>
    <col min="6663" max="6663" width="9" style="151" customWidth="1"/>
    <col min="6664" max="6672" width="8.42578125" style="151" customWidth="1"/>
    <col min="6673" max="6913" width="9.140625" style="151"/>
    <col min="6914" max="6914" width="6.140625" style="151" customWidth="1"/>
    <col min="6915" max="6915" width="29.42578125" style="151" bestFit="1" customWidth="1"/>
    <col min="6916" max="6918" width="11.7109375" style="151" customWidth="1"/>
    <col min="6919" max="6919" width="9" style="151" customWidth="1"/>
    <col min="6920" max="6928" width="8.42578125" style="151" customWidth="1"/>
    <col min="6929" max="7169" width="9.140625" style="151"/>
    <col min="7170" max="7170" width="6.140625" style="151" customWidth="1"/>
    <col min="7171" max="7171" width="29.42578125" style="151" bestFit="1" customWidth="1"/>
    <col min="7172" max="7174" width="11.7109375" style="151" customWidth="1"/>
    <col min="7175" max="7175" width="9" style="151" customWidth="1"/>
    <col min="7176" max="7184" width="8.42578125" style="151" customWidth="1"/>
    <col min="7185" max="7425" width="9.140625" style="151"/>
    <col min="7426" max="7426" width="6.140625" style="151" customWidth="1"/>
    <col min="7427" max="7427" width="29.42578125" style="151" bestFit="1" customWidth="1"/>
    <col min="7428" max="7430" width="11.7109375" style="151" customWidth="1"/>
    <col min="7431" max="7431" width="9" style="151" customWidth="1"/>
    <col min="7432" max="7440" width="8.42578125" style="151" customWidth="1"/>
    <col min="7441" max="7681" width="9.140625" style="151"/>
    <col min="7682" max="7682" width="6.140625" style="151" customWidth="1"/>
    <col min="7683" max="7683" width="29.42578125" style="151" bestFit="1" customWidth="1"/>
    <col min="7684" max="7686" width="11.7109375" style="151" customWidth="1"/>
    <col min="7687" max="7687" width="9" style="151" customWidth="1"/>
    <col min="7688" max="7696" width="8.42578125" style="151" customWidth="1"/>
    <col min="7697" max="7937" width="9.140625" style="151"/>
    <col min="7938" max="7938" width="6.140625" style="151" customWidth="1"/>
    <col min="7939" max="7939" width="29.42578125" style="151" bestFit="1" customWidth="1"/>
    <col min="7940" max="7942" width="11.7109375" style="151" customWidth="1"/>
    <col min="7943" max="7943" width="9" style="151" customWidth="1"/>
    <col min="7944" max="7952" width="8.42578125" style="151" customWidth="1"/>
    <col min="7953" max="8193" width="9.140625" style="151"/>
    <col min="8194" max="8194" width="6.140625" style="151" customWidth="1"/>
    <col min="8195" max="8195" width="29.42578125" style="151" bestFit="1" customWidth="1"/>
    <col min="8196" max="8198" width="11.7109375" style="151" customWidth="1"/>
    <col min="8199" max="8199" width="9" style="151" customWidth="1"/>
    <col min="8200" max="8208" width="8.42578125" style="151" customWidth="1"/>
    <col min="8209" max="8449" width="9.140625" style="151"/>
    <col min="8450" max="8450" width="6.140625" style="151" customWidth="1"/>
    <col min="8451" max="8451" width="29.42578125" style="151" bestFit="1" customWidth="1"/>
    <col min="8452" max="8454" width="11.7109375" style="151" customWidth="1"/>
    <col min="8455" max="8455" width="9" style="151" customWidth="1"/>
    <col min="8456" max="8464" width="8.42578125" style="151" customWidth="1"/>
    <col min="8465" max="8705" width="9.140625" style="151"/>
    <col min="8706" max="8706" width="6.140625" style="151" customWidth="1"/>
    <col min="8707" max="8707" width="29.42578125" style="151" bestFit="1" customWidth="1"/>
    <col min="8708" max="8710" width="11.7109375" style="151" customWidth="1"/>
    <col min="8711" max="8711" width="9" style="151" customWidth="1"/>
    <col min="8712" max="8720" width="8.42578125" style="151" customWidth="1"/>
    <col min="8721" max="8961" width="9.140625" style="151"/>
    <col min="8962" max="8962" width="6.140625" style="151" customWidth="1"/>
    <col min="8963" max="8963" width="29.42578125" style="151" bestFit="1" customWidth="1"/>
    <col min="8964" max="8966" width="11.7109375" style="151" customWidth="1"/>
    <col min="8967" max="8967" width="9" style="151" customWidth="1"/>
    <col min="8968" max="8976" width="8.42578125" style="151" customWidth="1"/>
    <col min="8977" max="9217" width="9.140625" style="151"/>
    <col min="9218" max="9218" width="6.140625" style="151" customWidth="1"/>
    <col min="9219" max="9219" width="29.42578125" style="151" bestFit="1" customWidth="1"/>
    <col min="9220" max="9222" width="11.7109375" style="151" customWidth="1"/>
    <col min="9223" max="9223" width="9" style="151" customWidth="1"/>
    <col min="9224" max="9232" width="8.42578125" style="151" customWidth="1"/>
    <col min="9233" max="9473" width="9.140625" style="151"/>
    <col min="9474" max="9474" width="6.140625" style="151" customWidth="1"/>
    <col min="9475" max="9475" width="29.42578125" style="151" bestFit="1" customWidth="1"/>
    <col min="9476" max="9478" width="11.7109375" style="151" customWidth="1"/>
    <col min="9479" max="9479" width="9" style="151" customWidth="1"/>
    <col min="9480" max="9488" width="8.42578125" style="151" customWidth="1"/>
    <col min="9489" max="9729" width="9.140625" style="151"/>
    <col min="9730" max="9730" width="6.140625" style="151" customWidth="1"/>
    <col min="9731" max="9731" width="29.42578125" style="151" bestFit="1" customWidth="1"/>
    <col min="9732" max="9734" width="11.7109375" style="151" customWidth="1"/>
    <col min="9735" max="9735" width="9" style="151" customWidth="1"/>
    <col min="9736" max="9744" width="8.42578125" style="151" customWidth="1"/>
    <col min="9745" max="9985" width="9.140625" style="151"/>
    <col min="9986" max="9986" width="6.140625" style="151" customWidth="1"/>
    <col min="9987" max="9987" width="29.42578125" style="151" bestFit="1" customWidth="1"/>
    <col min="9988" max="9990" width="11.7109375" style="151" customWidth="1"/>
    <col min="9991" max="9991" width="9" style="151" customWidth="1"/>
    <col min="9992" max="10000" width="8.42578125" style="151" customWidth="1"/>
    <col min="10001" max="10241" width="9.140625" style="151"/>
    <col min="10242" max="10242" width="6.140625" style="151" customWidth="1"/>
    <col min="10243" max="10243" width="29.42578125" style="151" bestFit="1" customWidth="1"/>
    <col min="10244" max="10246" width="11.7109375" style="151" customWidth="1"/>
    <col min="10247" max="10247" width="9" style="151" customWidth="1"/>
    <col min="10248" max="10256" width="8.42578125" style="151" customWidth="1"/>
    <col min="10257" max="10497" width="9.140625" style="151"/>
    <col min="10498" max="10498" width="6.140625" style="151" customWidth="1"/>
    <col min="10499" max="10499" width="29.42578125" style="151" bestFit="1" customWidth="1"/>
    <col min="10500" max="10502" width="11.7109375" style="151" customWidth="1"/>
    <col min="10503" max="10503" width="9" style="151" customWidth="1"/>
    <col min="10504" max="10512" width="8.42578125" style="151" customWidth="1"/>
    <col min="10513" max="10753" width="9.140625" style="151"/>
    <col min="10754" max="10754" width="6.140625" style="151" customWidth="1"/>
    <col min="10755" max="10755" width="29.42578125" style="151" bestFit="1" customWidth="1"/>
    <col min="10756" max="10758" width="11.7109375" style="151" customWidth="1"/>
    <col min="10759" max="10759" width="9" style="151" customWidth="1"/>
    <col min="10760" max="10768" width="8.42578125" style="151" customWidth="1"/>
    <col min="10769" max="11009" width="9.140625" style="151"/>
    <col min="11010" max="11010" width="6.140625" style="151" customWidth="1"/>
    <col min="11011" max="11011" width="29.42578125" style="151" bestFit="1" customWidth="1"/>
    <col min="11012" max="11014" width="11.7109375" style="151" customWidth="1"/>
    <col min="11015" max="11015" width="9" style="151" customWidth="1"/>
    <col min="11016" max="11024" width="8.42578125" style="151" customWidth="1"/>
    <col min="11025" max="11265" width="9.140625" style="151"/>
    <col min="11266" max="11266" width="6.140625" style="151" customWidth="1"/>
    <col min="11267" max="11267" width="29.42578125" style="151" bestFit="1" customWidth="1"/>
    <col min="11268" max="11270" width="11.7109375" style="151" customWidth="1"/>
    <col min="11271" max="11271" width="9" style="151" customWidth="1"/>
    <col min="11272" max="11280" width="8.42578125" style="151" customWidth="1"/>
    <col min="11281" max="11521" width="9.140625" style="151"/>
    <col min="11522" max="11522" width="6.140625" style="151" customWidth="1"/>
    <col min="11523" max="11523" width="29.42578125" style="151" bestFit="1" customWidth="1"/>
    <col min="11524" max="11526" width="11.7109375" style="151" customWidth="1"/>
    <col min="11527" max="11527" width="9" style="151" customWidth="1"/>
    <col min="11528" max="11536" width="8.42578125" style="151" customWidth="1"/>
    <col min="11537" max="11777" width="9.140625" style="151"/>
    <col min="11778" max="11778" width="6.140625" style="151" customWidth="1"/>
    <col min="11779" max="11779" width="29.42578125" style="151" bestFit="1" customWidth="1"/>
    <col min="11780" max="11782" width="11.7109375" style="151" customWidth="1"/>
    <col min="11783" max="11783" width="9" style="151" customWidth="1"/>
    <col min="11784" max="11792" width="8.42578125" style="151" customWidth="1"/>
    <col min="11793" max="12033" width="9.140625" style="151"/>
    <col min="12034" max="12034" width="6.140625" style="151" customWidth="1"/>
    <col min="12035" max="12035" width="29.42578125" style="151" bestFit="1" customWidth="1"/>
    <col min="12036" max="12038" width="11.7109375" style="151" customWidth="1"/>
    <col min="12039" max="12039" width="9" style="151" customWidth="1"/>
    <col min="12040" max="12048" width="8.42578125" style="151" customWidth="1"/>
    <col min="12049" max="12289" width="9.140625" style="151"/>
    <col min="12290" max="12290" width="6.140625" style="151" customWidth="1"/>
    <col min="12291" max="12291" width="29.42578125" style="151" bestFit="1" customWidth="1"/>
    <col min="12292" max="12294" width="11.7109375" style="151" customWidth="1"/>
    <col min="12295" max="12295" width="9" style="151" customWidth="1"/>
    <col min="12296" max="12304" width="8.42578125" style="151" customWidth="1"/>
    <col min="12305" max="12545" width="9.140625" style="151"/>
    <col min="12546" max="12546" width="6.140625" style="151" customWidth="1"/>
    <col min="12547" max="12547" width="29.42578125" style="151" bestFit="1" customWidth="1"/>
    <col min="12548" max="12550" width="11.7109375" style="151" customWidth="1"/>
    <col min="12551" max="12551" width="9" style="151" customWidth="1"/>
    <col min="12552" max="12560" width="8.42578125" style="151" customWidth="1"/>
    <col min="12561" max="12801" width="9.140625" style="151"/>
    <col min="12802" max="12802" width="6.140625" style="151" customWidth="1"/>
    <col min="12803" max="12803" width="29.42578125" style="151" bestFit="1" customWidth="1"/>
    <col min="12804" max="12806" width="11.7109375" style="151" customWidth="1"/>
    <col min="12807" max="12807" width="9" style="151" customWidth="1"/>
    <col min="12808" max="12816" width="8.42578125" style="151" customWidth="1"/>
    <col min="12817" max="13057" width="9.140625" style="151"/>
    <col min="13058" max="13058" width="6.140625" style="151" customWidth="1"/>
    <col min="13059" max="13059" width="29.42578125" style="151" bestFit="1" customWidth="1"/>
    <col min="13060" max="13062" width="11.7109375" style="151" customWidth="1"/>
    <col min="13063" max="13063" width="9" style="151" customWidth="1"/>
    <col min="13064" max="13072" width="8.42578125" style="151" customWidth="1"/>
    <col min="13073" max="13313" width="9.140625" style="151"/>
    <col min="13314" max="13314" width="6.140625" style="151" customWidth="1"/>
    <col min="13315" max="13315" width="29.42578125" style="151" bestFit="1" customWidth="1"/>
    <col min="13316" max="13318" width="11.7109375" style="151" customWidth="1"/>
    <col min="13319" max="13319" width="9" style="151" customWidth="1"/>
    <col min="13320" max="13328" width="8.42578125" style="151" customWidth="1"/>
    <col min="13329" max="13569" width="9.140625" style="151"/>
    <col min="13570" max="13570" width="6.140625" style="151" customWidth="1"/>
    <col min="13571" max="13571" width="29.42578125" style="151" bestFit="1" customWidth="1"/>
    <col min="13572" max="13574" width="11.7109375" style="151" customWidth="1"/>
    <col min="13575" max="13575" width="9" style="151" customWidth="1"/>
    <col min="13576" max="13584" width="8.42578125" style="151" customWidth="1"/>
    <col min="13585" max="13825" width="9.140625" style="151"/>
    <col min="13826" max="13826" width="6.140625" style="151" customWidth="1"/>
    <col min="13827" max="13827" width="29.42578125" style="151" bestFit="1" customWidth="1"/>
    <col min="13828" max="13830" width="11.7109375" style="151" customWidth="1"/>
    <col min="13831" max="13831" width="9" style="151" customWidth="1"/>
    <col min="13832" max="13840" width="8.42578125" style="151" customWidth="1"/>
    <col min="13841" max="14081" width="9.140625" style="151"/>
    <col min="14082" max="14082" width="6.140625" style="151" customWidth="1"/>
    <col min="14083" max="14083" width="29.42578125" style="151" bestFit="1" customWidth="1"/>
    <col min="14084" max="14086" width="11.7109375" style="151" customWidth="1"/>
    <col min="14087" max="14087" width="9" style="151" customWidth="1"/>
    <col min="14088" max="14096" width="8.42578125" style="151" customWidth="1"/>
    <col min="14097" max="14337" width="9.140625" style="151"/>
    <col min="14338" max="14338" width="6.140625" style="151" customWidth="1"/>
    <col min="14339" max="14339" width="29.42578125" style="151" bestFit="1" customWidth="1"/>
    <col min="14340" max="14342" width="11.7109375" style="151" customWidth="1"/>
    <col min="14343" max="14343" width="9" style="151" customWidth="1"/>
    <col min="14344" max="14352" width="8.42578125" style="151" customWidth="1"/>
    <col min="14353" max="14593" width="9.140625" style="151"/>
    <col min="14594" max="14594" width="6.140625" style="151" customWidth="1"/>
    <col min="14595" max="14595" width="29.42578125" style="151" bestFit="1" customWidth="1"/>
    <col min="14596" max="14598" width="11.7109375" style="151" customWidth="1"/>
    <col min="14599" max="14599" width="9" style="151" customWidth="1"/>
    <col min="14600" max="14608" width="8.42578125" style="151" customWidth="1"/>
    <col min="14609" max="14849" width="9.140625" style="151"/>
    <col min="14850" max="14850" width="6.140625" style="151" customWidth="1"/>
    <col min="14851" max="14851" width="29.42578125" style="151" bestFit="1" customWidth="1"/>
    <col min="14852" max="14854" width="11.7109375" style="151" customWidth="1"/>
    <col min="14855" max="14855" width="9" style="151" customWidth="1"/>
    <col min="14856" max="14864" width="8.42578125" style="151" customWidth="1"/>
    <col min="14865" max="15105" width="9.140625" style="151"/>
    <col min="15106" max="15106" width="6.140625" style="151" customWidth="1"/>
    <col min="15107" max="15107" width="29.42578125" style="151" bestFit="1" customWidth="1"/>
    <col min="15108" max="15110" width="11.7109375" style="151" customWidth="1"/>
    <col min="15111" max="15111" width="9" style="151" customWidth="1"/>
    <col min="15112" max="15120" width="8.42578125" style="151" customWidth="1"/>
    <col min="15121" max="15361" width="9.140625" style="151"/>
    <col min="15362" max="15362" width="6.140625" style="151" customWidth="1"/>
    <col min="15363" max="15363" width="29.42578125" style="151" bestFit="1" customWidth="1"/>
    <col min="15364" max="15366" width="11.7109375" style="151" customWidth="1"/>
    <col min="15367" max="15367" width="9" style="151" customWidth="1"/>
    <col min="15368" max="15376" width="8.42578125" style="151" customWidth="1"/>
    <col min="15377" max="15617" width="9.140625" style="151"/>
    <col min="15618" max="15618" width="6.140625" style="151" customWidth="1"/>
    <col min="15619" max="15619" width="29.42578125" style="151" bestFit="1" customWidth="1"/>
    <col min="15620" max="15622" width="11.7109375" style="151" customWidth="1"/>
    <col min="15623" max="15623" width="9" style="151" customWidth="1"/>
    <col min="15624" max="15632" width="8.42578125" style="151" customWidth="1"/>
    <col min="15633" max="15873" width="9.140625" style="151"/>
    <col min="15874" max="15874" width="6.140625" style="151" customWidth="1"/>
    <col min="15875" max="15875" width="29.42578125" style="151" bestFit="1" customWidth="1"/>
    <col min="15876" max="15878" width="11.7109375" style="151" customWidth="1"/>
    <col min="15879" max="15879" width="9" style="151" customWidth="1"/>
    <col min="15880" max="15888" width="8.42578125" style="151" customWidth="1"/>
    <col min="15889" max="16129" width="9.140625" style="151"/>
    <col min="16130" max="16130" width="6.140625" style="151" customWidth="1"/>
    <col min="16131" max="16131" width="29.42578125" style="151" bestFit="1" customWidth="1"/>
    <col min="16132" max="16134" width="11.7109375" style="151" customWidth="1"/>
    <col min="16135" max="16135" width="9" style="151" customWidth="1"/>
    <col min="16136" max="16144" width="8.42578125" style="151" customWidth="1"/>
    <col min="16145" max="16384" width="9.140625" style="151"/>
  </cols>
  <sheetData>
    <row r="1" spans="2:19">
      <c r="B1" s="1642" t="s">
        <v>403</v>
      </c>
      <c r="C1" s="1642"/>
      <c r="D1" s="1642"/>
      <c r="E1" s="1642"/>
      <c r="F1" s="1642"/>
      <c r="G1" s="1642"/>
      <c r="H1" s="1642"/>
      <c r="I1" s="558"/>
      <c r="J1" s="558"/>
      <c r="K1" s="558"/>
      <c r="L1" s="558"/>
      <c r="M1" s="558"/>
      <c r="N1" s="558"/>
      <c r="O1" s="558"/>
      <c r="P1" s="558"/>
    </row>
    <row r="2" spans="2:19" ht="15" customHeight="1">
      <c r="B2" s="1645" t="s">
        <v>103</v>
      </c>
      <c r="C2" s="1645"/>
      <c r="D2" s="1645"/>
      <c r="E2" s="1645"/>
      <c r="F2" s="1645"/>
      <c r="G2" s="1645"/>
      <c r="H2" s="1645"/>
      <c r="I2" s="554"/>
      <c r="J2" s="554"/>
      <c r="K2" s="554"/>
      <c r="L2" s="554"/>
      <c r="M2" s="554"/>
      <c r="N2" s="554"/>
      <c r="O2" s="554"/>
      <c r="P2" s="554"/>
    </row>
    <row r="3" spans="2:19" ht="15" customHeight="1" thickBot="1">
      <c r="B3" s="1646" t="s">
        <v>70</v>
      </c>
      <c r="C3" s="1646"/>
      <c r="D3" s="1646"/>
      <c r="E3" s="1646"/>
      <c r="F3" s="1646"/>
      <c r="G3" s="1646"/>
      <c r="H3" s="1646"/>
      <c r="I3" s="616"/>
      <c r="J3" s="616"/>
      <c r="K3" s="616"/>
      <c r="L3" s="616"/>
      <c r="M3" s="616"/>
      <c r="N3" s="616"/>
      <c r="O3" s="616"/>
      <c r="P3" s="616"/>
    </row>
    <row r="4" spans="2:19" ht="15" customHeight="1" thickTop="1">
      <c r="B4" s="617"/>
      <c r="C4" s="618"/>
      <c r="D4" s="1633" t="str">
        <f>'X-Other'!D4:F4</f>
        <v>Six  Months</v>
      </c>
      <c r="E4" s="1633"/>
      <c r="F4" s="1633"/>
      <c r="G4" s="1634" t="s">
        <v>5</v>
      </c>
      <c r="H4" s="1635"/>
      <c r="I4" s="619"/>
      <c r="J4" s="619"/>
      <c r="K4" s="619"/>
      <c r="L4" s="619"/>
      <c r="M4" s="619"/>
      <c r="N4" s="619"/>
      <c r="O4" s="619"/>
      <c r="P4" s="619"/>
    </row>
    <row r="5" spans="2:19" ht="21.75" customHeight="1">
      <c r="B5" s="620"/>
      <c r="C5" s="621"/>
      <c r="D5" s="564" t="s">
        <v>6</v>
      </c>
      <c r="E5" s="565" t="s">
        <v>689</v>
      </c>
      <c r="F5" s="565" t="s">
        <v>690</v>
      </c>
      <c r="G5" s="565" t="s">
        <v>7</v>
      </c>
      <c r="H5" s="566" t="s">
        <v>53</v>
      </c>
      <c r="I5" s="622"/>
      <c r="J5" s="622"/>
      <c r="K5" s="622"/>
      <c r="L5" s="622"/>
      <c r="M5" s="622"/>
      <c r="N5" s="622"/>
      <c r="O5" s="622"/>
      <c r="P5" s="622"/>
    </row>
    <row r="6" spans="2:19" ht="15" customHeight="1">
      <c r="B6" s="623"/>
      <c r="C6" s="624" t="s">
        <v>319</v>
      </c>
      <c r="D6" s="625">
        <v>118122.29252299998</v>
      </c>
      <c r="E6" s="625">
        <v>241141.63985299997</v>
      </c>
      <c r="F6" s="625">
        <v>278709.85024</v>
      </c>
      <c r="G6" s="625">
        <v>104.14574988548117</v>
      </c>
      <c r="H6" s="626">
        <v>15.579312809642332</v>
      </c>
      <c r="I6" s="627"/>
      <c r="J6" s="627"/>
      <c r="K6" s="627"/>
      <c r="L6" s="627"/>
      <c r="M6" s="627"/>
      <c r="N6" s="627"/>
      <c r="O6" s="627"/>
      <c r="P6" s="627"/>
      <c r="Q6" s="627"/>
      <c r="R6" s="627"/>
    </row>
    <row r="7" spans="2:19" ht="14.25" customHeight="1">
      <c r="B7" s="628">
        <v>1</v>
      </c>
      <c r="C7" s="629" t="s">
        <v>404</v>
      </c>
      <c r="D7" s="630">
        <v>3131.7718189999996</v>
      </c>
      <c r="E7" s="630">
        <v>8783.4409190000006</v>
      </c>
      <c r="F7" s="630">
        <v>2268.471407</v>
      </c>
      <c r="G7" s="630">
        <v>180.4623525159833</v>
      </c>
      <c r="H7" s="631">
        <v>-74.173317405791039</v>
      </c>
      <c r="I7" s="632"/>
      <c r="J7" s="632"/>
      <c r="K7" s="632"/>
      <c r="L7" s="632"/>
      <c r="M7" s="632"/>
      <c r="N7" s="632"/>
      <c r="O7" s="632"/>
      <c r="P7" s="627"/>
      <c r="Q7" s="627"/>
      <c r="R7" s="627"/>
    </row>
    <row r="8" spans="2:19" ht="15" customHeight="1">
      <c r="B8" s="628">
        <v>2</v>
      </c>
      <c r="C8" s="629" t="s">
        <v>405</v>
      </c>
      <c r="D8" s="630">
        <v>852.66619500000002</v>
      </c>
      <c r="E8" s="630">
        <v>1470.567759</v>
      </c>
      <c r="F8" s="630">
        <v>2150.1801679999999</v>
      </c>
      <c r="G8" s="630">
        <v>72.466994425643918</v>
      </c>
      <c r="H8" s="631">
        <v>46.214287294190541</v>
      </c>
      <c r="I8" s="632"/>
      <c r="J8" s="632"/>
      <c r="K8" s="632"/>
      <c r="L8" s="632"/>
      <c r="M8" s="632"/>
      <c r="N8" s="632"/>
      <c r="O8" s="632"/>
      <c r="P8" s="627"/>
      <c r="Q8" s="627"/>
      <c r="R8" s="627"/>
    </row>
    <row r="9" spans="2:19" ht="15" customHeight="1">
      <c r="B9" s="628">
        <v>3</v>
      </c>
      <c r="C9" s="629" t="s">
        <v>406</v>
      </c>
      <c r="D9" s="630">
        <v>1449.3304600000001</v>
      </c>
      <c r="E9" s="630">
        <v>3015.3107130000003</v>
      </c>
      <c r="F9" s="630">
        <v>3290.0216310000005</v>
      </c>
      <c r="G9" s="630">
        <v>108.04852973282576</v>
      </c>
      <c r="H9" s="631">
        <v>9.1105343411420421</v>
      </c>
      <c r="I9" s="632"/>
      <c r="J9" s="632"/>
      <c r="K9" s="632"/>
      <c r="L9" s="632"/>
      <c r="M9" s="632"/>
      <c r="N9" s="632"/>
      <c r="O9" s="632"/>
      <c r="P9" s="627"/>
      <c r="Q9" s="627"/>
      <c r="R9" s="627"/>
    </row>
    <row r="10" spans="2:19" ht="15" customHeight="1">
      <c r="B10" s="628">
        <v>4</v>
      </c>
      <c r="C10" s="629" t="s">
        <v>407</v>
      </c>
      <c r="D10" s="630">
        <v>22.837688</v>
      </c>
      <c r="E10" s="630">
        <v>309.49368799999996</v>
      </c>
      <c r="F10" s="630">
        <v>846.21974900000009</v>
      </c>
      <c r="G10" s="633" t="s">
        <v>322</v>
      </c>
      <c r="H10" s="631">
        <v>173.42068087669696</v>
      </c>
      <c r="I10" s="632"/>
      <c r="J10" s="632"/>
      <c r="K10" s="632"/>
      <c r="L10" s="632"/>
      <c r="M10" s="632"/>
      <c r="N10" s="632"/>
      <c r="O10" s="632"/>
      <c r="P10" s="627"/>
      <c r="Q10" s="627"/>
      <c r="R10" s="627"/>
    </row>
    <row r="11" spans="2:19" ht="15" customHeight="1">
      <c r="B11" s="628">
        <v>5</v>
      </c>
      <c r="C11" s="629" t="s">
        <v>408</v>
      </c>
      <c r="D11" s="630">
        <v>496.50095599999997</v>
      </c>
      <c r="E11" s="630">
        <v>872.78375000000005</v>
      </c>
      <c r="F11" s="630">
        <v>517.06726300000003</v>
      </c>
      <c r="G11" s="630">
        <v>75.78692235186756</v>
      </c>
      <c r="H11" s="631">
        <v>-40.75654330182018</v>
      </c>
      <c r="I11" s="632"/>
      <c r="J11" s="632"/>
      <c r="K11" s="632"/>
      <c r="L11" s="632"/>
      <c r="M11" s="632"/>
      <c r="N11" s="632"/>
      <c r="O11" s="632"/>
      <c r="P11" s="627"/>
      <c r="Q11" s="627"/>
      <c r="R11" s="627"/>
    </row>
    <row r="12" spans="2:19" ht="15" customHeight="1">
      <c r="B12" s="628">
        <v>6</v>
      </c>
      <c r="C12" s="629" t="s">
        <v>409</v>
      </c>
      <c r="D12" s="630">
        <v>2032.1153910000003</v>
      </c>
      <c r="E12" s="630">
        <v>8036.7516450000003</v>
      </c>
      <c r="F12" s="630">
        <v>11002.097668</v>
      </c>
      <c r="G12" s="630">
        <v>295.48697286550885</v>
      </c>
      <c r="H12" s="631">
        <v>36.897320633826808</v>
      </c>
      <c r="I12" s="632"/>
      <c r="J12" s="632"/>
      <c r="K12" s="632"/>
      <c r="L12" s="632"/>
      <c r="M12" s="632"/>
      <c r="N12" s="632"/>
      <c r="O12" s="632"/>
      <c r="P12" s="627"/>
      <c r="Q12" s="627"/>
      <c r="R12" s="627"/>
    </row>
    <row r="13" spans="2:19" ht="15" customHeight="1">
      <c r="B13" s="628">
        <v>7</v>
      </c>
      <c r="C13" s="629" t="s">
        <v>410</v>
      </c>
      <c r="D13" s="630">
        <v>1218.8933959999999</v>
      </c>
      <c r="E13" s="630">
        <v>164.282816</v>
      </c>
      <c r="F13" s="630">
        <v>1130.778595</v>
      </c>
      <c r="G13" s="630">
        <v>-86.521970129699511</v>
      </c>
      <c r="H13" s="631">
        <v>588.31215737134676</v>
      </c>
      <c r="I13" s="632"/>
      <c r="J13" s="632"/>
      <c r="K13" s="632"/>
      <c r="L13" s="632"/>
      <c r="M13" s="632"/>
      <c r="N13" s="632"/>
      <c r="O13" s="632"/>
      <c r="P13" s="627"/>
      <c r="Q13" s="627"/>
      <c r="R13" s="627"/>
    </row>
    <row r="14" spans="2:19" ht="15" customHeight="1">
      <c r="B14" s="628">
        <v>8</v>
      </c>
      <c r="C14" s="629" t="s">
        <v>328</v>
      </c>
      <c r="D14" s="630">
        <v>1121.2398109999999</v>
      </c>
      <c r="E14" s="630">
        <v>1820.8642810000001</v>
      </c>
      <c r="F14" s="630">
        <v>2631.6273329999999</v>
      </c>
      <c r="G14" s="630">
        <v>62.397398231518935</v>
      </c>
      <c r="H14" s="631">
        <v>44.526275816379723</v>
      </c>
      <c r="I14" s="632"/>
      <c r="J14" s="632"/>
      <c r="K14" s="632"/>
      <c r="L14" s="632"/>
      <c r="M14" s="632"/>
      <c r="N14" s="632"/>
      <c r="O14" s="632"/>
      <c r="P14" s="627"/>
      <c r="Q14" s="627"/>
      <c r="R14" s="627"/>
      <c r="S14" s="597"/>
    </row>
    <row r="15" spans="2:19" ht="15" customHeight="1">
      <c r="B15" s="628">
        <v>9</v>
      </c>
      <c r="C15" s="629" t="s">
        <v>411</v>
      </c>
      <c r="D15" s="630">
        <v>2513.0478080000003</v>
      </c>
      <c r="E15" s="630">
        <v>2744.490671</v>
      </c>
      <c r="F15" s="630">
        <v>3494.926203</v>
      </c>
      <c r="G15" s="630">
        <v>9.2096482312524302</v>
      </c>
      <c r="H15" s="631">
        <v>27.343344247060841</v>
      </c>
      <c r="I15" s="632"/>
      <c r="J15" s="632"/>
      <c r="K15" s="632"/>
      <c r="L15" s="632"/>
      <c r="M15" s="632"/>
      <c r="N15" s="632"/>
      <c r="O15" s="632"/>
      <c r="P15" s="627"/>
      <c r="Q15" s="627"/>
      <c r="R15" s="627"/>
    </row>
    <row r="16" spans="2:19" ht="15" customHeight="1">
      <c r="B16" s="628">
        <v>10</v>
      </c>
      <c r="C16" s="629" t="s">
        <v>412</v>
      </c>
      <c r="D16" s="630">
        <v>3643.0984859999999</v>
      </c>
      <c r="E16" s="630">
        <v>2401.1463530000001</v>
      </c>
      <c r="F16" s="630">
        <v>3428.509004</v>
      </c>
      <c r="G16" s="630">
        <v>-34.090545116270562</v>
      </c>
      <c r="H16" s="631">
        <v>42.786340354323244</v>
      </c>
      <c r="I16" s="632"/>
      <c r="J16" s="632"/>
      <c r="K16" s="632"/>
      <c r="L16" s="632"/>
      <c r="M16" s="632"/>
      <c r="N16" s="632"/>
      <c r="O16" s="632"/>
      <c r="P16" s="627"/>
      <c r="Q16" s="627"/>
      <c r="R16" s="627"/>
    </row>
    <row r="17" spans="2:19" ht="15" customHeight="1">
      <c r="B17" s="628">
        <v>11</v>
      </c>
      <c r="C17" s="629" t="s">
        <v>413</v>
      </c>
      <c r="D17" s="630">
        <v>101.564464</v>
      </c>
      <c r="E17" s="630">
        <v>184.08030200000002</v>
      </c>
      <c r="F17" s="630">
        <v>254.29461000000003</v>
      </c>
      <c r="G17" s="630">
        <v>81.244792469933202</v>
      </c>
      <c r="H17" s="631">
        <v>38.143303350295469</v>
      </c>
      <c r="I17" s="632"/>
      <c r="J17" s="632"/>
      <c r="K17" s="632"/>
      <c r="L17" s="632"/>
      <c r="M17" s="632"/>
      <c r="N17" s="632"/>
      <c r="O17" s="632"/>
      <c r="P17" s="627"/>
      <c r="Q17" s="627"/>
      <c r="R17" s="627"/>
    </row>
    <row r="18" spans="2:19" ht="15" customHeight="1">
      <c r="B18" s="628">
        <v>12</v>
      </c>
      <c r="C18" s="629" t="s">
        <v>414</v>
      </c>
      <c r="D18" s="630">
        <v>704.61244599999998</v>
      </c>
      <c r="E18" s="630">
        <v>1325.165195</v>
      </c>
      <c r="F18" s="630">
        <v>1302.354206</v>
      </c>
      <c r="G18" s="630">
        <v>88.070080584412494</v>
      </c>
      <c r="H18" s="631">
        <v>-1.721369462921956</v>
      </c>
      <c r="I18" s="632"/>
      <c r="J18" s="632"/>
      <c r="K18" s="632"/>
      <c r="L18" s="632"/>
      <c r="M18" s="632"/>
      <c r="N18" s="632"/>
      <c r="O18" s="632"/>
      <c r="P18" s="627"/>
      <c r="Q18" s="627"/>
      <c r="R18" s="627"/>
      <c r="S18" s="597"/>
    </row>
    <row r="19" spans="2:19" ht="15" customHeight="1">
      <c r="B19" s="628">
        <v>13</v>
      </c>
      <c r="C19" s="629" t="s">
        <v>415</v>
      </c>
      <c r="D19" s="630">
        <v>517.94369800000004</v>
      </c>
      <c r="E19" s="630">
        <v>479.42725599999994</v>
      </c>
      <c r="F19" s="630">
        <v>569.09334500000011</v>
      </c>
      <c r="G19" s="630">
        <v>-7.4364148359615854</v>
      </c>
      <c r="H19" s="631">
        <v>18.702751643306684</v>
      </c>
      <c r="I19" s="632"/>
      <c r="J19" s="632"/>
      <c r="K19" s="632"/>
      <c r="L19" s="632"/>
      <c r="M19" s="632"/>
      <c r="N19" s="632"/>
      <c r="O19" s="632"/>
      <c r="P19" s="627"/>
      <c r="Q19" s="627"/>
      <c r="R19" s="627"/>
    </row>
    <row r="20" spans="2:19" ht="15" customHeight="1">
      <c r="B20" s="628">
        <v>14</v>
      </c>
      <c r="C20" s="629" t="s">
        <v>416</v>
      </c>
      <c r="D20" s="630">
        <v>1323.630263</v>
      </c>
      <c r="E20" s="630">
        <v>1858.420797</v>
      </c>
      <c r="F20" s="630">
        <v>1120.5812189999999</v>
      </c>
      <c r="G20" s="630">
        <v>40.403317221525327</v>
      </c>
      <c r="H20" s="631">
        <v>-39.702503286181212</v>
      </c>
      <c r="I20" s="632"/>
      <c r="J20" s="632"/>
      <c r="K20" s="632"/>
      <c r="L20" s="632"/>
      <c r="M20" s="632"/>
      <c r="N20" s="632"/>
      <c r="O20" s="632"/>
      <c r="P20" s="627"/>
      <c r="Q20" s="627"/>
      <c r="R20" s="627"/>
    </row>
    <row r="21" spans="2:19" ht="15" customHeight="1">
      <c r="B21" s="628">
        <v>15</v>
      </c>
      <c r="C21" s="629" t="s">
        <v>417</v>
      </c>
      <c r="D21" s="630">
        <v>2983.1346570000001</v>
      </c>
      <c r="E21" s="630">
        <v>6214.8293560000002</v>
      </c>
      <c r="F21" s="630">
        <v>6503.1512600000005</v>
      </c>
      <c r="G21" s="630">
        <v>108.33217640433185</v>
      </c>
      <c r="H21" s="631">
        <v>4.639256968844137</v>
      </c>
      <c r="I21" s="632"/>
      <c r="J21" s="632"/>
      <c r="K21" s="632"/>
      <c r="L21" s="632"/>
      <c r="M21" s="632"/>
      <c r="N21" s="632"/>
      <c r="O21" s="632"/>
      <c r="P21" s="627"/>
      <c r="Q21" s="627"/>
      <c r="R21" s="627"/>
    </row>
    <row r="22" spans="2:19" ht="15" customHeight="1">
      <c r="B22" s="628">
        <v>16</v>
      </c>
      <c r="C22" s="629" t="s">
        <v>418</v>
      </c>
      <c r="D22" s="630">
        <v>695.81710300000009</v>
      </c>
      <c r="E22" s="630">
        <v>1152.037202</v>
      </c>
      <c r="F22" s="630">
        <v>1263.6688469999999</v>
      </c>
      <c r="G22" s="630">
        <v>65.566094456864732</v>
      </c>
      <c r="H22" s="631">
        <v>9.6899340408626671</v>
      </c>
      <c r="I22" s="632"/>
      <c r="J22" s="632"/>
      <c r="K22" s="632"/>
      <c r="L22" s="632"/>
      <c r="M22" s="632"/>
      <c r="N22" s="632"/>
      <c r="O22" s="632"/>
      <c r="P22" s="627"/>
      <c r="Q22" s="627"/>
      <c r="R22" s="627"/>
    </row>
    <row r="23" spans="2:19" ht="15" customHeight="1">
      <c r="B23" s="628">
        <v>17</v>
      </c>
      <c r="C23" s="629" t="s">
        <v>331</v>
      </c>
      <c r="D23" s="630">
        <v>1995.337227</v>
      </c>
      <c r="E23" s="630">
        <v>2585.2919660000002</v>
      </c>
      <c r="F23" s="630">
        <v>2826.1720290000003</v>
      </c>
      <c r="G23" s="630">
        <v>29.566668281280954</v>
      </c>
      <c r="H23" s="631">
        <v>9.3173253221644075</v>
      </c>
      <c r="I23" s="632"/>
      <c r="J23" s="632"/>
      <c r="K23" s="632"/>
      <c r="L23" s="632"/>
      <c r="M23" s="632"/>
      <c r="N23" s="632"/>
      <c r="O23" s="632"/>
      <c r="P23" s="627"/>
      <c r="Q23" s="627"/>
      <c r="R23" s="627"/>
    </row>
    <row r="24" spans="2:19" ht="15" customHeight="1">
      <c r="B24" s="628">
        <v>18</v>
      </c>
      <c r="C24" s="629" t="s">
        <v>419</v>
      </c>
      <c r="D24" s="630">
        <v>1146.387242</v>
      </c>
      <c r="E24" s="630">
        <v>1822.690302</v>
      </c>
      <c r="F24" s="630">
        <v>1776.9079380000001</v>
      </c>
      <c r="G24" s="630">
        <v>58.994294006632003</v>
      </c>
      <c r="H24" s="631">
        <v>-2.511801590745506</v>
      </c>
      <c r="I24" s="632"/>
      <c r="J24" s="632"/>
      <c r="K24" s="632"/>
      <c r="L24" s="632"/>
      <c r="M24" s="632"/>
      <c r="N24" s="632"/>
      <c r="O24" s="632"/>
      <c r="P24" s="627"/>
      <c r="Q24" s="627"/>
      <c r="R24" s="627"/>
    </row>
    <row r="25" spans="2:19" ht="15" customHeight="1">
      <c r="B25" s="628">
        <v>19</v>
      </c>
      <c r="C25" s="629" t="s">
        <v>420</v>
      </c>
      <c r="D25" s="630">
        <v>5368.3162500000008</v>
      </c>
      <c r="E25" s="630">
        <v>6961.7532840000003</v>
      </c>
      <c r="F25" s="630">
        <v>8771.6114249999991</v>
      </c>
      <c r="G25" s="630">
        <v>29.682249699801105</v>
      </c>
      <c r="H25" s="631">
        <v>25.997160013692877</v>
      </c>
      <c r="I25" s="632"/>
      <c r="J25" s="632"/>
      <c r="K25" s="632"/>
      <c r="L25" s="632"/>
      <c r="M25" s="632"/>
      <c r="N25" s="632"/>
      <c r="O25" s="632"/>
      <c r="P25" s="627"/>
      <c r="Q25" s="627"/>
      <c r="R25" s="627"/>
    </row>
    <row r="26" spans="2:19" ht="15" customHeight="1">
      <c r="B26" s="628">
        <v>20</v>
      </c>
      <c r="C26" s="629" t="s">
        <v>421</v>
      </c>
      <c r="D26" s="630">
        <v>182.528582</v>
      </c>
      <c r="E26" s="630">
        <v>332.88824499999998</v>
      </c>
      <c r="F26" s="630">
        <v>442.68356599999998</v>
      </c>
      <c r="G26" s="630">
        <v>82.375955235328576</v>
      </c>
      <c r="H26" s="631">
        <v>32.98263686060767</v>
      </c>
      <c r="I26" s="632"/>
      <c r="J26" s="632"/>
      <c r="K26" s="632"/>
      <c r="L26" s="632"/>
      <c r="M26" s="632"/>
      <c r="N26" s="632"/>
      <c r="O26" s="632"/>
      <c r="P26" s="627"/>
      <c r="Q26" s="627"/>
      <c r="R26" s="627"/>
    </row>
    <row r="27" spans="2:19" ht="15" customHeight="1">
      <c r="B27" s="628">
        <v>21</v>
      </c>
      <c r="C27" s="629" t="s">
        <v>422</v>
      </c>
      <c r="D27" s="630">
        <v>493.87545700000004</v>
      </c>
      <c r="E27" s="630">
        <v>939.57270200000005</v>
      </c>
      <c r="F27" s="630">
        <v>888.53606599999989</v>
      </c>
      <c r="G27" s="630">
        <v>90.244866126238776</v>
      </c>
      <c r="H27" s="631">
        <v>-5.4318985525401331</v>
      </c>
      <c r="I27" s="632"/>
      <c r="J27" s="632"/>
      <c r="K27" s="632"/>
      <c r="L27" s="632"/>
      <c r="M27" s="632"/>
      <c r="N27" s="632"/>
      <c r="O27" s="632"/>
      <c r="P27" s="627"/>
      <c r="Q27" s="627"/>
      <c r="R27" s="627"/>
    </row>
    <row r="28" spans="2:19" ht="15" customHeight="1">
      <c r="B28" s="628">
        <v>22</v>
      </c>
      <c r="C28" s="629" t="s">
        <v>343</v>
      </c>
      <c r="D28" s="630">
        <v>1234.9667299999999</v>
      </c>
      <c r="E28" s="630">
        <v>1296.989687</v>
      </c>
      <c r="F28" s="630">
        <v>1784.0036729999999</v>
      </c>
      <c r="G28" s="630">
        <v>5.0222370767834406</v>
      </c>
      <c r="H28" s="631">
        <v>37.549565033665544</v>
      </c>
      <c r="I28" s="632"/>
      <c r="J28" s="632"/>
      <c r="K28" s="632"/>
      <c r="L28" s="632"/>
      <c r="M28" s="632"/>
      <c r="N28" s="632"/>
      <c r="O28" s="632"/>
      <c r="P28" s="627"/>
      <c r="Q28" s="627"/>
      <c r="R28" s="627"/>
    </row>
    <row r="29" spans="2:19" ht="15" customHeight="1">
      <c r="B29" s="628">
        <v>23</v>
      </c>
      <c r="C29" s="629" t="s">
        <v>423</v>
      </c>
      <c r="D29" s="630">
        <v>6986.0483970000005</v>
      </c>
      <c r="E29" s="630">
        <v>23351.725660999997</v>
      </c>
      <c r="F29" s="630">
        <v>25269.985323999997</v>
      </c>
      <c r="G29" s="630">
        <v>234.26229441851365</v>
      </c>
      <c r="H29" s="631">
        <v>8.2146377139215474</v>
      </c>
      <c r="I29" s="632"/>
      <c r="J29" s="632"/>
      <c r="K29" s="632"/>
      <c r="L29" s="632"/>
      <c r="M29" s="632"/>
      <c r="N29" s="632"/>
      <c r="O29" s="632"/>
      <c r="P29" s="627"/>
      <c r="Q29" s="627"/>
      <c r="R29" s="627"/>
    </row>
    <row r="30" spans="2:19" ht="15" customHeight="1">
      <c r="B30" s="628">
        <v>24</v>
      </c>
      <c r="C30" s="629" t="s">
        <v>424</v>
      </c>
      <c r="D30" s="630">
        <v>3617.214579</v>
      </c>
      <c r="E30" s="630">
        <v>5350.4901019999998</v>
      </c>
      <c r="F30" s="630">
        <v>5856.6239680000008</v>
      </c>
      <c r="G30" s="630">
        <v>47.917409518988876</v>
      </c>
      <c r="H30" s="631">
        <v>9.4595795217116603</v>
      </c>
      <c r="I30" s="632"/>
      <c r="J30" s="632"/>
      <c r="K30" s="632"/>
      <c r="L30" s="632"/>
      <c r="M30" s="632"/>
      <c r="N30" s="632"/>
      <c r="O30" s="632"/>
      <c r="P30" s="627"/>
      <c r="Q30" s="627"/>
      <c r="R30" s="627"/>
    </row>
    <row r="31" spans="2:19" ht="15" customHeight="1">
      <c r="B31" s="628">
        <v>25</v>
      </c>
      <c r="C31" s="629" t="s">
        <v>425</v>
      </c>
      <c r="D31" s="630">
        <v>7726.2525010000008</v>
      </c>
      <c r="E31" s="630">
        <v>11047.275978000001</v>
      </c>
      <c r="F31" s="630">
        <v>10807.640971000001</v>
      </c>
      <c r="G31" s="630">
        <v>42.983625976114098</v>
      </c>
      <c r="H31" s="631">
        <v>-2.1691773381711528</v>
      </c>
      <c r="I31" s="632"/>
      <c r="J31" s="632"/>
      <c r="K31" s="632"/>
      <c r="L31" s="632"/>
      <c r="M31" s="632"/>
      <c r="N31" s="632"/>
      <c r="O31" s="632"/>
      <c r="P31" s="627"/>
      <c r="Q31" s="627"/>
      <c r="R31" s="627"/>
    </row>
    <row r="32" spans="2:19" ht="15" customHeight="1">
      <c r="B32" s="628">
        <v>26</v>
      </c>
      <c r="C32" s="629" t="s">
        <v>426</v>
      </c>
      <c r="D32" s="630">
        <v>14.830138999999999</v>
      </c>
      <c r="E32" s="630">
        <v>32.200384</v>
      </c>
      <c r="F32" s="630">
        <v>58.526070999999995</v>
      </c>
      <c r="G32" s="630">
        <v>117.12799859799023</v>
      </c>
      <c r="H32" s="631">
        <v>81.755816949263703</v>
      </c>
      <c r="I32" s="632"/>
      <c r="J32" s="632"/>
      <c r="K32" s="632"/>
      <c r="L32" s="632"/>
      <c r="M32" s="632"/>
      <c r="N32" s="632"/>
      <c r="O32" s="632"/>
      <c r="P32" s="627"/>
      <c r="Q32" s="627"/>
      <c r="R32" s="627"/>
    </row>
    <row r="33" spans="2:18" ht="15" customHeight="1">
      <c r="B33" s="628">
        <v>27</v>
      </c>
      <c r="C33" s="629" t="s">
        <v>427</v>
      </c>
      <c r="D33" s="630">
        <v>5408.9570880000001</v>
      </c>
      <c r="E33" s="630">
        <v>11900.476212000001</v>
      </c>
      <c r="F33" s="630">
        <v>16153.162085</v>
      </c>
      <c r="G33" s="630">
        <v>120.01424707919591</v>
      </c>
      <c r="H33" s="631">
        <v>35.735426021958233</v>
      </c>
      <c r="I33" s="632"/>
      <c r="J33" s="632"/>
      <c r="K33" s="632"/>
      <c r="L33" s="632"/>
      <c r="M33" s="632"/>
      <c r="N33" s="632"/>
      <c r="O33" s="632"/>
      <c r="P33" s="627"/>
      <c r="Q33" s="627"/>
      <c r="R33" s="627"/>
    </row>
    <row r="34" spans="2:18" ht="15" customHeight="1">
      <c r="B34" s="628">
        <v>28</v>
      </c>
      <c r="C34" s="629" t="s">
        <v>428</v>
      </c>
      <c r="D34" s="630">
        <v>159.70854100000003</v>
      </c>
      <c r="E34" s="630">
        <v>305.60526499999997</v>
      </c>
      <c r="F34" s="630">
        <v>313.97774800000002</v>
      </c>
      <c r="G34" s="630">
        <v>91.351860762412144</v>
      </c>
      <c r="H34" s="631">
        <v>2.7396396459334653</v>
      </c>
      <c r="I34" s="632"/>
      <c r="J34" s="632"/>
      <c r="K34" s="632"/>
      <c r="L34" s="632"/>
      <c r="M34" s="632"/>
      <c r="N34" s="632"/>
      <c r="O34" s="632"/>
      <c r="P34" s="627"/>
      <c r="Q34" s="627"/>
      <c r="R34" s="627"/>
    </row>
    <row r="35" spans="2:18" ht="15" customHeight="1">
      <c r="B35" s="628">
        <v>29</v>
      </c>
      <c r="C35" s="629" t="s">
        <v>350</v>
      </c>
      <c r="D35" s="630">
        <v>1628.1994460000001</v>
      </c>
      <c r="E35" s="630">
        <v>2906.7577900000001</v>
      </c>
      <c r="F35" s="630">
        <v>2830.146397</v>
      </c>
      <c r="G35" s="630">
        <v>78.525904620655439</v>
      </c>
      <c r="H35" s="631">
        <v>-2.6356304355169584</v>
      </c>
      <c r="I35" s="632"/>
      <c r="J35" s="632"/>
      <c r="K35" s="632"/>
      <c r="L35" s="632"/>
      <c r="M35" s="632"/>
      <c r="N35" s="632"/>
      <c r="O35" s="632"/>
      <c r="P35" s="627"/>
      <c r="Q35" s="627"/>
      <c r="R35" s="627"/>
    </row>
    <row r="36" spans="2:18" ht="15" customHeight="1">
      <c r="B36" s="628">
        <v>30</v>
      </c>
      <c r="C36" s="629" t="s">
        <v>429</v>
      </c>
      <c r="D36" s="630">
        <v>20759.526036000003</v>
      </c>
      <c r="E36" s="630">
        <v>49989.384752999991</v>
      </c>
      <c r="F36" s="630">
        <v>68468.511669</v>
      </c>
      <c r="G36" s="630">
        <v>140.80214869217733</v>
      </c>
      <c r="H36" s="631">
        <v>36.966101918049759</v>
      </c>
      <c r="I36" s="632"/>
      <c r="J36" s="632"/>
      <c r="K36" s="632"/>
      <c r="L36" s="632"/>
      <c r="M36" s="632"/>
      <c r="N36" s="632"/>
      <c r="O36" s="632"/>
      <c r="P36" s="627"/>
      <c r="Q36" s="627"/>
      <c r="R36" s="627"/>
    </row>
    <row r="37" spans="2:18" ht="15" customHeight="1">
      <c r="B37" s="628">
        <v>31</v>
      </c>
      <c r="C37" s="629" t="s">
        <v>430</v>
      </c>
      <c r="D37" s="630">
        <v>337.31857100000008</v>
      </c>
      <c r="E37" s="630">
        <v>831.43911100000003</v>
      </c>
      <c r="F37" s="630">
        <v>893.60650899999996</v>
      </c>
      <c r="G37" s="630">
        <v>146.48483139696444</v>
      </c>
      <c r="H37" s="631">
        <v>7.4770836706525898</v>
      </c>
      <c r="I37" s="632"/>
      <c r="J37" s="632"/>
      <c r="K37" s="632"/>
      <c r="L37" s="632"/>
      <c r="M37" s="632"/>
      <c r="N37" s="632"/>
      <c r="O37" s="632"/>
      <c r="P37" s="627"/>
      <c r="Q37" s="627"/>
      <c r="R37" s="627"/>
    </row>
    <row r="38" spans="2:18" ht="15" customHeight="1">
      <c r="B38" s="628">
        <v>32</v>
      </c>
      <c r="C38" s="629" t="s">
        <v>353</v>
      </c>
      <c r="D38" s="630">
        <v>691.23651599999994</v>
      </c>
      <c r="E38" s="630">
        <v>1250.2230950000001</v>
      </c>
      <c r="F38" s="630">
        <v>1389.024136</v>
      </c>
      <c r="G38" s="630">
        <v>80.867628671399672</v>
      </c>
      <c r="H38" s="631">
        <v>11.10210182127534</v>
      </c>
      <c r="I38" s="632"/>
      <c r="J38" s="632"/>
      <c r="K38" s="632"/>
      <c r="L38" s="632"/>
      <c r="M38" s="632"/>
      <c r="N38" s="632"/>
      <c r="O38" s="632"/>
      <c r="P38" s="627"/>
      <c r="Q38" s="627"/>
      <c r="R38" s="627"/>
    </row>
    <row r="39" spans="2:18" ht="15" customHeight="1">
      <c r="B39" s="628">
        <v>33</v>
      </c>
      <c r="C39" s="629" t="s">
        <v>431</v>
      </c>
      <c r="D39" s="630">
        <v>387.09571099999994</v>
      </c>
      <c r="E39" s="630">
        <v>1074.2733069999999</v>
      </c>
      <c r="F39" s="630">
        <v>593.97477600000002</v>
      </c>
      <c r="G39" s="630">
        <v>177.52136654389335</v>
      </c>
      <c r="H39" s="631">
        <v>-44.709156214750848</v>
      </c>
      <c r="I39" s="632"/>
      <c r="J39" s="632"/>
      <c r="K39" s="632"/>
      <c r="L39" s="632"/>
      <c r="M39" s="632"/>
      <c r="N39" s="632"/>
      <c r="O39" s="632"/>
      <c r="P39" s="627"/>
      <c r="Q39" s="627"/>
      <c r="R39" s="627"/>
    </row>
    <row r="40" spans="2:18" ht="15" customHeight="1">
      <c r="B40" s="628">
        <v>34</v>
      </c>
      <c r="C40" s="629" t="s">
        <v>432</v>
      </c>
      <c r="D40" s="630">
        <v>86.129221999999999</v>
      </c>
      <c r="E40" s="630">
        <v>107.06891499999999</v>
      </c>
      <c r="F40" s="630">
        <v>23.705623000000003</v>
      </c>
      <c r="G40" s="630">
        <v>24.311949549480417</v>
      </c>
      <c r="H40" s="631">
        <v>-77.859472097947375</v>
      </c>
      <c r="I40" s="632"/>
      <c r="J40" s="632"/>
      <c r="K40" s="632"/>
      <c r="L40" s="632"/>
      <c r="M40" s="632"/>
      <c r="N40" s="632"/>
      <c r="O40" s="632"/>
      <c r="P40" s="627"/>
      <c r="Q40" s="627"/>
      <c r="R40" s="627"/>
    </row>
    <row r="41" spans="2:18" ht="15" customHeight="1">
      <c r="B41" s="628">
        <v>35</v>
      </c>
      <c r="C41" s="629" t="s">
        <v>385</v>
      </c>
      <c r="D41" s="630">
        <v>2045.6094849999997</v>
      </c>
      <c r="E41" s="630">
        <v>3090.0665829999998</v>
      </c>
      <c r="F41" s="630">
        <v>2382.413716</v>
      </c>
      <c r="G41" s="630">
        <v>51.058479424287583</v>
      </c>
      <c r="H41" s="631">
        <v>-22.900893815465068</v>
      </c>
      <c r="I41" s="632"/>
      <c r="J41" s="632"/>
      <c r="K41" s="632"/>
      <c r="L41" s="632"/>
      <c r="M41" s="632"/>
      <c r="N41" s="632"/>
      <c r="O41" s="632"/>
      <c r="P41" s="627"/>
      <c r="Q41" s="627"/>
      <c r="R41" s="627"/>
    </row>
    <row r="42" spans="2:18" ht="15" customHeight="1">
      <c r="B42" s="628">
        <v>36</v>
      </c>
      <c r="C42" s="629" t="s">
        <v>433</v>
      </c>
      <c r="D42" s="630">
        <v>7800.9535199999991</v>
      </c>
      <c r="E42" s="630">
        <v>11074.829403</v>
      </c>
      <c r="F42" s="630">
        <v>13668.332905000001</v>
      </c>
      <c r="G42" s="630">
        <v>41.967637348517371</v>
      </c>
      <c r="H42" s="631">
        <v>23.417999570245868</v>
      </c>
      <c r="I42" s="632"/>
      <c r="J42" s="632"/>
      <c r="K42" s="632"/>
      <c r="L42" s="632"/>
      <c r="M42" s="632"/>
      <c r="N42" s="632"/>
      <c r="O42" s="632"/>
      <c r="P42" s="627"/>
      <c r="Q42" s="627"/>
      <c r="R42" s="627"/>
    </row>
    <row r="43" spans="2:18" ht="15" customHeight="1">
      <c r="B43" s="628">
        <v>37</v>
      </c>
      <c r="C43" s="629" t="s">
        <v>434</v>
      </c>
      <c r="D43" s="630">
        <v>355.79846400000002</v>
      </c>
      <c r="E43" s="630">
        <v>350.47129699999999</v>
      </c>
      <c r="F43" s="630">
        <v>301.48010899999997</v>
      </c>
      <c r="G43" s="630">
        <v>-1.4972428323917768</v>
      </c>
      <c r="H43" s="631">
        <v>-13.978659142520314</v>
      </c>
      <c r="I43" s="632"/>
      <c r="J43" s="632"/>
      <c r="K43" s="632"/>
      <c r="L43" s="632"/>
      <c r="M43" s="632"/>
      <c r="N43" s="632"/>
      <c r="O43" s="632"/>
      <c r="P43" s="627"/>
      <c r="Q43" s="627"/>
      <c r="R43" s="627"/>
    </row>
    <row r="44" spans="2:18" ht="15" customHeight="1">
      <c r="B44" s="628">
        <v>38</v>
      </c>
      <c r="C44" s="629" t="s">
        <v>435</v>
      </c>
      <c r="D44" s="630">
        <v>1599.2316520000002</v>
      </c>
      <c r="E44" s="630">
        <v>2595.7048049999999</v>
      </c>
      <c r="F44" s="630">
        <v>901.97107599999981</v>
      </c>
      <c r="G44" s="630">
        <v>62.309494172017509</v>
      </c>
      <c r="H44" s="631">
        <v>-65.251400149101329</v>
      </c>
      <c r="I44" s="632"/>
      <c r="J44" s="632"/>
      <c r="K44" s="632"/>
      <c r="L44" s="632"/>
      <c r="M44" s="632"/>
      <c r="N44" s="632"/>
      <c r="O44" s="632"/>
      <c r="P44" s="627"/>
      <c r="Q44" s="627"/>
      <c r="R44" s="627"/>
    </row>
    <row r="45" spans="2:18" ht="15" customHeight="1">
      <c r="B45" s="628">
        <v>39</v>
      </c>
      <c r="C45" s="629" t="s">
        <v>436</v>
      </c>
      <c r="D45" s="630">
        <v>311.57146799999998</v>
      </c>
      <c r="E45" s="630">
        <v>603.64774399999999</v>
      </c>
      <c r="F45" s="630">
        <v>467.38398100000006</v>
      </c>
      <c r="G45" s="630">
        <v>93.74294696329514</v>
      </c>
      <c r="H45" s="631">
        <v>-22.573390583233916</v>
      </c>
      <c r="I45" s="632"/>
      <c r="J45" s="632"/>
      <c r="K45" s="632"/>
      <c r="L45" s="632"/>
      <c r="M45" s="632"/>
      <c r="N45" s="632"/>
      <c r="O45" s="632"/>
      <c r="P45" s="627"/>
      <c r="Q45" s="627"/>
      <c r="R45" s="627"/>
    </row>
    <row r="46" spans="2:18" ht="15" customHeight="1">
      <c r="B46" s="628">
        <v>40</v>
      </c>
      <c r="C46" s="629" t="s">
        <v>437</v>
      </c>
      <c r="D46" s="630">
        <v>24.311377</v>
      </c>
      <c r="E46" s="630">
        <v>173.195043</v>
      </c>
      <c r="F46" s="630">
        <v>248.67329399999997</v>
      </c>
      <c r="G46" s="630">
        <v>612.4032628838753</v>
      </c>
      <c r="H46" s="631">
        <v>43.579914120290368</v>
      </c>
      <c r="I46" s="632"/>
      <c r="J46" s="632"/>
      <c r="K46" s="632"/>
      <c r="L46" s="632"/>
      <c r="M46" s="632"/>
      <c r="N46" s="632"/>
      <c r="O46" s="632"/>
      <c r="P46" s="627"/>
      <c r="Q46" s="627"/>
      <c r="R46" s="627"/>
    </row>
    <row r="47" spans="2:18" ht="15" customHeight="1">
      <c r="B47" s="628">
        <v>41</v>
      </c>
      <c r="C47" s="629" t="s">
        <v>438</v>
      </c>
      <c r="D47" s="630">
        <v>14.008904999999999</v>
      </c>
      <c r="E47" s="630">
        <v>66.675157999999996</v>
      </c>
      <c r="F47" s="630">
        <v>45.685079999999992</v>
      </c>
      <c r="G47" s="630">
        <v>375.94839139818566</v>
      </c>
      <c r="H47" s="631">
        <v>-31.481107251369394</v>
      </c>
      <c r="I47" s="632"/>
      <c r="J47" s="632"/>
      <c r="K47" s="632"/>
      <c r="L47" s="632"/>
      <c r="M47" s="632"/>
      <c r="N47" s="632"/>
      <c r="O47" s="632"/>
      <c r="P47" s="627"/>
      <c r="Q47" s="627"/>
      <c r="R47" s="627"/>
    </row>
    <row r="48" spans="2:18" ht="15" customHeight="1">
      <c r="B48" s="628">
        <v>42</v>
      </c>
      <c r="C48" s="629" t="s">
        <v>390</v>
      </c>
      <c r="D48" s="630">
        <v>21.419932000000003</v>
      </c>
      <c r="E48" s="630">
        <v>32.583258000000001</v>
      </c>
      <c r="F48" s="630">
        <v>51.037889999999997</v>
      </c>
      <c r="G48" s="630">
        <v>52.116533329797676</v>
      </c>
      <c r="H48" s="631">
        <v>56.638387726604861</v>
      </c>
      <c r="I48" s="632"/>
      <c r="J48" s="632"/>
      <c r="K48" s="632"/>
      <c r="L48" s="632"/>
      <c r="M48" s="632"/>
      <c r="N48" s="632"/>
      <c r="O48" s="632"/>
      <c r="P48" s="627"/>
      <c r="Q48" s="627"/>
      <c r="R48" s="627"/>
    </row>
    <row r="49" spans="2:18" ht="15" customHeight="1">
      <c r="B49" s="628">
        <v>43</v>
      </c>
      <c r="C49" s="629" t="s">
        <v>439</v>
      </c>
      <c r="D49" s="630">
        <v>1876.797223</v>
      </c>
      <c r="E49" s="630">
        <v>2188.649809</v>
      </c>
      <c r="F49" s="630">
        <v>1991.7719569999999</v>
      </c>
      <c r="G49" s="630">
        <v>16.616210967187683</v>
      </c>
      <c r="H49" s="631">
        <v>-8.9954021511533711</v>
      </c>
      <c r="I49" s="632"/>
      <c r="J49" s="632"/>
      <c r="K49" s="632"/>
      <c r="L49" s="632"/>
      <c r="M49" s="632"/>
      <c r="N49" s="632"/>
      <c r="O49" s="632"/>
      <c r="P49" s="627"/>
      <c r="Q49" s="627"/>
      <c r="R49" s="627"/>
    </row>
    <row r="50" spans="2:18" ht="15" customHeight="1">
      <c r="B50" s="628">
        <v>44</v>
      </c>
      <c r="C50" s="629" t="s">
        <v>367</v>
      </c>
      <c r="D50" s="630">
        <v>2822.997206</v>
      </c>
      <c r="E50" s="630">
        <v>2713.8653329999997</v>
      </c>
      <c r="F50" s="630">
        <v>4428.1092009999993</v>
      </c>
      <c r="G50" s="630">
        <v>-3.8658158346048452</v>
      </c>
      <c r="H50" s="631">
        <v>63.166136033176542</v>
      </c>
      <c r="I50" s="632"/>
      <c r="J50" s="632"/>
      <c r="K50" s="632"/>
      <c r="L50" s="632"/>
      <c r="M50" s="632"/>
      <c r="N50" s="632"/>
      <c r="O50" s="632"/>
      <c r="P50" s="627"/>
      <c r="Q50" s="627"/>
      <c r="R50" s="627"/>
    </row>
    <row r="51" spans="2:18" ht="15" customHeight="1">
      <c r="B51" s="628">
        <v>45</v>
      </c>
      <c r="C51" s="629" t="s">
        <v>440</v>
      </c>
      <c r="D51" s="630">
        <v>961.93627900000001</v>
      </c>
      <c r="E51" s="630">
        <v>1304.761489</v>
      </c>
      <c r="F51" s="630">
        <v>1145.8394059999998</v>
      </c>
      <c r="G51" s="630">
        <v>35.639076879020593</v>
      </c>
      <c r="H51" s="631">
        <v>-12.180163527190075</v>
      </c>
      <c r="I51" s="632"/>
      <c r="J51" s="632"/>
      <c r="K51" s="632"/>
      <c r="L51" s="632"/>
      <c r="M51" s="632"/>
      <c r="N51" s="632"/>
      <c r="O51" s="632"/>
      <c r="P51" s="627"/>
      <c r="Q51" s="627"/>
      <c r="R51" s="627"/>
    </row>
    <row r="52" spans="2:18" ht="15" customHeight="1">
      <c r="B52" s="628">
        <v>46</v>
      </c>
      <c r="C52" s="629" t="s">
        <v>441</v>
      </c>
      <c r="D52" s="630">
        <v>1355.481354</v>
      </c>
      <c r="E52" s="630">
        <v>2814.7128280000002</v>
      </c>
      <c r="F52" s="630">
        <v>3016.2742100000005</v>
      </c>
      <c r="G52" s="630">
        <v>107.65411635459503</v>
      </c>
      <c r="H52" s="631">
        <v>7.1609927661153279</v>
      </c>
      <c r="I52" s="632"/>
      <c r="J52" s="632"/>
      <c r="K52" s="632"/>
      <c r="L52" s="632"/>
      <c r="M52" s="632"/>
      <c r="N52" s="632"/>
      <c r="O52" s="632"/>
      <c r="P52" s="627"/>
      <c r="Q52" s="627"/>
      <c r="R52" s="627"/>
    </row>
    <row r="53" spans="2:18" ht="15" customHeight="1">
      <c r="B53" s="628">
        <v>47</v>
      </c>
      <c r="C53" s="629" t="s">
        <v>391</v>
      </c>
      <c r="D53" s="630">
        <v>3603.7396169999997</v>
      </c>
      <c r="E53" s="630">
        <v>6233.2152189999997</v>
      </c>
      <c r="F53" s="630">
        <v>5815.7034970000004</v>
      </c>
      <c r="G53" s="630">
        <v>72.965193977831177</v>
      </c>
      <c r="H53" s="631">
        <v>-6.6981759385965915</v>
      </c>
      <c r="I53" s="632"/>
      <c r="J53" s="632"/>
      <c r="K53" s="632"/>
      <c r="L53" s="632"/>
      <c r="M53" s="632"/>
      <c r="N53" s="632"/>
      <c r="O53" s="632"/>
      <c r="P53" s="627"/>
      <c r="Q53" s="627"/>
      <c r="R53" s="627"/>
    </row>
    <row r="54" spans="2:18" ht="15" customHeight="1">
      <c r="B54" s="628">
        <v>48</v>
      </c>
      <c r="C54" s="629" t="s">
        <v>442</v>
      </c>
      <c r="D54" s="630">
        <v>13884.471083</v>
      </c>
      <c r="E54" s="630">
        <v>44018.886255999998</v>
      </c>
      <c r="F54" s="630">
        <v>51917.434778999996</v>
      </c>
      <c r="G54" s="630">
        <v>217.03682475810155</v>
      </c>
      <c r="H54" s="631">
        <v>17.943544680036936</v>
      </c>
      <c r="I54" s="632"/>
      <c r="J54" s="632"/>
      <c r="K54" s="632"/>
      <c r="L54" s="632"/>
      <c r="M54" s="632"/>
      <c r="N54" s="632"/>
      <c r="O54" s="632"/>
      <c r="P54" s="627"/>
      <c r="Q54" s="627"/>
      <c r="R54" s="627"/>
    </row>
    <row r="55" spans="2:18" ht="15" customHeight="1">
      <c r="B55" s="628">
        <v>49</v>
      </c>
      <c r="C55" s="629" t="s">
        <v>443</v>
      </c>
      <c r="D55" s="630">
        <v>411.83208200000001</v>
      </c>
      <c r="E55" s="630">
        <v>961.17616599999997</v>
      </c>
      <c r="F55" s="630">
        <v>1405.8966570000002</v>
      </c>
      <c r="G55" s="630">
        <v>133.39030833445364</v>
      </c>
      <c r="H55" s="631">
        <v>46.268364398873416</v>
      </c>
      <c r="I55" s="632"/>
      <c r="J55" s="632"/>
      <c r="K55" s="632"/>
      <c r="L55" s="632"/>
      <c r="M55" s="632"/>
      <c r="N55" s="632"/>
      <c r="O55" s="632"/>
      <c r="P55" s="627"/>
      <c r="Q55" s="627"/>
      <c r="R55" s="627"/>
    </row>
    <row r="56" spans="2:18" ht="15" customHeight="1">
      <c r="B56" s="634"/>
      <c r="C56" s="635" t="s">
        <v>372</v>
      </c>
      <c r="D56" s="636">
        <v>38670.139811999994</v>
      </c>
      <c r="E56" s="636">
        <v>64564.164863999984</v>
      </c>
      <c r="F56" s="636">
        <v>73794.205540999988</v>
      </c>
      <c r="G56" s="636">
        <v>66.961291523349075</v>
      </c>
      <c r="H56" s="637">
        <v>14.295918945815302</v>
      </c>
      <c r="I56" s="627"/>
      <c r="J56" s="627"/>
      <c r="K56" s="627"/>
      <c r="L56" s="627"/>
      <c r="M56" s="627"/>
      <c r="N56" s="627"/>
      <c r="O56" s="627"/>
      <c r="P56" s="627"/>
      <c r="Q56" s="627"/>
      <c r="R56" s="627"/>
    </row>
    <row r="57" spans="2:18" ht="15" customHeight="1" thickBot="1">
      <c r="B57" s="638"/>
      <c r="C57" s="639" t="s">
        <v>373</v>
      </c>
      <c r="D57" s="640">
        <v>156792.43233499999</v>
      </c>
      <c r="E57" s="640">
        <v>305705.80471699999</v>
      </c>
      <c r="F57" s="640">
        <v>352504.055781</v>
      </c>
      <c r="G57" s="640">
        <v>94.974846785866731</v>
      </c>
      <c r="H57" s="641">
        <v>15.308263808507789</v>
      </c>
      <c r="I57" s="627"/>
      <c r="J57" s="627"/>
      <c r="K57" s="627"/>
      <c r="L57" s="627"/>
      <c r="M57" s="627"/>
      <c r="N57" s="627"/>
      <c r="O57" s="627"/>
      <c r="P57" s="627"/>
      <c r="Q57" s="627"/>
      <c r="R57" s="627"/>
    </row>
    <row r="58" spans="2:18" ht="16.5" thickTop="1">
      <c r="B58" s="151" t="s">
        <v>692</v>
      </c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scale="7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7"/>
  <sheetViews>
    <sheetView workbookViewId="0">
      <selection activeCell="O24" sqref="O24"/>
    </sheetView>
  </sheetViews>
  <sheetFormatPr defaultRowHeight="15.75"/>
  <cols>
    <col min="1" max="1" width="9.140625" style="151"/>
    <col min="2" max="2" width="6.140625" style="151" customWidth="1"/>
    <col min="3" max="3" width="50" style="151" bestFit="1" customWidth="1"/>
    <col min="4" max="8" width="13.140625" style="151" customWidth="1"/>
    <col min="9" max="257" width="9.140625" style="151"/>
    <col min="258" max="258" width="6.140625" style="151" customWidth="1"/>
    <col min="259" max="259" width="41.140625" style="151" bestFit="1" customWidth="1"/>
    <col min="260" max="264" width="10.7109375" style="151" customWidth="1"/>
    <col min="265" max="513" width="9.140625" style="151"/>
    <col min="514" max="514" width="6.140625" style="151" customWidth="1"/>
    <col min="515" max="515" width="41.140625" style="151" bestFit="1" customWidth="1"/>
    <col min="516" max="520" width="10.7109375" style="151" customWidth="1"/>
    <col min="521" max="769" width="9.140625" style="151"/>
    <col min="770" max="770" width="6.140625" style="151" customWidth="1"/>
    <col min="771" max="771" width="41.140625" style="151" bestFit="1" customWidth="1"/>
    <col min="772" max="776" width="10.7109375" style="151" customWidth="1"/>
    <col min="777" max="1025" width="9.140625" style="151"/>
    <col min="1026" max="1026" width="6.140625" style="151" customWidth="1"/>
    <col min="1027" max="1027" width="41.140625" style="151" bestFit="1" customWidth="1"/>
    <col min="1028" max="1032" width="10.7109375" style="151" customWidth="1"/>
    <col min="1033" max="1281" width="9.140625" style="151"/>
    <col min="1282" max="1282" width="6.140625" style="151" customWidth="1"/>
    <col min="1283" max="1283" width="41.140625" style="151" bestFit="1" customWidth="1"/>
    <col min="1284" max="1288" width="10.7109375" style="151" customWidth="1"/>
    <col min="1289" max="1537" width="9.140625" style="151"/>
    <col min="1538" max="1538" width="6.140625" style="151" customWidth="1"/>
    <col min="1539" max="1539" width="41.140625" style="151" bestFit="1" customWidth="1"/>
    <col min="1540" max="1544" width="10.7109375" style="151" customWidth="1"/>
    <col min="1545" max="1793" width="9.140625" style="151"/>
    <col min="1794" max="1794" width="6.140625" style="151" customWidth="1"/>
    <col min="1795" max="1795" width="41.140625" style="151" bestFit="1" customWidth="1"/>
    <col min="1796" max="1800" width="10.7109375" style="151" customWidth="1"/>
    <col min="1801" max="2049" width="9.140625" style="151"/>
    <col min="2050" max="2050" width="6.140625" style="151" customWidth="1"/>
    <col min="2051" max="2051" width="41.140625" style="151" bestFit="1" customWidth="1"/>
    <col min="2052" max="2056" width="10.7109375" style="151" customWidth="1"/>
    <col min="2057" max="2305" width="9.140625" style="151"/>
    <col min="2306" max="2306" width="6.140625" style="151" customWidth="1"/>
    <col min="2307" max="2307" width="41.140625" style="151" bestFit="1" customWidth="1"/>
    <col min="2308" max="2312" width="10.7109375" style="151" customWidth="1"/>
    <col min="2313" max="2561" width="9.140625" style="151"/>
    <col min="2562" max="2562" width="6.140625" style="151" customWidth="1"/>
    <col min="2563" max="2563" width="41.140625" style="151" bestFit="1" customWidth="1"/>
    <col min="2564" max="2568" width="10.7109375" style="151" customWidth="1"/>
    <col min="2569" max="2817" width="9.140625" style="151"/>
    <col min="2818" max="2818" width="6.140625" style="151" customWidth="1"/>
    <col min="2819" max="2819" width="41.140625" style="151" bestFit="1" customWidth="1"/>
    <col min="2820" max="2824" width="10.7109375" style="151" customWidth="1"/>
    <col min="2825" max="3073" width="9.140625" style="151"/>
    <col min="3074" max="3074" width="6.140625" style="151" customWidth="1"/>
    <col min="3075" max="3075" width="41.140625" style="151" bestFit="1" customWidth="1"/>
    <col min="3076" max="3080" width="10.7109375" style="151" customWidth="1"/>
    <col min="3081" max="3329" width="9.140625" style="151"/>
    <col min="3330" max="3330" width="6.140625" style="151" customWidth="1"/>
    <col min="3331" max="3331" width="41.140625" style="151" bestFit="1" customWidth="1"/>
    <col min="3332" max="3336" width="10.7109375" style="151" customWidth="1"/>
    <col min="3337" max="3585" width="9.140625" style="151"/>
    <col min="3586" max="3586" width="6.140625" style="151" customWidth="1"/>
    <col min="3587" max="3587" width="41.140625" style="151" bestFit="1" customWidth="1"/>
    <col min="3588" max="3592" width="10.7109375" style="151" customWidth="1"/>
    <col min="3593" max="3841" width="9.140625" style="151"/>
    <col min="3842" max="3842" width="6.140625" style="151" customWidth="1"/>
    <col min="3843" max="3843" width="41.140625" style="151" bestFit="1" customWidth="1"/>
    <col min="3844" max="3848" width="10.7109375" style="151" customWidth="1"/>
    <col min="3849" max="4097" width="9.140625" style="151"/>
    <col min="4098" max="4098" width="6.140625" style="151" customWidth="1"/>
    <col min="4099" max="4099" width="41.140625" style="151" bestFit="1" customWidth="1"/>
    <col min="4100" max="4104" width="10.7109375" style="151" customWidth="1"/>
    <col min="4105" max="4353" width="9.140625" style="151"/>
    <col min="4354" max="4354" width="6.140625" style="151" customWidth="1"/>
    <col min="4355" max="4355" width="41.140625" style="151" bestFit="1" customWidth="1"/>
    <col min="4356" max="4360" width="10.7109375" style="151" customWidth="1"/>
    <col min="4361" max="4609" width="9.140625" style="151"/>
    <col min="4610" max="4610" width="6.140625" style="151" customWidth="1"/>
    <col min="4611" max="4611" width="41.140625" style="151" bestFit="1" customWidth="1"/>
    <col min="4612" max="4616" width="10.7109375" style="151" customWidth="1"/>
    <col min="4617" max="4865" width="9.140625" style="151"/>
    <col min="4866" max="4866" width="6.140625" style="151" customWidth="1"/>
    <col min="4867" max="4867" width="41.140625" style="151" bestFit="1" customWidth="1"/>
    <col min="4868" max="4872" width="10.7109375" style="151" customWidth="1"/>
    <col min="4873" max="5121" width="9.140625" style="151"/>
    <col min="5122" max="5122" width="6.140625" style="151" customWidth="1"/>
    <col min="5123" max="5123" width="41.140625" style="151" bestFit="1" customWidth="1"/>
    <col min="5124" max="5128" width="10.7109375" style="151" customWidth="1"/>
    <col min="5129" max="5377" width="9.140625" style="151"/>
    <col min="5378" max="5378" width="6.140625" style="151" customWidth="1"/>
    <col min="5379" max="5379" width="41.140625" style="151" bestFit="1" customWidth="1"/>
    <col min="5380" max="5384" width="10.7109375" style="151" customWidth="1"/>
    <col min="5385" max="5633" width="9.140625" style="151"/>
    <col min="5634" max="5634" width="6.140625" style="151" customWidth="1"/>
    <col min="5635" max="5635" width="41.140625" style="151" bestFit="1" customWidth="1"/>
    <col min="5636" max="5640" width="10.7109375" style="151" customWidth="1"/>
    <col min="5641" max="5889" width="9.140625" style="151"/>
    <col min="5890" max="5890" width="6.140625" style="151" customWidth="1"/>
    <col min="5891" max="5891" width="41.140625" style="151" bestFit="1" customWidth="1"/>
    <col min="5892" max="5896" width="10.7109375" style="151" customWidth="1"/>
    <col min="5897" max="6145" width="9.140625" style="151"/>
    <col min="6146" max="6146" width="6.140625" style="151" customWidth="1"/>
    <col min="6147" max="6147" width="41.140625" style="151" bestFit="1" customWidth="1"/>
    <col min="6148" max="6152" width="10.7109375" style="151" customWidth="1"/>
    <col min="6153" max="6401" width="9.140625" style="151"/>
    <col min="6402" max="6402" width="6.140625" style="151" customWidth="1"/>
    <col min="6403" max="6403" width="41.140625" style="151" bestFit="1" customWidth="1"/>
    <col min="6404" max="6408" width="10.7109375" style="151" customWidth="1"/>
    <col min="6409" max="6657" width="9.140625" style="151"/>
    <col min="6658" max="6658" width="6.140625" style="151" customWidth="1"/>
    <col min="6659" max="6659" width="41.140625" style="151" bestFit="1" customWidth="1"/>
    <col min="6660" max="6664" width="10.7109375" style="151" customWidth="1"/>
    <col min="6665" max="6913" width="9.140625" style="151"/>
    <col min="6914" max="6914" width="6.140625" style="151" customWidth="1"/>
    <col min="6915" max="6915" width="41.140625" style="151" bestFit="1" customWidth="1"/>
    <col min="6916" max="6920" width="10.7109375" style="151" customWidth="1"/>
    <col min="6921" max="7169" width="9.140625" style="151"/>
    <col min="7170" max="7170" width="6.140625" style="151" customWidth="1"/>
    <col min="7171" max="7171" width="41.140625" style="151" bestFit="1" customWidth="1"/>
    <col min="7172" max="7176" width="10.7109375" style="151" customWidth="1"/>
    <col min="7177" max="7425" width="9.140625" style="151"/>
    <col min="7426" max="7426" width="6.140625" style="151" customWidth="1"/>
    <col min="7427" max="7427" width="41.140625" style="151" bestFit="1" customWidth="1"/>
    <col min="7428" max="7432" width="10.7109375" style="151" customWidth="1"/>
    <col min="7433" max="7681" width="9.140625" style="151"/>
    <col min="7682" max="7682" width="6.140625" style="151" customWidth="1"/>
    <col min="7683" max="7683" width="41.140625" style="151" bestFit="1" customWidth="1"/>
    <col min="7684" max="7688" width="10.7109375" style="151" customWidth="1"/>
    <col min="7689" max="7937" width="9.140625" style="151"/>
    <col min="7938" max="7938" width="6.140625" style="151" customWidth="1"/>
    <col min="7939" max="7939" width="41.140625" style="151" bestFit="1" customWidth="1"/>
    <col min="7940" max="7944" width="10.7109375" style="151" customWidth="1"/>
    <col min="7945" max="8193" width="9.140625" style="151"/>
    <col min="8194" max="8194" width="6.140625" style="151" customWidth="1"/>
    <col min="8195" max="8195" width="41.140625" style="151" bestFit="1" customWidth="1"/>
    <col min="8196" max="8200" width="10.7109375" style="151" customWidth="1"/>
    <col min="8201" max="8449" width="9.140625" style="151"/>
    <col min="8450" max="8450" width="6.140625" style="151" customWidth="1"/>
    <col min="8451" max="8451" width="41.140625" style="151" bestFit="1" customWidth="1"/>
    <col min="8452" max="8456" width="10.7109375" style="151" customWidth="1"/>
    <col min="8457" max="8705" width="9.140625" style="151"/>
    <col min="8706" max="8706" width="6.140625" style="151" customWidth="1"/>
    <col min="8707" max="8707" width="41.140625" style="151" bestFit="1" customWidth="1"/>
    <col min="8708" max="8712" width="10.7109375" style="151" customWidth="1"/>
    <col min="8713" max="8961" width="9.140625" style="151"/>
    <col min="8962" max="8962" width="6.140625" style="151" customWidth="1"/>
    <col min="8963" max="8963" width="41.140625" style="151" bestFit="1" customWidth="1"/>
    <col min="8964" max="8968" width="10.7109375" style="151" customWidth="1"/>
    <col min="8969" max="9217" width="9.140625" style="151"/>
    <col min="9218" max="9218" width="6.140625" style="151" customWidth="1"/>
    <col min="9219" max="9219" width="41.140625" style="151" bestFit="1" customWidth="1"/>
    <col min="9220" max="9224" width="10.7109375" style="151" customWidth="1"/>
    <col min="9225" max="9473" width="9.140625" style="151"/>
    <col min="9474" max="9474" width="6.140625" style="151" customWidth="1"/>
    <col min="9475" max="9475" width="41.140625" style="151" bestFit="1" customWidth="1"/>
    <col min="9476" max="9480" width="10.7109375" style="151" customWidth="1"/>
    <col min="9481" max="9729" width="9.140625" style="151"/>
    <col min="9730" max="9730" width="6.140625" style="151" customWidth="1"/>
    <col min="9731" max="9731" width="41.140625" style="151" bestFit="1" customWidth="1"/>
    <col min="9732" max="9736" width="10.7109375" style="151" customWidth="1"/>
    <col min="9737" max="9985" width="9.140625" style="151"/>
    <col min="9986" max="9986" width="6.140625" style="151" customWidth="1"/>
    <col min="9987" max="9987" width="41.140625" style="151" bestFit="1" customWidth="1"/>
    <col min="9988" max="9992" width="10.7109375" style="151" customWidth="1"/>
    <col min="9993" max="10241" width="9.140625" style="151"/>
    <col min="10242" max="10242" width="6.140625" style="151" customWidth="1"/>
    <col min="10243" max="10243" width="41.140625" style="151" bestFit="1" customWidth="1"/>
    <col min="10244" max="10248" width="10.7109375" style="151" customWidth="1"/>
    <col min="10249" max="10497" width="9.140625" style="151"/>
    <col min="10498" max="10498" width="6.140625" style="151" customWidth="1"/>
    <col min="10499" max="10499" width="41.140625" style="151" bestFit="1" customWidth="1"/>
    <col min="10500" max="10504" width="10.7109375" style="151" customWidth="1"/>
    <col min="10505" max="10753" width="9.140625" style="151"/>
    <col min="10754" max="10754" width="6.140625" style="151" customWidth="1"/>
    <col min="10755" max="10755" width="41.140625" style="151" bestFit="1" customWidth="1"/>
    <col min="10756" max="10760" width="10.7109375" style="151" customWidth="1"/>
    <col min="10761" max="11009" width="9.140625" style="151"/>
    <col min="11010" max="11010" width="6.140625" style="151" customWidth="1"/>
    <col min="11011" max="11011" width="41.140625" style="151" bestFit="1" customWidth="1"/>
    <col min="11012" max="11016" width="10.7109375" style="151" customWidth="1"/>
    <col min="11017" max="11265" width="9.140625" style="151"/>
    <col min="11266" max="11266" width="6.140625" style="151" customWidth="1"/>
    <col min="11267" max="11267" width="41.140625" style="151" bestFit="1" customWidth="1"/>
    <col min="11268" max="11272" width="10.7109375" style="151" customWidth="1"/>
    <col min="11273" max="11521" width="9.140625" style="151"/>
    <col min="11522" max="11522" width="6.140625" style="151" customWidth="1"/>
    <col min="11523" max="11523" width="41.140625" style="151" bestFit="1" customWidth="1"/>
    <col min="11524" max="11528" width="10.7109375" style="151" customWidth="1"/>
    <col min="11529" max="11777" width="9.140625" style="151"/>
    <col min="11778" max="11778" width="6.140625" style="151" customWidth="1"/>
    <col min="11779" max="11779" width="41.140625" style="151" bestFit="1" customWidth="1"/>
    <col min="11780" max="11784" width="10.7109375" style="151" customWidth="1"/>
    <col min="11785" max="12033" width="9.140625" style="151"/>
    <col min="12034" max="12034" width="6.140625" style="151" customWidth="1"/>
    <col min="12035" max="12035" width="41.140625" style="151" bestFit="1" customWidth="1"/>
    <col min="12036" max="12040" width="10.7109375" style="151" customWidth="1"/>
    <col min="12041" max="12289" width="9.140625" style="151"/>
    <col min="12290" max="12290" width="6.140625" style="151" customWidth="1"/>
    <col min="12291" max="12291" width="41.140625" style="151" bestFit="1" customWidth="1"/>
    <col min="12292" max="12296" width="10.7109375" style="151" customWidth="1"/>
    <col min="12297" max="12545" width="9.140625" style="151"/>
    <col min="12546" max="12546" width="6.140625" style="151" customWidth="1"/>
    <col min="12547" max="12547" width="41.140625" style="151" bestFit="1" customWidth="1"/>
    <col min="12548" max="12552" width="10.7109375" style="151" customWidth="1"/>
    <col min="12553" max="12801" width="9.140625" style="151"/>
    <col min="12802" max="12802" width="6.140625" style="151" customWidth="1"/>
    <col min="12803" max="12803" width="41.140625" style="151" bestFit="1" customWidth="1"/>
    <col min="12804" max="12808" width="10.7109375" style="151" customWidth="1"/>
    <col min="12809" max="13057" width="9.140625" style="151"/>
    <col min="13058" max="13058" width="6.140625" style="151" customWidth="1"/>
    <col min="13059" max="13059" width="41.140625" style="151" bestFit="1" customWidth="1"/>
    <col min="13060" max="13064" width="10.7109375" style="151" customWidth="1"/>
    <col min="13065" max="13313" width="9.140625" style="151"/>
    <col min="13314" max="13314" width="6.140625" style="151" customWidth="1"/>
    <col min="13315" max="13315" width="41.140625" style="151" bestFit="1" customWidth="1"/>
    <col min="13316" max="13320" width="10.7109375" style="151" customWidth="1"/>
    <col min="13321" max="13569" width="9.140625" style="151"/>
    <col min="13570" max="13570" width="6.140625" style="151" customWidth="1"/>
    <col min="13571" max="13571" width="41.140625" style="151" bestFit="1" customWidth="1"/>
    <col min="13572" max="13576" width="10.7109375" style="151" customWidth="1"/>
    <col min="13577" max="13825" width="9.140625" style="151"/>
    <col min="13826" max="13826" width="6.140625" style="151" customWidth="1"/>
    <col min="13827" max="13827" width="41.140625" style="151" bestFit="1" customWidth="1"/>
    <col min="13828" max="13832" width="10.7109375" style="151" customWidth="1"/>
    <col min="13833" max="14081" width="9.140625" style="151"/>
    <col min="14082" max="14082" width="6.140625" style="151" customWidth="1"/>
    <col min="14083" max="14083" width="41.140625" style="151" bestFit="1" customWidth="1"/>
    <col min="14084" max="14088" width="10.7109375" style="151" customWidth="1"/>
    <col min="14089" max="14337" width="9.140625" style="151"/>
    <col min="14338" max="14338" width="6.140625" style="151" customWidth="1"/>
    <col min="14339" max="14339" width="41.140625" style="151" bestFit="1" customWidth="1"/>
    <col min="14340" max="14344" width="10.7109375" style="151" customWidth="1"/>
    <col min="14345" max="14593" width="9.140625" style="151"/>
    <col min="14594" max="14594" width="6.140625" style="151" customWidth="1"/>
    <col min="14595" max="14595" width="41.140625" style="151" bestFit="1" customWidth="1"/>
    <col min="14596" max="14600" width="10.7109375" style="151" customWidth="1"/>
    <col min="14601" max="14849" width="9.140625" style="151"/>
    <col min="14850" max="14850" width="6.140625" style="151" customWidth="1"/>
    <col min="14851" max="14851" width="41.140625" style="151" bestFit="1" customWidth="1"/>
    <col min="14852" max="14856" width="10.7109375" style="151" customWidth="1"/>
    <col min="14857" max="15105" width="9.140625" style="151"/>
    <col min="15106" max="15106" width="6.140625" style="151" customWidth="1"/>
    <col min="15107" max="15107" width="41.140625" style="151" bestFit="1" customWidth="1"/>
    <col min="15108" max="15112" width="10.7109375" style="151" customWidth="1"/>
    <col min="15113" max="15361" width="9.140625" style="151"/>
    <col min="15362" max="15362" width="6.140625" style="151" customWidth="1"/>
    <col min="15363" max="15363" width="41.140625" style="151" bestFit="1" customWidth="1"/>
    <col min="15364" max="15368" width="10.7109375" style="151" customWidth="1"/>
    <col min="15369" max="15617" width="9.140625" style="151"/>
    <col min="15618" max="15618" width="6.140625" style="151" customWidth="1"/>
    <col min="15619" max="15619" width="41.140625" style="151" bestFit="1" customWidth="1"/>
    <col min="15620" max="15624" width="10.7109375" style="151" customWidth="1"/>
    <col min="15625" max="15873" width="9.140625" style="151"/>
    <col min="15874" max="15874" width="6.140625" style="151" customWidth="1"/>
    <col min="15875" max="15875" width="41.140625" style="151" bestFit="1" customWidth="1"/>
    <col min="15876" max="15880" width="10.7109375" style="151" customWidth="1"/>
    <col min="15881" max="16129" width="9.140625" style="151"/>
    <col min="16130" max="16130" width="6.140625" style="151" customWidth="1"/>
    <col min="16131" max="16131" width="41.140625" style="151" bestFit="1" customWidth="1"/>
    <col min="16132" max="16136" width="10.7109375" style="151" customWidth="1"/>
    <col min="16137" max="16384" width="9.140625" style="151"/>
  </cols>
  <sheetData>
    <row r="1" spans="2:19">
      <c r="B1" s="1642" t="s">
        <v>444</v>
      </c>
      <c r="C1" s="1642"/>
      <c r="D1" s="1642"/>
      <c r="E1" s="1642"/>
      <c r="F1" s="1642"/>
      <c r="G1" s="1642"/>
      <c r="H1" s="1642"/>
    </row>
    <row r="2" spans="2:19" ht="15" customHeight="1">
      <c r="B2" s="1647" t="s">
        <v>104</v>
      </c>
      <c r="C2" s="1647"/>
      <c r="D2" s="1647"/>
      <c r="E2" s="1647"/>
      <c r="F2" s="1647"/>
      <c r="G2" s="1647"/>
      <c r="H2" s="1647"/>
    </row>
    <row r="3" spans="2:19" ht="15" customHeight="1" thickBot="1">
      <c r="B3" s="1648" t="s">
        <v>70</v>
      </c>
      <c r="C3" s="1648"/>
      <c r="D3" s="1648"/>
      <c r="E3" s="1648"/>
      <c r="F3" s="1648"/>
      <c r="G3" s="1648"/>
      <c r="H3" s="1648"/>
    </row>
    <row r="4" spans="2:19" ht="19.5" customHeight="1" thickTop="1">
      <c r="B4" s="642"/>
      <c r="C4" s="643"/>
      <c r="D4" s="1633" t="str">
        <f>'M-India'!D4:F4</f>
        <v>Six  Months</v>
      </c>
      <c r="E4" s="1633"/>
      <c r="F4" s="1633"/>
      <c r="G4" s="1634" t="s">
        <v>5</v>
      </c>
      <c r="H4" s="1635"/>
    </row>
    <row r="5" spans="2:19" ht="19.5" customHeight="1">
      <c r="B5" s="644"/>
      <c r="C5" s="645"/>
      <c r="D5" s="564" t="s">
        <v>6</v>
      </c>
      <c r="E5" s="565" t="s">
        <v>689</v>
      </c>
      <c r="F5" s="565" t="s">
        <v>690</v>
      </c>
      <c r="G5" s="565" t="s">
        <v>7</v>
      </c>
      <c r="H5" s="566" t="s">
        <v>53</v>
      </c>
    </row>
    <row r="6" spans="2:19" ht="19.5" customHeight="1">
      <c r="B6" s="623"/>
      <c r="C6" s="624" t="s">
        <v>377</v>
      </c>
      <c r="D6" s="625">
        <v>34234.439935000009</v>
      </c>
      <c r="E6" s="625">
        <v>44407.524393999993</v>
      </c>
      <c r="F6" s="625">
        <v>47776.451837999994</v>
      </c>
      <c r="G6" s="625">
        <v>29.715936578239166</v>
      </c>
      <c r="H6" s="626">
        <v>7.5863887707624258</v>
      </c>
      <c r="O6" s="494"/>
      <c r="P6" s="494"/>
      <c r="Q6" s="494"/>
      <c r="R6" s="494"/>
      <c r="S6" s="494"/>
    </row>
    <row r="7" spans="2:19" ht="19.5" customHeight="1">
      <c r="B7" s="628">
        <v>1</v>
      </c>
      <c r="C7" s="629" t="s">
        <v>445</v>
      </c>
      <c r="D7" s="630">
        <v>772.65235699999994</v>
      </c>
      <c r="E7" s="630">
        <v>678.24027100000001</v>
      </c>
      <c r="F7" s="630">
        <v>871.73131100000001</v>
      </c>
      <c r="G7" s="630">
        <v>-12.219219309260438</v>
      </c>
      <c r="H7" s="631">
        <v>28.528391526312049</v>
      </c>
      <c r="O7" s="494"/>
      <c r="P7" s="494"/>
      <c r="Q7" s="494"/>
      <c r="R7" s="494"/>
      <c r="S7" s="494"/>
    </row>
    <row r="8" spans="2:19" ht="19.5" customHeight="1">
      <c r="B8" s="628">
        <v>2</v>
      </c>
      <c r="C8" s="629" t="s">
        <v>446</v>
      </c>
      <c r="D8" s="630">
        <v>226.27025099999997</v>
      </c>
      <c r="E8" s="630">
        <v>332.28644699999995</v>
      </c>
      <c r="F8" s="630">
        <v>331.20687600000002</v>
      </c>
      <c r="G8" s="630">
        <v>46.853793431289375</v>
      </c>
      <c r="H8" s="631">
        <v>-0.32489167395982577</v>
      </c>
      <c r="O8" s="494"/>
      <c r="P8" s="494"/>
      <c r="Q8" s="494"/>
      <c r="R8" s="494"/>
      <c r="S8" s="494"/>
    </row>
    <row r="9" spans="2:19" ht="19.5" customHeight="1">
      <c r="B9" s="628">
        <v>3</v>
      </c>
      <c r="C9" s="629" t="s">
        <v>447</v>
      </c>
      <c r="D9" s="630">
        <v>134.16830300000001</v>
      </c>
      <c r="E9" s="630">
        <v>213.37857</v>
      </c>
      <c r="F9" s="630">
        <v>258.97054199999997</v>
      </c>
      <c r="G9" s="630">
        <v>59.037988279541707</v>
      </c>
      <c r="H9" s="631">
        <v>21.366706131735697</v>
      </c>
      <c r="O9" s="494"/>
      <c r="P9" s="494"/>
      <c r="Q9" s="494"/>
      <c r="R9" s="494"/>
      <c r="S9" s="494"/>
    </row>
    <row r="10" spans="2:19" ht="19.5" customHeight="1">
      <c r="B10" s="628">
        <v>4</v>
      </c>
      <c r="C10" s="629" t="s">
        <v>448</v>
      </c>
      <c r="D10" s="630">
        <v>489.51446999999996</v>
      </c>
      <c r="E10" s="630">
        <v>533.75051799999994</v>
      </c>
      <c r="F10" s="630">
        <v>752.18717600000002</v>
      </c>
      <c r="G10" s="630">
        <v>9.0367191801296514</v>
      </c>
      <c r="H10" s="631">
        <v>40.924861079010725</v>
      </c>
      <c r="O10" s="494"/>
      <c r="P10" s="494"/>
      <c r="Q10" s="494"/>
      <c r="R10" s="494"/>
      <c r="S10" s="494"/>
    </row>
    <row r="11" spans="2:19" ht="19.5" customHeight="1">
      <c r="B11" s="628">
        <v>5</v>
      </c>
      <c r="C11" s="629" t="s">
        <v>410</v>
      </c>
      <c r="D11" s="630">
        <v>7214.1673520000004</v>
      </c>
      <c r="E11" s="630">
        <v>4352.2630270000009</v>
      </c>
      <c r="F11" s="630">
        <v>3652.5754440000001</v>
      </c>
      <c r="G11" s="630">
        <v>-39.670611802574655</v>
      </c>
      <c r="H11" s="631">
        <v>-16.076408495060392</v>
      </c>
      <c r="O11" s="494"/>
      <c r="P11" s="494"/>
      <c r="Q11" s="494"/>
      <c r="R11" s="494"/>
      <c r="S11" s="494"/>
    </row>
    <row r="12" spans="2:19" ht="19.5" customHeight="1">
      <c r="B12" s="628">
        <v>6</v>
      </c>
      <c r="C12" s="629" t="s">
        <v>449</v>
      </c>
      <c r="D12" s="630">
        <v>132.22701599999999</v>
      </c>
      <c r="E12" s="630">
        <v>207.01660999999999</v>
      </c>
      <c r="F12" s="630">
        <v>252.518237</v>
      </c>
      <c r="G12" s="630">
        <v>56.56150782378694</v>
      </c>
      <c r="H12" s="631">
        <v>21.979698633843924</v>
      </c>
      <c r="O12" s="494"/>
      <c r="P12" s="494"/>
      <c r="Q12" s="494"/>
      <c r="R12" s="494"/>
      <c r="S12" s="494"/>
    </row>
    <row r="13" spans="2:19" ht="19.5" customHeight="1">
      <c r="B13" s="628">
        <v>7</v>
      </c>
      <c r="C13" s="629" t="s">
        <v>416</v>
      </c>
      <c r="D13" s="630">
        <v>77.865083999999996</v>
      </c>
      <c r="E13" s="630">
        <v>94.606417999999991</v>
      </c>
      <c r="F13" s="630">
        <v>44.665348000000002</v>
      </c>
      <c r="G13" s="630">
        <v>21.500437859927032</v>
      </c>
      <c r="H13" s="631">
        <v>-52.78824741044523</v>
      </c>
      <c r="O13" s="494"/>
      <c r="P13" s="494"/>
      <c r="Q13" s="494"/>
      <c r="R13" s="494"/>
      <c r="S13" s="494"/>
    </row>
    <row r="14" spans="2:19" ht="19.5" customHeight="1">
      <c r="B14" s="628">
        <v>8</v>
      </c>
      <c r="C14" s="629" t="s">
        <v>450</v>
      </c>
      <c r="D14" s="630">
        <v>3261.6174040000001</v>
      </c>
      <c r="E14" s="630">
        <v>5179.1278869999996</v>
      </c>
      <c r="F14" s="630">
        <v>4373.6397290000004</v>
      </c>
      <c r="G14" s="630">
        <v>58.790172036989787</v>
      </c>
      <c r="H14" s="631">
        <v>-15.552582897630984</v>
      </c>
      <c r="O14" s="494"/>
      <c r="P14" s="494"/>
      <c r="Q14" s="494"/>
      <c r="R14" s="494"/>
      <c r="S14" s="494"/>
    </row>
    <row r="15" spans="2:19" ht="19.5" customHeight="1">
      <c r="B15" s="628">
        <v>9</v>
      </c>
      <c r="C15" s="629" t="s">
        <v>451</v>
      </c>
      <c r="D15" s="630">
        <v>61.224660999999998</v>
      </c>
      <c r="E15" s="630">
        <v>120.44485899999998</v>
      </c>
      <c r="F15" s="630">
        <v>94.732484999999997</v>
      </c>
      <c r="G15" s="630">
        <v>96.726052921714</v>
      </c>
      <c r="H15" s="631">
        <v>-21.347838515880525</v>
      </c>
      <c r="O15" s="494"/>
      <c r="P15" s="494"/>
      <c r="Q15" s="494"/>
      <c r="R15" s="494"/>
      <c r="S15" s="494"/>
    </row>
    <row r="16" spans="2:19" ht="19.5" customHeight="1">
      <c r="B16" s="628">
        <v>10</v>
      </c>
      <c r="C16" s="629" t="s">
        <v>452</v>
      </c>
      <c r="D16" s="630">
        <v>352.78214399999996</v>
      </c>
      <c r="E16" s="630">
        <v>192.71977899999999</v>
      </c>
      <c r="F16" s="630">
        <v>282.69689599999998</v>
      </c>
      <c r="G16" s="630">
        <v>-45.371447427906098</v>
      </c>
      <c r="H16" s="631">
        <v>46.688055303342793</v>
      </c>
      <c r="O16" s="494"/>
      <c r="P16" s="494"/>
      <c r="Q16" s="494"/>
      <c r="R16" s="494"/>
      <c r="S16" s="494"/>
    </row>
    <row r="17" spans="2:19" ht="19.5" customHeight="1">
      <c r="B17" s="628">
        <v>11</v>
      </c>
      <c r="C17" s="629" t="s">
        <v>335</v>
      </c>
      <c r="D17" s="630">
        <v>0</v>
      </c>
      <c r="E17" s="630">
        <v>0</v>
      </c>
      <c r="F17" s="630">
        <v>0</v>
      </c>
      <c r="G17" s="646" t="s">
        <v>322</v>
      </c>
      <c r="H17" s="647" t="s">
        <v>322</v>
      </c>
      <c r="O17" s="494"/>
      <c r="P17" s="494"/>
      <c r="Q17" s="494"/>
      <c r="R17" s="494"/>
      <c r="S17" s="494"/>
    </row>
    <row r="18" spans="2:19" ht="19.5" customHeight="1">
      <c r="B18" s="628">
        <v>12</v>
      </c>
      <c r="C18" s="629" t="s">
        <v>453</v>
      </c>
      <c r="D18" s="630">
        <v>476.66765099999998</v>
      </c>
      <c r="E18" s="630">
        <v>699.51410299999998</v>
      </c>
      <c r="F18" s="630">
        <v>742.79243400000007</v>
      </c>
      <c r="G18" s="630">
        <v>46.750907373825555</v>
      </c>
      <c r="H18" s="631">
        <v>6.1869132894380101</v>
      </c>
      <c r="O18" s="494"/>
      <c r="P18" s="494"/>
      <c r="Q18" s="494"/>
      <c r="R18" s="494"/>
      <c r="S18" s="494"/>
    </row>
    <row r="19" spans="2:19" ht="19.5" customHeight="1">
      <c r="B19" s="628">
        <v>13</v>
      </c>
      <c r="C19" s="629" t="s">
        <v>454</v>
      </c>
      <c r="D19" s="630">
        <v>259.24386600000003</v>
      </c>
      <c r="E19" s="630">
        <v>494.92172400000004</v>
      </c>
      <c r="F19" s="630">
        <v>810.95321100000001</v>
      </c>
      <c r="G19" s="630">
        <v>90.909714330521496</v>
      </c>
      <c r="H19" s="631">
        <v>63.854842427567377</v>
      </c>
      <c r="O19" s="494"/>
      <c r="P19" s="494"/>
      <c r="Q19" s="494"/>
      <c r="R19" s="494"/>
      <c r="S19" s="494"/>
    </row>
    <row r="20" spans="2:19" ht="19.5" customHeight="1">
      <c r="B20" s="628">
        <v>14</v>
      </c>
      <c r="C20" s="629" t="s">
        <v>425</v>
      </c>
      <c r="D20" s="630">
        <v>199.35410099999999</v>
      </c>
      <c r="E20" s="630">
        <v>253.600413</v>
      </c>
      <c r="F20" s="630">
        <v>365.95996600000001</v>
      </c>
      <c r="G20" s="630">
        <v>27.211033897918171</v>
      </c>
      <c r="H20" s="631">
        <v>44.305745274949516</v>
      </c>
      <c r="O20" s="494"/>
      <c r="P20" s="494"/>
      <c r="Q20" s="494"/>
      <c r="R20" s="494"/>
      <c r="S20" s="494"/>
    </row>
    <row r="21" spans="2:19" ht="19.5" customHeight="1">
      <c r="B21" s="628">
        <v>15</v>
      </c>
      <c r="C21" s="629" t="s">
        <v>455</v>
      </c>
      <c r="D21" s="630">
        <v>328.536768</v>
      </c>
      <c r="E21" s="630">
        <v>561.62209899999993</v>
      </c>
      <c r="F21" s="630">
        <v>509.134277</v>
      </c>
      <c r="G21" s="630">
        <v>70.946497836126497</v>
      </c>
      <c r="H21" s="631">
        <v>-9.3457543948960478</v>
      </c>
      <c r="O21" s="494"/>
      <c r="P21" s="494"/>
      <c r="Q21" s="494"/>
      <c r="R21" s="494"/>
      <c r="S21" s="494"/>
    </row>
    <row r="22" spans="2:19" ht="19.5" customHeight="1">
      <c r="B22" s="628">
        <v>16</v>
      </c>
      <c r="C22" s="629" t="s">
        <v>456</v>
      </c>
      <c r="D22" s="630">
        <v>206.80361400000001</v>
      </c>
      <c r="E22" s="630">
        <v>434.93629000000004</v>
      </c>
      <c r="F22" s="630">
        <v>393.17694399999999</v>
      </c>
      <c r="G22" s="630">
        <v>110.3136795278636</v>
      </c>
      <c r="H22" s="631">
        <v>-9.6012558528974523</v>
      </c>
      <c r="O22" s="494"/>
      <c r="P22" s="494"/>
      <c r="Q22" s="494"/>
      <c r="R22" s="494"/>
      <c r="S22" s="494"/>
    </row>
    <row r="23" spans="2:19" ht="19.5" customHeight="1">
      <c r="B23" s="628">
        <v>17</v>
      </c>
      <c r="C23" s="629" t="s">
        <v>457</v>
      </c>
      <c r="D23" s="630">
        <v>2585.9211420000001</v>
      </c>
      <c r="E23" s="630">
        <v>4496.1416069999996</v>
      </c>
      <c r="F23" s="630">
        <v>7329.7125610000003</v>
      </c>
      <c r="G23" s="630">
        <v>73.870020008521948</v>
      </c>
      <c r="H23" s="631">
        <v>63.022280027578347</v>
      </c>
      <c r="O23" s="494"/>
      <c r="P23" s="494"/>
      <c r="Q23" s="494"/>
      <c r="R23" s="494"/>
      <c r="S23" s="494"/>
    </row>
    <row r="24" spans="2:19" ht="19.5" customHeight="1">
      <c r="B24" s="628">
        <v>18</v>
      </c>
      <c r="C24" s="629" t="s">
        <v>458</v>
      </c>
      <c r="D24" s="630">
        <v>160.64669599999999</v>
      </c>
      <c r="E24" s="630">
        <v>324.89187399999997</v>
      </c>
      <c r="F24" s="630">
        <v>324.77492000000001</v>
      </c>
      <c r="G24" s="630">
        <v>102.23999751603978</v>
      </c>
      <c r="H24" s="631">
        <v>-3.5997822463230023E-2</v>
      </c>
      <c r="O24" s="494"/>
      <c r="P24" s="494"/>
      <c r="Q24" s="494"/>
      <c r="R24" s="494"/>
      <c r="S24" s="494"/>
    </row>
    <row r="25" spans="2:19" ht="19.5" customHeight="1">
      <c r="B25" s="628">
        <v>19</v>
      </c>
      <c r="C25" s="629" t="s">
        <v>459</v>
      </c>
      <c r="D25" s="630">
        <v>73.853072999999995</v>
      </c>
      <c r="E25" s="630">
        <v>28.082368000000002</v>
      </c>
      <c r="F25" s="630">
        <v>4.4043520000000003</v>
      </c>
      <c r="G25" s="630">
        <v>-61.975356123637532</v>
      </c>
      <c r="H25" s="631">
        <v>-84.316308368297143</v>
      </c>
      <c r="O25" s="494"/>
      <c r="P25" s="494"/>
      <c r="Q25" s="494"/>
      <c r="R25" s="494"/>
      <c r="S25" s="494"/>
    </row>
    <row r="26" spans="2:19" ht="19.5" customHeight="1">
      <c r="B26" s="628">
        <v>20</v>
      </c>
      <c r="C26" s="629" t="s">
        <v>430</v>
      </c>
      <c r="D26" s="630">
        <v>62.607160000000007</v>
      </c>
      <c r="E26" s="630">
        <v>370.249032</v>
      </c>
      <c r="F26" s="630">
        <v>132.977057</v>
      </c>
      <c r="G26" s="630">
        <v>491.38448701394532</v>
      </c>
      <c r="H26" s="631">
        <v>-64.084428180220073</v>
      </c>
      <c r="O26" s="494"/>
      <c r="P26" s="494"/>
      <c r="Q26" s="494"/>
      <c r="R26" s="494"/>
      <c r="S26" s="494"/>
    </row>
    <row r="27" spans="2:19" ht="19.5" customHeight="1">
      <c r="B27" s="628">
        <v>21</v>
      </c>
      <c r="C27" s="629" t="s">
        <v>460</v>
      </c>
      <c r="D27" s="630">
        <v>107.252184</v>
      </c>
      <c r="E27" s="630">
        <v>201.58167599999999</v>
      </c>
      <c r="F27" s="630">
        <v>211.88307300000002</v>
      </c>
      <c r="G27" s="630">
        <v>87.951115289176755</v>
      </c>
      <c r="H27" s="631">
        <v>5.1102844288287486</v>
      </c>
      <c r="O27" s="494"/>
      <c r="P27" s="494"/>
      <c r="Q27" s="494"/>
      <c r="R27" s="494"/>
      <c r="S27" s="494"/>
    </row>
    <row r="28" spans="2:19" ht="19.5" customHeight="1">
      <c r="B28" s="628">
        <v>22</v>
      </c>
      <c r="C28" s="629" t="s">
        <v>461</v>
      </c>
      <c r="D28" s="630">
        <v>0</v>
      </c>
      <c r="E28" s="630">
        <v>0</v>
      </c>
      <c r="F28" s="630">
        <v>4.8</v>
      </c>
      <c r="G28" s="646" t="s">
        <v>322</v>
      </c>
      <c r="H28" s="647" t="s">
        <v>322</v>
      </c>
      <c r="O28" s="494"/>
      <c r="P28" s="494"/>
      <c r="Q28" s="494"/>
      <c r="R28" s="494"/>
      <c r="S28" s="494"/>
    </row>
    <row r="29" spans="2:19" ht="19.5" customHeight="1">
      <c r="B29" s="628">
        <v>23</v>
      </c>
      <c r="C29" s="629" t="s">
        <v>462</v>
      </c>
      <c r="D29" s="630">
        <v>736.6340919999999</v>
      </c>
      <c r="E29" s="630">
        <v>301.10999000000004</v>
      </c>
      <c r="F29" s="630">
        <v>774.91080199999999</v>
      </c>
      <c r="G29" s="630">
        <v>-59.123533207311823</v>
      </c>
      <c r="H29" s="631">
        <v>157.35140903162994</v>
      </c>
      <c r="O29" s="494"/>
      <c r="P29" s="494"/>
      <c r="Q29" s="494"/>
      <c r="R29" s="494"/>
      <c r="S29" s="494"/>
    </row>
    <row r="30" spans="2:19" ht="19.5" customHeight="1">
      <c r="B30" s="628">
        <v>24</v>
      </c>
      <c r="C30" s="629" t="s">
        <v>463</v>
      </c>
      <c r="D30" s="630">
        <v>178.36122599999999</v>
      </c>
      <c r="E30" s="630">
        <v>443.66943099999997</v>
      </c>
      <c r="F30" s="630">
        <v>158.59214900000001</v>
      </c>
      <c r="G30" s="630">
        <v>148.74769082378924</v>
      </c>
      <c r="H30" s="631">
        <v>-64.254434063094152</v>
      </c>
      <c r="O30" s="494"/>
      <c r="P30" s="494"/>
      <c r="Q30" s="494"/>
      <c r="R30" s="494"/>
      <c r="S30" s="494"/>
    </row>
    <row r="31" spans="2:19" ht="19.5" customHeight="1">
      <c r="B31" s="628">
        <v>25</v>
      </c>
      <c r="C31" s="629" t="s">
        <v>385</v>
      </c>
      <c r="D31" s="630">
        <v>2688.1557839999996</v>
      </c>
      <c r="E31" s="630">
        <v>3000.6337819999999</v>
      </c>
      <c r="F31" s="630">
        <v>2826.5958059999998</v>
      </c>
      <c r="G31" s="630">
        <v>11.624251833166838</v>
      </c>
      <c r="H31" s="631">
        <v>-5.8000405462341718</v>
      </c>
      <c r="O31" s="494"/>
      <c r="P31" s="494"/>
      <c r="Q31" s="494"/>
      <c r="R31" s="494"/>
      <c r="S31" s="494"/>
    </row>
    <row r="32" spans="2:19" ht="19.5" customHeight="1">
      <c r="B32" s="628">
        <v>26</v>
      </c>
      <c r="C32" s="629" t="s">
        <v>464</v>
      </c>
      <c r="D32" s="630">
        <v>16.474935000000002</v>
      </c>
      <c r="E32" s="630">
        <v>30.601375000000001</v>
      </c>
      <c r="F32" s="630">
        <v>26.330946999999998</v>
      </c>
      <c r="G32" s="630">
        <v>85.745042393186964</v>
      </c>
      <c r="H32" s="631">
        <v>-13.955019995016571</v>
      </c>
      <c r="O32" s="494"/>
      <c r="P32" s="494"/>
      <c r="Q32" s="494"/>
      <c r="R32" s="494"/>
      <c r="S32" s="494"/>
    </row>
    <row r="33" spans="2:19" ht="19.5" customHeight="1">
      <c r="B33" s="628">
        <v>27</v>
      </c>
      <c r="C33" s="629" t="s">
        <v>361</v>
      </c>
      <c r="D33" s="630">
        <v>1056.772166</v>
      </c>
      <c r="E33" s="630">
        <v>1280.9744820000001</v>
      </c>
      <c r="F33" s="630">
        <v>1153.641298</v>
      </c>
      <c r="G33" s="630">
        <v>21.215766578015646</v>
      </c>
      <c r="H33" s="631">
        <v>-9.9403372814416429</v>
      </c>
      <c r="O33" s="494"/>
      <c r="P33" s="494"/>
      <c r="Q33" s="494"/>
      <c r="R33" s="494"/>
      <c r="S33" s="494"/>
    </row>
    <row r="34" spans="2:19" ht="19.5" customHeight="1">
      <c r="B34" s="628">
        <v>28</v>
      </c>
      <c r="C34" s="629" t="s">
        <v>465</v>
      </c>
      <c r="D34" s="630">
        <v>40.455258000000001</v>
      </c>
      <c r="E34" s="630">
        <v>50.634295999999992</v>
      </c>
      <c r="F34" s="630">
        <v>177.699421</v>
      </c>
      <c r="G34" s="630">
        <v>25.161223789500966</v>
      </c>
      <c r="H34" s="631">
        <v>250.94675948491522</v>
      </c>
      <c r="O34" s="494"/>
      <c r="P34" s="494"/>
      <c r="Q34" s="494"/>
      <c r="R34" s="494"/>
      <c r="S34" s="494"/>
    </row>
    <row r="35" spans="2:19" ht="19.5" customHeight="1">
      <c r="B35" s="628">
        <v>29</v>
      </c>
      <c r="C35" s="629" t="s">
        <v>466</v>
      </c>
      <c r="D35" s="630">
        <v>215.52153000000004</v>
      </c>
      <c r="E35" s="630">
        <v>716.08063900000002</v>
      </c>
      <c r="F35" s="630">
        <v>248.20819400000002</v>
      </c>
      <c r="G35" s="630">
        <v>232.25480489118644</v>
      </c>
      <c r="H35" s="631">
        <v>-65.337954905941814</v>
      </c>
      <c r="O35" s="494"/>
      <c r="P35" s="494"/>
      <c r="Q35" s="494"/>
      <c r="R35" s="494"/>
      <c r="S35" s="494"/>
    </row>
    <row r="36" spans="2:19" ht="19.5" customHeight="1">
      <c r="B36" s="628">
        <v>30</v>
      </c>
      <c r="C36" s="629" t="s">
        <v>467</v>
      </c>
      <c r="D36" s="630">
        <v>26.243819999999999</v>
      </c>
      <c r="E36" s="630">
        <v>433.61726399999998</v>
      </c>
      <c r="F36" s="630">
        <v>276.17788499999995</v>
      </c>
      <c r="G36" s="630" t="s">
        <v>322</v>
      </c>
      <c r="H36" s="631">
        <v>-36.308374244066087</v>
      </c>
      <c r="O36" s="494"/>
      <c r="P36" s="494"/>
      <c r="Q36" s="494"/>
      <c r="R36" s="494"/>
      <c r="S36" s="494"/>
    </row>
    <row r="37" spans="2:19" ht="19.5" customHeight="1">
      <c r="B37" s="628">
        <v>31</v>
      </c>
      <c r="C37" s="629" t="s">
        <v>468</v>
      </c>
      <c r="D37" s="630">
        <v>221.16932000000003</v>
      </c>
      <c r="E37" s="630">
        <v>484.51297299999999</v>
      </c>
      <c r="F37" s="630">
        <v>349.61438099999998</v>
      </c>
      <c r="G37" s="630">
        <v>119.06879896361752</v>
      </c>
      <c r="H37" s="631">
        <v>-27.842101144317553</v>
      </c>
      <c r="O37" s="494"/>
      <c r="P37" s="494"/>
      <c r="Q37" s="494"/>
      <c r="R37" s="494"/>
      <c r="S37" s="494"/>
    </row>
    <row r="38" spans="2:19" ht="19.5" customHeight="1">
      <c r="B38" s="628">
        <v>32</v>
      </c>
      <c r="C38" s="629" t="s">
        <v>469</v>
      </c>
      <c r="D38" s="630">
        <v>8223.1956009999994</v>
      </c>
      <c r="E38" s="630">
        <v>12213.554683</v>
      </c>
      <c r="F38" s="630">
        <v>13297.497163000002</v>
      </c>
      <c r="G38" s="630">
        <v>48.525649584630401</v>
      </c>
      <c r="H38" s="631">
        <v>8.8749140453658271</v>
      </c>
      <c r="O38" s="494"/>
      <c r="P38" s="494"/>
      <c r="Q38" s="494"/>
      <c r="R38" s="494"/>
      <c r="S38" s="494"/>
    </row>
    <row r="39" spans="2:19" ht="19.5" customHeight="1">
      <c r="B39" s="628">
        <v>33</v>
      </c>
      <c r="C39" s="629" t="s">
        <v>470</v>
      </c>
      <c r="D39" s="630">
        <v>114.489183</v>
      </c>
      <c r="E39" s="630">
        <v>193.80263500000001</v>
      </c>
      <c r="F39" s="630">
        <v>172.924294</v>
      </c>
      <c r="G39" s="630">
        <v>69.275935002523369</v>
      </c>
      <c r="H39" s="631">
        <v>-10.772991296016173</v>
      </c>
      <c r="O39" s="494"/>
      <c r="P39" s="494"/>
      <c r="Q39" s="494"/>
      <c r="R39" s="494"/>
      <c r="S39" s="494"/>
    </row>
    <row r="40" spans="2:19" ht="19.5" customHeight="1">
      <c r="B40" s="628">
        <v>34</v>
      </c>
      <c r="C40" s="629" t="s">
        <v>471</v>
      </c>
      <c r="D40" s="630">
        <v>229.80371</v>
      </c>
      <c r="E40" s="630">
        <v>418.81586399999998</v>
      </c>
      <c r="F40" s="630">
        <v>349.00234599999999</v>
      </c>
      <c r="G40" s="630">
        <v>82.249391883185865</v>
      </c>
      <c r="H40" s="631">
        <v>-16.669263034410747</v>
      </c>
      <c r="O40" s="494"/>
      <c r="P40" s="494"/>
      <c r="Q40" s="494"/>
      <c r="R40" s="494"/>
      <c r="S40" s="494"/>
    </row>
    <row r="41" spans="2:19" ht="19.5" customHeight="1">
      <c r="B41" s="628">
        <v>35</v>
      </c>
      <c r="C41" s="629" t="s">
        <v>472</v>
      </c>
      <c r="D41" s="630">
        <v>604.48186199999998</v>
      </c>
      <c r="E41" s="630">
        <v>1398.5669389999998</v>
      </c>
      <c r="F41" s="630">
        <v>1233.43281</v>
      </c>
      <c r="G41" s="630">
        <v>131.36623725527099</v>
      </c>
      <c r="H41" s="631">
        <v>-11.807381141018084</v>
      </c>
      <c r="O41" s="494"/>
      <c r="P41" s="494"/>
      <c r="Q41" s="494"/>
      <c r="R41" s="494"/>
      <c r="S41" s="494"/>
    </row>
    <row r="42" spans="2:19" ht="19.5" customHeight="1">
      <c r="B42" s="628">
        <v>36</v>
      </c>
      <c r="C42" s="629" t="s">
        <v>473</v>
      </c>
      <c r="D42" s="630">
        <v>60.972613999999993</v>
      </c>
      <c r="E42" s="630">
        <v>79.515888000000004</v>
      </c>
      <c r="F42" s="630">
        <v>81.153725000000009</v>
      </c>
      <c r="G42" s="630">
        <v>30.412463536498564</v>
      </c>
      <c r="H42" s="631">
        <v>2.0597606858141546</v>
      </c>
      <c r="O42" s="494"/>
      <c r="P42" s="494"/>
      <c r="Q42" s="494"/>
      <c r="R42" s="494"/>
      <c r="S42" s="494"/>
    </row>
    <row r="43" spans="2:19" ht="19.5" customHeight="1">
      <c r="B43" s="628">
        <v>37</v>
      </c>
      <c r="C43" s="629" t="s">
        <v>474</v>
      </c>
      <c r="D43" s="630">
        <v>2259.0414920000003</v>
      </c>
      <c r="E43" s="630">
        <v>2839.6359560000001</v>
      </c>
      <c r="F43" s="630">
        <v>4350.6569330000002</v>
      </c>
      <c r="G43" s="630">
        <v>25.700920769099355</v>
      </c>
      <c r="H43" s="631">
        <v>53.211784905290159</v>
      </c>
      <c r="O43" s="494"/>
      <c r="P43" s="494"/>
      <c r="Q43" s="494"/>
      <c r="R43" s="494"/>
      <c r="S43" s="494"/>
    </row>
    <row r="44" spans="2:19" ht="19.5" customHeight="1">
      <c r="B44" s="628">
        <v>38</v>
      </c>
      <c r="C44" s="629" t="s">
        <v>475</v>
      </c>
      <c r="D44" s="630">
        <v>124.203228</v>
      </c>
      <c r="E44" s="630">
        <v>271.67559900000003</v>
      </c>
      <c r="F44" s="630">
        <v>117.298771</v>
      </c>
      <c r="G44" s="630">
        <v>118.73473288472022</v>
      </c>
      <c r="H44" s="631">
        <v>-56.823957899877499</v>
      </c>
      <c r="O44" s="494"/>
      <c r="P44" s="494"/>
      <c r="Q44" s="494"/>
      <c r="R44" s="494"/>
      <c r="S44" s="494"/>
    </row>
    <row r="45" spans="2:19" ht="19.5" customHeight="1">
      <c r="B45" s="628">
        <v>39</v>
      </c>
      <c r="C45" s="629" t="s">
        <v>476</v>
      </c>
      <c r="D45" s="630">
        <v>70.817858999999999</v>
      </c>
      <c r="E45" s="630">
        <v>81.802309000000008</v>
      </c>
      <c r="F45" s="630">
        <v>118.21893299999999</v>
      </c>
      <c r="G45" s="630">
        <v>15.510847341487704</v>
      </c>
      <c r="H45" s="631">
        <v>44.517843622238075</v>
      </c>
      <c r="O45" s="494"/>
      <c r="P45" s="494"/>
      <c r="Q45" s="494"/>
      <c r="R45" s="494"/>
      <c r="S45" s="494"/>
    </row>
    <row r="46" spans="2:19" ht="19.5" customHeight="1">
      <c r="B46" s="628">
        <v>40</v>
      </c>
      <c r="C46" s="629" t="s">
        <v>477</v>
      </c>
      <c r="D46" s="630">
        <v>184.27095799999998</v>
      </c>
      <c r="E46" s="630">
        <v>398.94471699999997</v>
      </c>
      <c r="F46" s="630">
        <v>319.00314100000003</v>
      </c>
      <c r="G46" s="630">
        <v>116.4989650729444</v>
      </c>
      <c r="H46" s="631">
        <v>-20.038259085406054</v>
      </c>
      <c r="O46" s="494"/>
      <c r="P46" s="494"/>
      <c r="Q46" s="494"/>
      <c r="R46" s="494"/>
      <c r="S46" s="494"/>
    </row>
    <row r="47" spans="2:19" ht="19.5" customHeight="1">
      <c r="B47" s="628"/>
      <c r="C47" s="635" t="s">
        <v>478</v>
      </c>
      <c r="D47" s="636">
        <v>11962.373546000003</v>
      </c>
      <c r="E47" s="636">
        <v>17646.586379000004</v>
      </c>
      <c r="F47" s="636">
        <v>19997.053448999999</v>
      </c>
      <c r="G47" s="636">
        <v>47.517432983863785</v>
      </c>
      <c r="H47" s="637">
        <v>13.319669988962431</v>
      </c>
      <c r="O47" s="494"/>
      <c r="P47" s="494"/>
      <c r="Q47" s="494"/>
      <c r="R47" s="494"/>
      <c r="S47" s="494"/>
    </row>
    <row r="48" spans="2:19" ht="19.5" customHeight="1" thickBot="1">
      <c r="B48" s="648"/>
      <c r="C48" s="639" t="s">
        <v>479</v>
      </c>
      <c r="D48" s="640">
        <v>46196.813480999997</v>
      </c>
      <c r="E48" s="640">
        <v>62054.110773</v>
      </c>
      <c r="F48" s="640">
        <v>67773.505287000007</v>
      </c>
      <c r="G48" s="640">
        <v>34.32552182094085</v>
      </c>
      <c r="H48" s="641">
        <v>9.2167858708379669</v>
      </c>
      <c r="O48" s="494"/>
      <c r="P48" s="494"/>
      <c r="Q48" s="494"/>
      <c r="R48" s="494"/>
      <c r="S48" s="494"/>
    </row>
    <row r="49" spans="2:9" ht="15" customHeight="1" thickTop="1">
      <c r="B49" s="595" t="s">
        <v>691</v>
      </c>
      <c r="C49" s="595"/>
      <c r="D49" s="595"/>
      <c r="E49" s="649"/>
      <c r="F49" s="649"/>
      <c r="G49" s="649"/>
      <c r="H49" s="650"/>
    </row>
    <row r="50" spans="2:9" ht="15" customHeight="1">
      <c r="B50" s="651"/>
      <c r="C50" s="652"/>
      <c r="D50" s="652"/>
      <c r="E50" s="653"/>
      <c r="F50" s="653"/>
      <c r="G50" s="653"/>
      <c r="H50" s="632"/>
    </row>
    <row r="51" spans="2:9" ht="15" customHeight="1">
      <c r="B51" s="651"/>
      <c r="C51" s="652"/>
      <c r="D51" s="652"/>
      <c r="E51" s="653"/>
      <c r="F51" s="653"/>
      <c r="G51" s="653"/>
      <c r="H51" s="632"/>
    </row>
    <row r="52" spans="2:9" ht="15" customHeight="1">
      <c r="B52" s="651"/>
      <c r="C52" s="652"/>
      <c r="D52" s="652"/>
      <c r="E52" s="653"/>
      <c r="F52" s="653"/>
      <c r="G52" s="653"/>
      <c r="H52" s="632"/>
    </row>
    <row r="53" spans="2:9" ht="15" customHeight="1">
      <c r="B53" s="651"/>
      <c r="C53" s="652"/>
      <c r="D53" s="654"/>
      <c r="E53" s="655"/>
      <c r="F53" s="655"/>
      <c r="G53" s="655"/>
      <c r="H53" s="656"/>
      <c r="I53" s="494"/>
    </row>
    <row r="54" spans="2:9" ht="15" customHeight="1">
      <c r="B54" s="651"/>
      <c r="C54" s="652"/>
      <c r="D54" s="652"/>
      <c r="E54" s="653"/>
      <c r="F54" s="653"/>
      <c r="G54" s="653"/>
      <c r="H54" s="632"/>
    </row>
    <row r="55" spans="2:9" ht="15" customHeight="1">
      <c r="B55" s="651"/>
      <c r="C55" s="652"/>
      <c r="D55" s="652"/>
      <c r="E55" s="653"/>
      <c r="F55" s="653"/>
      <c r="G55" s="653"/>
      <c r="H55" s="632"/>
    </row>
    <row r="56" spans="2:9" ht="15" customHeight="1">
      <c r="B56" s="652"/>
      <c r="C56" s="657"/>
      <c r="D56" s="657"/>
      <c r="E56" s="658"/>
      <c r="F56" s="658"/>
      <c r="G56" s="658"/>
      <c r="H56" s="627"/>
    </row>
    <row r="57" spans="2:9" ht="15" customHeight="1">
      <c r="B57" s="652"/>
      <c r="C57" s="657"/>
      <c r="D57" s="657"/>
      <c r="E57" s="658"/>
      <c r="F57" s="658"/>
      <c r="G57" s="658"/>
      <c r="H57" s="627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" right="0.7" top="0.75" bottom="0.75" header="0.3" footer="0.3"/>
  <pageSetup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77"/>
  <sheetViews>
    <sheetView workbookViewId="0">
      <selection activeCell="M16" sqref="M16"/>
    </sheetView>
  </sheetViews>
  <sheetFormatPr defaultRowHeight="12.75"/>
  <cols>
    <col min="1" max="1" width="9.140625" style="343"/>
    <col min="2" max="2" width="4.7109375" style="343" customWidth="1"/>
    <col min="3" max="3" width="35.42578125" style="343" bestFit="1" customWidth="1"/>
    <col min="4" max="8" width="14.5703125" style="343" customWidth="1"/>
    <col min="9" max="9" width="9.28515625" style="343" customWidth="1"/>
    <col min="10" max="257" width="9.140625" style="343"/>
    <col min="258" max="258" width="4.7109375" style="343" customWidth="1"/>
    <col min="259" max="259" width="30" style="343" bestFit="1" customWidth="1"/>
    <col min="260" max="264" width="10.7109375" style="343" customWidth="1"/>
    <col min="265" max="265" width="9.28515625" style="343" customWidth="1"/>
    <col min="266" max="513" width="9.140625" style="343"/>
    <col min="514" max="514" width="4.7109375" style="343" customWidth="1"/>
    <col min="515" max="515" width="30" style="343" bestFit="1" customWidth="1"/>
    <col min="516" max="520" width="10.7109375" style="343" customWidth="1"/>
    <col min="521" max="521" width="9.28515625" style="343" customWidth="1"/>
    <col min="522" max="769" width="9.140625" style="343"/>
    <col min="770" max="770" width="4.7109375" style="343" customWidth="1"/>
    <col min="771" max="771" width="30" style="343" bestFit="1" customWidth="1"/>
    <col min="772" max="776" width="10.7109375" style="343" customWidth="1"/>
    <col min="777" max="777" width="9.28515625" style="343" customWidth="1"/>
    <col min="778" max="1025" width="9.140625" style="343"/>
    <col min="1026" max="1026" width="4.7109375" style="343" customWidth="1"/>
    <col min="1027" max="1027" width="30" style="343" bestFit="1" customWidth="1"/>
    <col min="1028" max="1032" width="10.7109375" style="343" customWidth="1"/>
    <col min="1033" max="1033" width="9.28515625" style="343" customWidth="1"/>
    <col min="1034" max="1281" width="9.140625" style="343"/>
    <col min="1282" max="1282" width="4.7109375" style="343" customWidth="1"/>
    <col min="1283" max="1283" width="30" style="343" bestFit="1" customWidth="1"/>
    <col min="1284" max="1288" width="10.7109375" style="343" customWidth="1"/>
    <col min="1289" max="1289" width="9.28515625" style="343" customWidth="1"/>
    <col min="1290" max="1537" width="9.140625" style="343"/>
    <col min="1538" max="1538" width="4.7109375" style="343" customWidth="1"/>
    <col min="1539" max="1539" width="30" style="343" bestFit="1" customWidth="1"/>
    <col min="1540" max="1544" width="10.7109375" style="343" customWidth="1"/>
    <col min="1545" max="1545" width="9.28515625" style="343" customWidth="1"/>
    <col min="1546" max="1793" width="9.140625" style="343"/>
    <col min="1794" max="1794" width="4.7109375" style="343" customWidth="1"/>
    <col min="1795" max="1795" width="30" style="343" bestFit="1" customWidth="1"/>
    <col min="1796" max="1800" width="10.7109375" style="343" customWidth="1"/>
    <col min="1801" max="1801" width="9.28515625" style="343" customWidth="1"/>
    <col min="1802" max="2049" width="9.140625" style="343"/>
    <col min="2050" max="2050" width="4.7109375" style="343" customWidth="1"/>
    <col min="2051" max="2051" width="30" style="343" bestFit="1" customWidth="1"/>
    <col min="2052" max="2056" width="10.7109375" style="343" customWidth="1"/>
    <col min="2057" max="2057" width="9.28515625" style="343" customWidth="1"/>
    <col min="2058" max="2305" width="9.140625" style="343"/>
    <col min="2306" max="2306" width="4.7109375" style="343" customWidth="1"/>
    <col min="2307" max="2307" width="30" style="343" bestFit="1" customWidth="1"/>
    <col min="2308" max="2312" width="10.7109375" style="343" customWidth="1"/>
    <col min="2313" max="2313" width="9.28515625" style="343" customWidth="1"/>
    <col min="2314" max="2561" width="9.140625" style="343"/>
    <col min="2562" max="2562" width="4.7109375" style="343" customWidth="1"/>
    <col min="2563" max="2563" width="30" style="343" bestFit="1" customWidth="1"/>
    <col min="2564" max="2568" width="10.7109375" style="343" customWidth="1"/>
    <col min="2569" max="2569" width="9.28515625" style="343" customWidth="1"/>
    <col min="2570" max="2817" width="9.140625" style="343"/>
    <col min="2818" max="2818" width="4.7109375" style="343" customWidth="1"/>
    <col min="2819" max="2819" width="30" style="343" bestFit="1" customWidth="1"/>
    <col min="2820" max="2824" width="10.7109375" style="343" customWidth="1"/>
    <col min="2825" max="2825" width="9.28515625" style="343" customWidth="1"/>
    <col min="2826" max="3073" width="9.140625" style="343"/>
    <col min="3074" max="3074" width="4.7109375" style="343" customWidth="1"/>
    <col min="3075" max="3075" width="30" style="343" bestFit="1" customWidth="1"/>
    <col min="3076" max="3080" width="10.7109375" style="343" customWidth="1"/>
    <col min="3081" max="3081" width="9.28515625" style="343" customWidth="1"/>
    <col min="3082" max="3329" width="9.140625" style="343"/>
    <col min="3330" max="3330" width="4.7109375" style="343" customWidth="1"/>
    <col min="3331" max="3331" width="30" style="343" bestFit="1" customWidth="1"/>
    <col min="3332" max="3336" width="10.7109375" style="343" customWidth="1"/>
    <col min="3337" max="3337" width="9.28515625" style="343" customWidth="1"/>
    <col min="3338" max="3585" width="9.140625" style="343"/>
    <col min="3586" max="3586" width="4.7109375" style="343" customWidth="1"/>
    <col min="3587" max="3587" width="30" style="343" bestFit="1" customWidth="1"/>
    <col min="3588" max="3592" width="10.7109375" style="343" customWidth="1"/>
    <col min="3593" max="3593" width="9.28515625" style="343" customWidth="1"/>
    <col min="3594" max="3841" width="9.140625" style="343"/>
    <col min="3842" max="3842" width="4.7109375" style="343" customWidth="1"/>
    <col min="3843" max="3843" width="30" style="343" bestFit="1" customWidth="1"/>
    <col min="3844" max="3848" width="10.7109375" style="343" customWidth="1"/>
    <col min="3849" max="3849" width="9.28515625" style="343" customWidth="1"/>
    <col min="3850" max="4097" width="9.140625" style="343"/>
    <col min="4098" max="4098" width="4.7109375" style="343" customWidth="1"/>
    <col min="4099" max="4099" width="30" style="343" bestFit="1" customWidth="1"/>
    <col min="4100" max="4104" width="10.7109375" style="343" customWidth="1"/>
    <col min="4105" max="4105" width="9.28515625" style="343" customWidth="1"/>
    <col min="4106" max="4353" width="9.140625" style="343"/>
    <col min="4354" max="4354" width="4.7109375" style="343" customWidth="1"/>
    <col min="4355" max="4355" width="30" style="343" bestFit="1" customWidth="1"/>
    <col min="4356" max="4360" width="10.7109375" style="343" customWidth="1"/>
    <col min="4361" max="4361" width="9.28515625" style="343" customWidth="1"/>
    <col min="4362" max="4609" width="9.140625" style="343"/>
    <col min="4610" max="4610" width="4.7109375" style="343" customWidth="1"/>
    <col min="4611" max="4611" width="30" style="343" bestFit="1" customWidth="1"/>
    <col min="4612" max="4616" width="10.7109375" style="343" customWidth="1"/>
    <col min="4617" max="4617" width="9.28515625" style="343" customWidth="1"/>
    <col min="4618" max="4865" width="9.140625" style="343"/>
    <col min="4866" max="4866" width="4.7109375" style="343" customWidth="1"/>
    <col min="4867" max="4867" width="30" style="343" bestFit="1" customWidth="1"/>
    <col min="4868" max="4872" width="10.7109375" style="343" customWidth="1"/>
    <col min="4873" max="4873" width="9.28515625" style="343" customWidth="1"/>
    <col min="4874" max="5121" width="9.140625" style="343"/>
    <col min="5122" max="5122" width="4.7109375" style="343" customWidth="1"/>
    <col min="5123" max="5123" width="30" style="343" bestFit="1" customWidth="1"/>
    <col min="5124" max="5128" width="10.7109375" style="343" customWidth="1"/>
    <col min="5129" max="5129" width="9.28515625" style="343" customWidth="1"/>
    <col min="5130" max="5377" width="9.140625" style="343"/>
    <col min="5378" max="5378" width="4.7109375" style="343" customWidth="1"/>
    <col min="5379" max="5379" width="30" style="343" bestFit="1" customWidth="1"/>
    <col min="5380" max="5384" width="10.7109375" style="343" customWidth="1"/>
    <col min="5385" max="5385" width="9.28515625" style="343" customWidth="1"/>
    <col min="5386" max="5633" width="9.140625" style="343"/>
    <col min="5634" max="5634" width="4.7109375" style="343" customWidth="1"/>
    <col min="5635" max="5635" width="30" style="343" bestFit="1" customWidth="1"/>
    <col min="5636" max="5640" width="10.7109375" style="343" customWidth="1"/>
    <col min="5641" max="5641" width="9.28515625" style="343" customWidth="1"/>
    <col min="5642" max="5889" width="9.140625" style="343"/>
    <col min="5890" max="5890" width="4.7109375" style="343" customWidth="1"/>
    <col min="5891" max="5891" width="30" style="343" bestFit="1" customWidth="1"/>
    <col min="5892" max="5896" width="10.7109375" style="343" customWidth="1"/>
    <col min="5897" max="5897" width="9.28515625" style="343" customWidth="1"/>
    <col min="5898" max="6145" width="9.140625" style="343"/>
    <col min="6146" max="6146" width="4.7109375" style="343" customWidth="1"/>
    <col min="6147" max="6147" width="30" style="343" bestFit="1" customWidth="1"/>
    <col min="6148" max="6152" width="10.7109375" style="343" customWidth="1"/>
    <col min="6153" max="6153" width="9.28515625" style="343" customWidth="1"/>
    <col min="6154" max="6401" width="9.140625" style="343"/>
    <col min="6402" max="6402" width="4.7109375" style="343" customWidth="1"/>
    <col min="6403" max="6403" width="30" style="343" bestFit="1" customWidth="1"/>
    <col min="6404" max="6408" width="10.7109375" style="343" customWidth="1"/>
    <col min="6409" max="6409" width="9.28515625" style="343" customWidth="1"/>
    <col min="6410" max="6657" width="9.140625" style="343"/>
    <col min="6658" max="6658" width="4.7109375" style="343" customWidth="1"/>
    <col min="6659" max="6659" width="30" style="343" bestFit="1" customWidth="1"/>
    <col min="6660" max="6664" width="10.7109375" style="343" customWidth="1"/>
    <col min="6665" max="6665" width="9.28515625" style="343" customWidth="1"/>
    <col min="6666" max="6913" width="9.140625" style="343"/>
    <col min="6914" max="6914" width="4.7109375" style="343" customWidth="1"/>
    <col min="6915" max="6915" width="30" style="343" bestFit="1" customWidth="1"/>
    <col min="6916" max="6920" width="10.7109375" style="343" customWidth="1"/>
    <col min="6921" max="6921" width="9.28515625" style="343" customWidth="1"/>
    <col min="6922" max="7169" width="9.140625" style="343"/>
    <col min="7170" max="7170" width="4.7109375" style="343" customWidth="1"/>
    <col min="7171" max="7171" width="30" style="343" bestFit="1" customWidth="1"/>
    <col min="7172" max="7176" width="10.7109375" style="343" customWidth="1"/>
    <col min="7177" max="7177" width="9.28515625" style="343" customWidth="1"/>
    <col min="7178" max="7425" width="9.140625" style="343"/>
    <col min="7426" max="7426" width="4.7109375" style="343" customWidth="1"/>
    <col min="7427" max="7427" width="30" style="343" bestFit="1" customWidth="1"/>
    <col min="7428" max="7432" width="10.7109375" style="343" customWidth="1"/>
    <col min="7433" max="7433" width="9.28515625" style="343" customWidth="1"/>
    <col min="7434" max="7681" width="9.140625" style="343"/>
    <col min="7682" max="7682" width="4.7109375" style="343" customWidth="1"/>
    <col min="7683" max="7683" width="30" style="343" bestFit="1" customWidth="1"/>
    <col min="7684" max="7688" width="10.7109375" style="343" customWidth="1"/>
    <col min="7689" max="7689" width="9.28515625" style="343" customWidth="1"/>
    <col min="7690" max="7937" width="9.140625" style="343"/>
    <col min="7938" max="7938" width="4.7109375" style="343" customWidth="1"/>
    <col min="7939" max="7939" width="30" style="343" bestFit="1" customWidth="1"/>
    <col min="7940" max="7944" width="10.7109375" style="343" customWidth="1"/>
    <col min="7945" max="7945" width="9.28515625" style="343" customWidth="1"/>
    <col min="7946" max="8193" width="9.140625" style="343"/>
    <col min="8194" max="8194" width="4.7109375" style="343" customWidth="1"/>
    <col min="8195" max="8195" width="30" style="343" bestFit="1" customWidth="1"/>
    <col min="8196" max="8200" width="10.7109375" style="343" customWidth="1"/>
    <col min="8201" max="8201" width="9.28515625" style="343" customWidth="1"/>
    <col min="8202" max="8449" width="9.140625" style="343"/>
    <col min="8450" max="8450" width="4.7109375" style="343" customWidth="1"/>
    <col min="8451" max="8451" width="30" style="343" bestFit="1" customWidth="1"/>
    <col min="8452" max="8456" width="10.7109375" style="343" customWidth="1"/>
    <col min="8457" max="8457" width="9.28515625" style="343" customWidth="1"/>
    <col min="8458" max="8705" width="9.140625" style="343"/>
    <col min="8706" max="8706" width="4.7109375" style="343" customWidth="1"/>
    <col min="8707" max="8707" width="30" style="343" bestFit="1" customWidth="1"/>
    <col min="8708" max="8712" width="10.7109375" style="343" customWidth="1"/>
    <col min="8713" max="8713" width="9.28515625" style="343" customWidth="1"/>
    <col min="8714" max="8961" width="9.140625" style="343"/>
    <col min="8962" max="8962" width="4.7109375" style="343" customWidth="1"/>
    <col min="8963" max="8963" width="30" style="343" bestFit="1" customWidth="1"/>
    <col min="8964" max="8968" width="10.7109375" style="343" customWidth="1"/>
    <col min="8969" max="8969" width="9.28515625" style="343" customWidth="1"/>
    <col min="8970" max="9217" width="9.140625" style="343"/>
    <col min="9218" max="9218" width="4.7109375" style="343" customWidth="1"/>
    <col min="9219" max="9219" width="30" style="343" bestFit="1" customWidth="1"/>
    <col min="9220" max="9224" width="10.7109375" style="343" customWidth="1"/>
    <col min="9225" max="9225" width="9.28515625" style="343" customWidth="1"/>
    <col min="9226" max="9473" width="9.140625" style="343"/>
    <col min="9474" max="9474" width="4.7109375" style="343" customWidth="1"/>
    <col min="9475" max="9475" width="30" style="343" bestFit="1" customWidth="1"/>
    <col min="9476" max="9480" width="10.7109375" style="343" customWidth="1"/>
    <col min="9481" max="9481" width="9.28515625" style="343" customWidth="1"/>
    <col min="9482" max="9729" width="9.140625" style="343"/>
    <col min="9730" max="9730" width="4.7109375" style="343" customWidth="1"/>
    <col min="9731" max="9731" width="30" style="343" bestFit="1" customWidth="1"/>
    <col min="9732" max="9736" width="10.7109375" style="343" customWidth="1"/>
    <col min="9737" max="9737" width="9.28515625" style="343" customWidth="1"/>
    <col min="9738" max="9985" width="9.140625" style="343"/>
    <col min="9986" max="9986" width="4.7109375" style="343" customWidth="1"/>
    <col min="9987" max="9987" width="30" style="343" bestFit="1" customWidth="1"/>
    <col min="9988" max="9992" width="10.7109375" style="343" customWidth="1"/>
    <col min="9993" max="9993" width="9.28515625" style="343" customWidth="1"/>
    <col min="9994" max="10241" width="9.140625" style="343"/>
    <col min="10242" max="10242" width="4.7109375" style="343" customWidth="1"/>
    <col min="10243" max="10243" width="30" style="343" bestFit="1" customWidth="1"/>
    <col min="10244" max="10248" width="10.7109375" style="343" customWidth="1"/>
    <col min="10249" max="10249" width="9.28515625" style="343" customWidth="1"/>
    <col min="10250" max="10497" width="9.140625" style="343"/>
    <col min="10498" max="10498" width="4.7109375" style="343" customWidth="1"/>
    <col min="10499" max="10499" width="30" style="343" bestFit="1" customWidth="1"/>
    <col min="10500" max="10504" width="10.7109375" style="343" customWidth="1"/>
    <col min="10505" max="10505" width="9.28515625" style="343" customWidth="1"/>
    <col min="10506" max="10753" width="9.140625" style="343"/>
    <col min="10754" max="10754" width="4.7109375" style="343" customWidth="1"/>
    <col min="10755" max="10755" width="30" style="343" bestFit="1" customWidth="1"/>
    <col min="10756" max="10760" width="10.7109375" style="343" customWidth="1"/>
    <col min="10761" max="10761" width="9.28515625" style="343" customWidth="1"/>
    <col min="10762" max="11009" width="9.140625" style="343"/>
    <col min="11010" max="11010" width="4.7109375" style="343" customWidth="1"/>
    <col min="11011" max="11011" width="30" style="343" bestFit="1" customWidth="1"/>
    <col min="11012" max="11016" width="10.7109375" style="343" customWidth="1"/>
    <col min="11017" max="11017" width="9.28515625" style="343" customWidth="1"/>
    <col min="11018" max="11265" width="9.140625" style="343"/>
    <col min="11266" max="11266" width="4.7109375" style="343" customWidth="1"/>
    <col min="11267" max="11267" width="30" style="343" bestFit="1" customWidth="1"/>
    <col min="11268" max="11272" width="10.7109375" style="343" customWidth="1"/>
    <col min="11273" max="11273" width="9.28515625" style="343" customWidth="1"/>
    <col min="11274" max="11521" width="9.140625" style="343"/>
    <col min="11522" max="11522" width="4.7109375" style="343" customWidth="1"/>
    <col min="11523" max="11523" width="30" style="343" bestFit="1" customWidth="1"/>
    <col min="11524" max="11528" width="10.7109375" style="343" customWidth="1"/>
    <col min="11529" max="11529" width="9.28515625" style="343" customWidth="1"/>
    <col min="11530" max="11777" width="9.140625" style="343"/>
    <col min="11778" max="11778" width="4.7109375" style="343" customWidth="1"/>
    <col min="11779" max="11779" width="30" style="343" bestFit="1" customWidth="1"/>
    <col min="11780" max="11784" width="10.7109375" style="343" customWidth="1"/>
    <col min="11785" max="11785" width="9.28515625" style="343" customWidth="1"/>
    <col min="11786" max="12033" width="9.140625" style="343"/>
    <col min="12034" max="12034" width="4.7109375" style="343" customWidth="1"/>
    <col min="12035" max="12035" width="30" style="343" bestFit="1" customWidth="1"/>
    <col min="12036" max="12040" width="10.7109375" style="343" customWidth="1"/>
    <col min="12041" max="12041" width="9.28515625" style="343" customWidth="1"/>
    <col min="12042" max="12289" width="9.140625" style="343"/>
    <col min="12290" max="12290" width="4.7109375" style="343" customWidth="1"/>
    <col min="12291" max="12291" width="30" style="343" bestFit="1" customWidth="1"/>
    <col min="12292" max="12296" width="10.7109375" style="343" customWidth="1"/>
    <col min="12297" max="12297" width="9.28515625" style="343" customWidth="1"/>
    <col min="12298" max="12545" width="9.140625" style="343"/>
    <col min="12546" max="12546" width="4.7109375" style="343" customWidth="1"/>
    <col min="12547" max="12547" width="30" style="343" bestFit="1" customWidth="1"/>
    <col min="12548" max="12552" width="10.7109375" style="343" customWidth="1"/>
    <col min="12553" max="12553" width="9.28515625" style="343" customWidth="1"/>
    <col min="12554" max="12801" width="9.140625" style="343"/>
    <col min="12802" max="12802" width="4.7109375" style="343" customWidth="1"/>
    <col min="12803" max="12803" width="30" style="343" bestFit="1" customWidth="1"/>
    <col min="12804" max="12808" width="10.7109375" style="343" customWidth="1"/>
    <col min="12809" max="12809" width="9.28515625" style="343" customWidth="1"/>
    <col min="12810" max="13057" width="9.140625" style="343"/>
    <col min="13058" max="13058" width="4.7109375" style="343" customWidth="1"/>
    <col min="13059" max="13059" width="30" style="343" bestFit="1" customWidth="1"/>
    <col min="13060" max="13064" width="10.7109375" style="343" customWidth="1"/>
    <col min="13065" max="13065" width="9.28515625" style="343" customWidth="1"/>
    <col min="13066" max="13313" width="9.140625" style="343"/>
    <col min="13314" max="13314" width="4.7109375" style="343" customWidth="1"/>
    <col min="13315" max="13315" width="30" style="343" bestFit="1" customWidth="1"/>
    <col min="13316" max="13320" width="10.7109375" style="343" customWidth="1"/>
    <col min="13321" max="13321" width="9.28515625" style="343" customWidth="1"/>
    <col min="13322" max="13569" width="9.140625" style="343"/>
    <col min="13570" max="13570" width="4.7109375" style="343" customWidth="1"/>
    <col min="13571" max="13571" width="30" style="343" bestFit="1" customWidth="1"/>
    <col min="13572" max="13576" width="10.7109375" style="343" customWidth="1"/>
    <col min="13577" max="13577" width="9.28515625" style="343" customWidth="1"/>
    <col min="13578" max="13825" width="9.140625" style="343"/>
    <col min="13826" max="13826" width="4.7109375" style="343" customWidth="1"/>
    <col min="13827" max="13827" width="30" style="343" bestFit="1" customWidth="1"/>
    <col min="13828" max="13832" width="10.7109375" style="343" customWidth="1"/>
    <col min="13833" max="13833" width="9.28515625" style="343" customWidth="1"/>
    <col min="13834" max="14081" width="9.140625" style="343"/>
    <col min="14082" max="14082" width="4.7109375" style="343" customWidth="1"/>
    <col min="14083" max="14083" width="30" style="343" bestFit="1" customWidth="1"/>
    <col min="14084" max="14088" width="10.7109375" style="343" customWidth="1"/>
    <col min="14089" max="14089" width="9.28515625" style="343" customWidth="1"/>
    <col min="14090" max="14337" width="9.140625" style="343"/>
    <col min="14338" max="14338" width="4.7109375" style="343" customWidth="1"/>
    <col min="14339" max="14339" width="30" style="343" bestFit="1" customWidth="1"/>
    <col min="14340" max="14344" width="10.7109375" style="343" customWidth="1"/>
    <col min="14345" max="14345" width="9.28515625" style="343" customWidth="1"/>
    <col min="14346" max="14593" width="9.140625" style="343"/>
    <col min="14594" max="14594" width="4.7109375" style="343" customWidth="1"/>
    <col min="14595" max="14595" width="30" style="343" bestFit="1" customWidth="1"/>
    <col min="14596" max="14600" width="10.7109375" style="343" customWidth="1"/>
    <col min="14601" max="14601" width="9.28515625" style="343" customWidth="1"/>
    <col min="14602" max="14849" width="9.140625" style="343"/>
    <col min="14850" max="14850" width="4.7109375" style="343" customWidth="1"/>
    <col min="14851" max="14851" width="30" style="343" bestFit="1" customWidth="1"/>
    <col min="14852" max="14856" width="10.7109375" style="343" customWidth="1"/>
    <col min="14857" max="14857" width="9.28515625" style="343" customWidth="1"/>
    <col min="14858" max="15105" width="9.140625" style="343"/>
    <col min="15106" max="15106" width="4.7109375" style="343" customWidth="1"/>
    <col min="15107" max="15107" width="30" style="343" bestFit="1" customWidth="1"/>
    <col min="15108" max="15112" width="10.7109375" style="343" customWidth="1"/>
    <col min="15113" max="15113" width="9.28515625" style="343" customWidth="1"/>
    <col min="15114" max="15361" width="9.140625" style="343"/>
    <col min="15362" max="15362" width="4.7109375" style="343" customWidth="1"/>
    <col min="15363" max="15363" width="30" style="343" bestFit="1" customWidth="1"/>
    <col min="15364" max="15368" width="10.7109375" style="343" customWidth="1"/>
    <col min="15369" max="15369" width="9.28515625" style="343" customWidth="1"/>
    <col min="15370" max="15617" width="9.140625" style="343"/>
    <col min="15618" max="15618" width="4.7109375" style="343" customWidth="1"/>
    <col min="15619" max="15619" width="30" style="343" bestFit="1" customWidth="1"/>
    <col min="15620" max="15624" width="10.7109375" style="343" customWidth="1"/>
    <col min="15625" max="15625" width="9.28515625" style="343" customWidth="1"/>
    <col min="15626" max="15873" width="9.140625" style="343"/>
    <col min="15874" max="15874" width="4.7109375" style="343" customWidth="1"/>
    <col min="15875" max="15875" width="30" style="343" bestFit="1" customWidth="1"/>
    <col min="15876" max="15880" width="10.7109375" style="343" customWidth="1"/>
    <col min="15881" max="15881" width="9.28515625" style="343" customWidth="1"/>
    <col min="15882" max="16129" width="9.140625" style="343"/>
    <col min="16130" max="16130" width="4.7109375" style="343" customWidth="1"/>
    <col min="16131" max="16131" width="30" style="343" bestFit="1" customWidth="1"/>
    <col min="16132" max="16136" width="10.7109375" style="343" customWidth="1"/>
    <col min="16137" max="16137" width="9.28515625" style="343" customWidth="1"/>
    <col min="16138" max="16384" width="9.140625" style="343"/>
  </cols>
  <sheetData>
    <row r="1" spans="2:8" ht="15.75">
      <c r="B1" s="1642" t="s">
        <v>480</v>
      </c>
      <c r="C1" s="1642"/>
      <c r="D1" s="1642"/>
      <c r="E1" s="1642"/>
      <c r="F1" s="1642"/>
      <c r="G1" s="1642"/>
      <c r="H1" s="1642"/>
    </row>
    <row r="2" spans="2:8" ht="15" customHeight="1">
      <c r="B2" s="1649" t="s">
        <v>105</v>
      </c>
      <c r="C2" s="1649"/>
      <c r="D2" s="1649"/>
      <c r="E2" s="1649"/>
      <c r="F2" s="1649"/>
      <c r="G2" s="1649"/>
      <c r="H2" s="1649"/>
    </row>
    <row r="3" spans="2:8" ht="15" customHeight="1" thickBot="1">
      <c r="B3" s="1650" t="s">
        <v>70</v>
      </c>
      <c r="C3" s="1650"/>
      <c r="D3" s="1650"/>
      <c r="E3" s="1650"/>
      <c r="F3" s="1650"/>
      <c r="G3" s="1650"/>
      <c r="H3" s="1650"/>
    </row>
    <row r="4" spans="2:8" ht="15" customHeight="1" thickTop="1">
      <c r="B4" s="659"/>
      <c r="C4" s="660"/>
      <c r="D4" s="1633" t="str">
        <f>'M-China'!D4:F4</f>
        <v>Six  Months</v>
      </c>
      <c r="E4" s="1633"/>
      <c r="F4" s="1633"/>
      <c r="G4" s="1634" t="s">
        <v>5</v>
      </c>
      <c r="H4" s="1635"/>
    </row>
    <row r="5" spans="2:8" ht="18" customHeight="1">
      <c r="B5" s="661"/>
      <c r="C5" s="662"/>
      <c r="D5" s="564" t="s">
        <v>6</v>
      </c>
      <c r="E5" s="565" t="s">
        <v>689</v>
      </c>
      <c r="F5" s="565" t="s">
        <v>690</v>
      </c>
      <c r="G5" s="565" t="s">
        <v>7</v>
      </c>
      <c r="H5" s="566" t="s">
        <v>53</v>
      </c>
    </row>
    <row r="6" spans="2:8" ht="15" customHeight="1">
      <c r="B6" s="663"/>
      <c r="C6" s="664" t="s">
        <v>319</v>
      </c>
      <c r="D6" s="665">
        <v>54363.535591000007</v>
      </c>
      <c r="E6" s="665">
        <v>65529.147299000018</v>
      </c>
      <c r="F6" s="665">
        <v>80037.784254999977</v>
      </c>
      <c r="G6" s="665">
        <v>20.538788705730354</v>
      </c>
      <c r="H6" s="666">
        <v>22.140738211958038</v>
      </c>
    </row>
    <row r="7" spans="2:8" ht="15" customHeight="1">
      <c r="B7" s="667">
        <v>1</v>
      </c>
      <c r="C7" s="668" t="s">
        <v>481</v>
      </c>
      <c r="D7" s="669">
        <v>2156.5455670000001</v>
      </c>
      <c r="E7" s="669">
        <v>2236.7020280000002</v>
      </c>
      <c r="F7" s="669">
        <v>4523.6581880000003</v>
      </c>
      <c r="G7" s="669">
        <v>3.7168915986091093</v>
      </c>
      <c r="H7" s="670">
        <v>102.24679601354572</v>
      </c>
    </row>
    <row r="8" spans="2:8" ht="15" customHeight="1">
      <c r="B8" s="667">
        <v>2</v>
      </c>
      <c r="C8" s="668" t="s">
        <v>446</v>
      </c>
      <c r="D8" s="669">
        <v>23.631962999999999</v>
      </c>
      <c r="E8" s="669">
        <v>20.975408999999999</v>
      </c>
      <c r="F8" s="669">
        <v>17.100740000000002</v>
      </c>
      <c r="G8" s="669">
        <v>-11.241359848100643</v>
      </c>
      <c r="H8" s="670">
        <v>-18.472435984442541</v>
      </c>
    </row>
    <row r="9" spans="2:8" ht="15" customHeight="1">
      <c r="B9" s="667">
        <v>3</v>
      </c>
      <c r="C9" s="668" t="s">
        <v>482</v>
      </c>
      <c r="D9" s="669">
        <v>1037.457408</v>
      </c>
      <c r="E9" s="669">
        <v>483.38683000000003</v>
      </c>
      <c r="F9" s="669">
        <v>887.19578999999999</v>
      </c>
      <c r="G9" s="669">
        <v>-53.406585535702291</v>
      </c>
      <c r="H9" s="670">
        <v>83.537435225531482</v>
      </c>
    </row>
    <row r="10" spans="2:8" ht="15" customHeight="1">
      <c r="B10" s="667">
        <v>4</v>
      </c>
      <c r="C10" s="668" t="s">
        <v>483</v>
      </c>
      <c r="D10" s="669">
        <v>2.2165759999999999</v>
      </c>
      <c r="E10" s="669">
        <v>0.18868500000000002</v>
      </c>
      <c r="F10" s="669">
        <v>0.44659699999999997</v>
      </c>
      <c r="G10" s="669">
        <v>-91.487546558295321</v>
      </c>
      <c r="H10" s="670">
        <v>136.68919097967506</v>
      </c>
    </row>
    <row r="11" spans="2:8" ht="15" customHeight="1">
      <c r="B11" s="667">
        <v>5</v>
      </c>
      <c r="C11" s="668" t="s">
        <v>447</v>
      </c>
      <c r="D11" s="669">
        <v>118.68360399999999</v>
      </c>
      <c r="E11" s="669">
        <v>190.93196499999999</v>
      </c>
      <c r="F11" s="669">
        <v>269.31739700000003</v>
      </c>
      <c r="G11" s="669">
        <v>60.874761605655323</v>
      </c>
      <c r="H11" s="670">
        <v>41.054116842090849</v>
      </c>
    </row>
    <row r="12" spans="2:8" ht="15" customHeight="1">
      <c r="B12" s="667">
        <v>6</v>
      </c>
      <c r="C12" s="668" t="s">
        <v>410</v>
      </c>
      <c r="D12" s="669">
        <v>2.6745000000000001E-2</v>
      </c>
      <c r="E12" s="669">
        <v>1405.658422</v>
      </c>
      <c r="F12" s="669">
        <v>1738.1347780000001</v>
      </c>
      <c r="G12" s="669" t="s">
        <v>322</v>
      </c>
      <c r="H12" s="670">
        <v>23.652713262084376</v>
      </c>
    </row>
    <row r="13" spans="2:8" ht="15" customHeight="1">
      <c r="B13" s="667">
        <v>7</v>
      </c>
      <c r="C13" s="668" t="s">
        <v>484</v>
      </c>
      <c r="D13" s="669">
        <v>16.057476000000001</v>
      </c>
      <c r="E13" s="669">
        <v>21.476430000000001</v>
      </c>
      <c r="F13" s="669">
        <v>25.989791</v>
      </c>
      <c r="G13" s="669">
        <v>33.747233998668293</v>
      </c>
      <c r="H13" s="670">
        <v>21.015415504345938</v>
      </c>
    </row>
    <row r="14" spans="2:8" ht="15" customHeight="1">
      <c r="B14" s="667">
        <v>8</v>
      </c>
      <c r="C14" s="668" t="s">
        <v>485</v>
      </c>
      <c r="D14" s="669">
        <v>14.990175000000001</v>
      </c>
      <c r="E14" s="669">
        <v>57.855637999999999</v>
      </c>
      <c r="F14" s="669">
        <v>23.130312</v>
      </c>
      <c r="G14" s="669">
        <v>285.95705520449224</v>
      </c>
      <c r="H14" s="670">
        <v>-60.020643104825844</v>
      </c>
    </row>
    <row r="15" spans="2:8" ht="15" customHeight="1">
      <c r="B15" s="667">
        <v>9</v>
      </c>
      <c r="C15" s="668" t="s">
        <v>486</v>
      </c>
      <c r="D15" s="669">
        <v>5.3888879999999997</v>
      </c>
      <c r="E15" s="669">
        <v>12.173492</v>
      </c>
      <c r="F15" s="669">
        <v>14.027479</v>
      </c>
      <c r="G15" s="669">
        <v>125.89988880822909</v>
      </c>
      <c r="H15" s="670">
        <v>15.229705658820009</v>
      </c>
    </row>
    <row r="16" spans="2:8" ht="15" customHeight="1">
      <c r="B16" s="667">
        <v>10</v>
      </c>
      <c r="C16" s="668" t="s">
        <v>487</v>
      </c>
      <c r="D16" s="669">
        <v>567.69478800000002</v>
      </c>
      <c r="E16" s="669">
        <v>1059.029225</v>
      </c>
      <c r="F16" s="669">
        <v>894.35808800000007</v>
      </c>
      <c r="G16" s="669">
        <v>86.549048429875654</v>
      </c>
      <c r="H16" s="670">
        <v>-15.549253326790861</v>
      </c>
    </row>
    <row r="17" spans="2:8" ht="15" customHeight="1">
      <c r="B17" s="667">
        <v>11</v>
      </c>
      <c r="C17" s="668" t="s">
        <v>488</v>
      </c>
      <c r="D17" s="669">
        <v>738.29769399999998</v>
      </c>
      <c r="E17" s="669">
        <v>741.16896099999997</v>
      </c>
      <c r="F17" s="669">
        <v>1107.1447349999999</v>
      </c>
      <c r="G17" s="669">
        <v>0.38890369336573372</v>
      </c>
      <c r="H17" s="670">
        <v>49.378184092628231</v>
      </c>
    </row>
    <row r="18" spans="2:8" ht="15" customHeight="1">
      <c r="B18" s="667">
        <v>12</v>
      </c>
      <c r="C18" s="668" t="s">
        <v>449</v>
      </c>
      <c r="D18" s="669">
        <v>330.61275900000004</v>
      </c>
      <c r="E18" s="669">
        <v>595.72571200000004</v>
      </c>
      <c r="F18" s="669">
        <v>526.96136100000001</v>
      </c>
      <c r="G18" s="669">
        <v>80.188361091049131</v>
      </c>
      <c r="H18" s="670">
        <v>-11.542955023569647</v>
      </c>
    </row>
    <row r="19" spans="2:8" ht="15" customHeight="1">
      <c r="B19" s="667">
        <v>13</v>
      </c>
      <c r="C19" s="668" t="s">
        <v>489</v>
      </c>
      <c r="D19" s="669">
        <v>9.6951530000000012</v>
      </c>
      <c r="E19" s="669">
        <v>0</v>
      </c>
      <c r="F19" s="669">
        <v>4.5578950000000003</v>
      </c>
      <c r="G19" s="669">
        <v>-100</v>
      </c>
      <c r="H19" s="670" t="s">
        <v>322</v>
      </c>
    </row>
    <row r="20" spans="2:8" ht="15" customHeight="1">
      <c r="B20" s="667">
        <v>14</v>
      </c>
      <c r="C20" s="668" t="s">
        <v>490</v>
      </c>
      <c r="D20" s="669">
        <v>1230.2952</v>
      </c>
      <c r="E20" s="669">
        <v>1940.1488770000001</v>
      </c>
      <c r="F20" s="669">
        <v>2432.3066269999999</v>
      </c>
      <c r="G20" s="669">
        <v>57.697833576852133</v>
      </c>
      <c r="H20" s="670">
        <v>25.36700950295166</v>
      </c>
    </row>
    <row r="21" spans="2:8" ht="15" customHeight="1">
      <c r="B21" s="667">
        <v>15</v>
      </c>
      <c r="C21" s="668" t="s">
        <v>491</v>
      </c>
      <c r="D21" s="669">
        <v>4766.3391010000005</v>
      </c>
      <c r="E21" s="669">
        <v>6136.8928209999995</v>
      </c>
      <c r="F21" s="669">
        <v>7942.4292010000008</v>
      </c>
      <c r="G21" s="669">
        <v>28.754851280145999</v>
      </c>
      <c r="H21" s="670">
        <v>29.421018627237345</v>
      </c>
    </row>
    <row r="22" spans="2:8" ht="15" customHeight="1">
      <c r="B22" s="667">
        <v>16</v>
      </c>
      <c r="C22" s="668" t="s">
        <v>492</v>
      </c>
      <c r="D22" s="669">
        <v>0.13452800000000001</v>
      </c>
      <c r="E22" s="669">
        <v>2.8</v>
      </c>
      <c r="F22" s="669">
        <v>5.6529999999999997E-2</v>
      </c>
      <c r="G22" s="669" t="s">
        <v>322</v>
      </c>
      <c r="H22" s="670">
        <v>-97.981071428571425</v>
      </c>
    </row>
    <row r="23" spans="2:8" ht="15" customHeight="1">
      <c r="B23" s="667">
        <v>17</v>
      </c>
      <c r="C23" s="668" t="s">
        <v>493</v>
      </c>
      <c r="D23" s="669">
        <v>1.8027479999999998</v>
      </c>
      <c r="E23" s="669">
        <v>2.479873</v>
      </c>
      <c r="F23" s="669">
        <v>2.3203800000000001</v>
      </c>
      <c r="G23" s="669">
        <v>37.560712867244916</v>
      </c>
      <c r="H23" s="670">
        <v>-6.4314987098129563</v>
      </c>
    </row>
    <row r="24" spans="2:8" ht="15" customHeight="1">
      <c r="B24" s="667">
        <v>18</v>
      </c>
      <c r="C24" s="668" t="s">
        <v>494</v>
      </c>
      <c r="D24" s="669">
        <v>12.740701999999999</v>
      </c>
      <c r="E24" s="669">
        <v>7.2758330000000004</v>
      </c>
      <c r="F24" s="669">
        <v>21.089247999999998</v>
      </c>
      <c r="G24" s="669">
        <v>-42.892997575800763</v>
      </c>
      <c r="H24" s="670">
        <v>189.85338173649666</v>
      </c>
    </row>
    <row r="25" spans="2:8" ht="15" customHeight="1">
      <c r="B25" s="667">
        <v>19</v>
      </c>
      <c r="C25" s="668" t="s">
        <v>495</v>
      </c>
      <c r="D25" s="669">
        <v>195.04511299999999</v>
      </c>
      <c r="E25" s="669">
        <v>4008.5511380000003</v>
      </c>
      <c r="F25" s="669">
        <v>3099.7369900000003</v>
      </c>
      <c r="G25" s="669" t="s">
        <v>322</v>
      </c>
      <c r="H25" s="670">
        <v>-22.67188609332392</v>
      </c>
    </row>
    <row r="26" spans="2:8" ht="15" customHeight="1">
      <c r="B26" s="667">
        <v>20</v>
      </c>
      <c r="C26" s="668" t="s">
        <v>450</v>
      </c>
      <c r="D26" s="669">
        <v>684.60639900000001</v>
      </c>
      <c r="E26" s="669">
        <v>802.60202400000003</v>
      </c>
      <c r="F26" s="669">
        <v>1087.0293070000002</v>
      </c>
      <c r="G26" s="669">
        <v>17.235542228695991</v>
      </c>
      <c r="H26" s="670">
        <v>35.438146739585108</v>
      </c>
    </row>
    <row r="27" spans="2:8" ht="15" customHeight="1">
      <c r="B27" s="667">
        <v>21</v>
      </c>
      <c r="C27" s="668" t="s">
        <v>451</v>
      </c>
      <c r="D27" s="669">
        <v>9.3522209999999983</v>
      </c>
      <c r="E27" s="669">
        <v>0.56189899999999993</v>
      </c>
      <c r="F27" s="669">
        <v>0.78666700000000001</v>
      </c>
      <c r="G27" s="669">
        <v>-93.99181221230765</v>
      </c>
      <c r="H27" s="670">
        <v>40.001494930583618</v>
      </c>
    </row>
    <row r="28" spans="2:8" ht="15" customHeight="1">
      <c r="B28" s="667">
        <v>22</v>
      </c>
      <c r="C28" s="668" t="s">
        <v>496</v>
      </c>
      <c r="D28" s="669">
        <v>3.9664669999999997</v>
      </c>
      <c r="E28" s="669">
        <v>9.1179040000000011</v>
      </c>
      <c r="F28" s="669">
        <v>3.4527699999999997</v>
      </c>
      <c r="G28" s="669">
        <v>129.87469705407864</v>
      </c>
      <c r="H28" s="670">
        <v>-62.131976822743482</v>
      </c>
    </row>
    <row r="29" spans="2:8" ht="15" customHeight="1">
      <c r="B29" s="667">
        <v>23</v>
      </c>
      <c r="C29" s="668" t="s">
        <v>497</v>
      </c>
      <c r="D29" s="669">
        <v>0.41161700000000001</v>
      </c>
      <c r="E29" s="669">
        <v>0.53188299999999999</v>
      </c>
      <c r="F29" s="669">
        <v>1.0975459999999999</v>
      </c>
      <c r="G29" s="669">
        <v>29.21793803462927</v>
      </c>
      <c r="H29" s="670">
        <v>106.35102080720759</v>
      </c>
    </row>
    <row r="30" spans="2:8" ht="15" customHeight="1">
      <c r="B30" s="667">
        <v>24</v>
      </c>
      <c r="C30" s="668" t="s">
        <v>453</v>
      </c>
      <c r="D30" s="669">
        <v>34.770662999999999</v>
      </c>
      <c r="E30" s="669">
        <v>165.23489600000002</v>
      </c>
      <c r="F30" s="669">
        <v>171.762587</v>
      </c>
      <c r="G30" s="669">
        <v>375.21353274166796</v>
      </c>
      <c r="H30" s="670">
        <v>3.9505523094830863</v>
      </c>
    </row>
    <row r="31" spans="2:8" ht="15" customHeight="1">
      <c r="B31" s="667">
        <v>25</v>
      </c>
      <c r="C31" s="668" t="s">
        <v>498</v>
      </c>
      <c r="D31" s="669">
        <v>11276.064623</v>
      </c>
      <c r="E31" s="669">
        <v>11311.919455000001</v>
      </c>
      <c r="F31" s="669">
        <v>14638.359442000001</v>
      </c>
      <c r="G31" s="669">
        <v>0.31797292050693216</v>
      </c>
      <c r="H31" s="670">
        <v>29.406503469485671</v>
      </c>
    </row>
    <row r="32" spans="2:8" ht="15" customHeight="1">
      <c r="B32" s="667">
        <v>26</v>
      </c>
      <c r="C32" s="668" t="s">
        <v>422</v>
      </c>
      <c r="D32" s="669">
        <v>30.622363</v>
      </c>
      <c r="E32" s="669">
        <v>63.574579000000007</v>
      </c>
      <c r="F32" s="669">
        <v>48.683742000000002</v>
      </c>
      <c r="G32" s="669">
        <v>107.60833838982316</v>
      </c>
      <c r="H32" s="670">
        <v>-23.422627777055354</v>
      </c>
    </row>
    <row r="33" spans="2:10" ht="15" customHeight="1">
      <c r="B33" s="667">
        <v>27</v>
      </c>
      <c r="C33" s="668" t="s">
        <v>423</v>
      </c>
      <c r="D33" s="669">
        <v>0</v>
      </c>
      <c r="E33" s="669">
        <v>0</v>
      </c>
      <c r="F33" s="669">
        <v>0</v>
      </c>
      <c r="G33" s="669" t="s">
        <v>322</v>
      </c>
      <c r="H33" s="670" t="s">
        <v>322</v>
      </c>
    </row>
    <row r="34" spans="2:10" ht="15" customHeight="1">
      <c r="B34" s="667">
        <v>28</v>
      </c>
      <c r="C34" s="668" t="s">
        <v>499</v>
      </c>
      <c r="D34" s="669">
        <v>1.198458</v>
      </c>
      <c r="E34" s="669">
        <v>21</v>
      </c>
      <c r="F34" s="669">
        <v>4.8219999999999999E-3</v>
      </c>
      <c r="G34" s="669" t="s">
        <v>322</v>
      </c>
      <c r="H34" s="670" t="s">
        <v>322</v>
      </c>
    </row>
    <row r="35" spans="2:10" ht="15" customHeight="1">
      <c r="B35" s="667">
        <v>29</v>
      </c>
      <c r="C35" s="668" t="s">
        <v>454</v>
      </c>
      <c r="D35" s="669">
        <v>2092.5479660000001</v>
      </c>
      <c r="E35" s="669">
        <v>2576.0597760000001</v>
      </c>
      <c r="F35" s="669">
        <v>3994.215115</v>
      </c>
      <c r="G35" s="669">
        <v>23.106366872165651</v>
      </c>
      <c r="H35" s="670">
        <v>55.051336627058134</v>
      </c>
      <c r="J35" s="343" t="s">
        <v>124</v>
      </c>
    </row>
    <row r="36" spans="2:10" ht="15" customHeight="1">
      <c r="B36" s="667">
        <v>30</v>
      </c>
      <c r="C36" s="668" t="s">
        <v>425</v>
      </c>
      <c r="D36" s="669">
        <v>7018.3724970000003</v>
      </c>
      <c r="E36" s="669">
        <v>1191.5584989999998</v>
      </c>
      <c r="F36" s="669">
        <v>2147.4652449999999</v>
      </c>
      <c r="G36" s="669">
        <v>-83.022296130487078</v>
      </c>
      <c r="H36" s="670">
        <v>80.223232581718207</v>
      </c>
    </row>
    <row r="37" spans="2:10" ht="15" customHeight="1">
      <c r="B37" s="667">
        <v>31</v>
      </c>
      <c r="C37" s="668" t="s">
        <v>456</v>
      </c>
      <c r="D37" s="669">
        <v>206.182704</v>
      </c>
      <c r="E37" s="669">
        <v>416.86459099999996</v>
      </c>
      <c r="F37" s="669">
        <v>411.797482</v>
      </c>
      <c r="G37" s="669">
        <v>102.18213405524062</v>
      </c>
      <c r="H37" s="670">
        <v>-1.2155287614725552</v>
      </c>
    </row>
    <row r="38" spans="2:10" ht="15" customHeight="1">
      <c r="B38" s="667">
        <v>32</v>
      </c>
      <c r="C38" s="668" t="s">
        <v>500</v>
      </c>
      <c r="D38" s="669">
        <v>2471.0369900000001</v>
      </c>
      <c r="E38" s="669">
        <v>2898.3444669999999</v>
      </c>
      <c r="F38" s="669">
        <v>4320.641181</v>
      </c>
      <c r="G38" s="669">
        <v>17.292637816805808</v>
      </c>
      <c r="H38" s="670">
        <v>49.072728593650652</v>
      </c>
    </row>
    <row r="39" spans="2:10" ht="15" customHeight="1">
      <c r="B39" s="667">
        <v>33</v>
      </c>
      <c r="C39" s="668" t="s">
        <v>458</v>
      </c>
      <c r="D39" s="669">
        <v>302.06540999999999</v>
      </c>
      <c r="E39" s="669">
        <v>258.37298600000003</v>
      </c>
      <c r="F39" s="669">
        <v>275.88053500000001</v>
      </c>
      <c r="G39" s="669">
        <v>-14.464557196403234</v>
      </c>
      <c r="H39" s="670">
        <v>6.7760756536676041</v>
      </c>
    </row>
    <row r="40" spans="2:10" ht="15" customHeight="1">
      <c r="B40" s="667">
        <v>34</v>
      </c>
      <c r="C40" s="668" t="s">
        <v>501</v>
      </c>
      <c r="D40" s="669">
        <v>671.22135900000001</v>
      </c>
      <c r="E40" s="669">
        <v>1017.2630669999999</v>
      </c>
      <c r="F40" s="669">
        <v>1208.9458440000001</v>
      </c>
      <c r="G40" s="669">
        <v>51.55403703415223</v>
      </c>
      <c r="H40" s="670">
        <v>18.842989902827199</v>
      </c>
    </row>
    <row r="41" spans="2:10" ht="15" customHeight="1">
      <c r="B41" s="667">
        <v>35</v>
      </c>
      <c r="C41" s="668" t="s">
        <v>502</v>
      </c>
      <c r="D41" s="669">
        <v>246.50667400000003</v>
      </c>
      <c r="E41" s="669">
        <v>258.42760600000003</v>
      </c>
      <c r="F41" s="669">
        <v>303.63465600000001</v>
      </c>
      <c r="G41" s="669">
        <v>4.8359469569574429</v>
      </c>
      <c r="H41" s="670">
        <v>17.493119523771</v>
      </c>
    </row>
    <row r="42" spans="2:10" ht="15" customHeight="1">
      <c r="B42" s="667">
        <v>36</v>
      </c>
      <c r="C42" s="668" t="s">
        <v>459</v>
      </c>
      <c r="D42" s="669">
        <v>13.476101</v>
      </c>
      <c r="E42" s="669">
        <v>21.097988999999995</v>
      </c>
      <c r="F42" s="669">
        <v>2.2374750000000003</v>
      </c>
      <c r="G42" s="669">
        <v>56.558555030123273</v>
      </c>
      <c r="H42" s="670">
        <v>-89.394842323597757</v>
      </c>
    </row>
    <row r="43" spans="2:10" ht="15" customHeight="1">
      <c r="B43" s="667">
        <v>37</v>
      </c>
      <c r="C43" s="668" t="s">
        <v>429</v>
      </c>
      <c r="D43" s="669">
        <v>755.18445099999997</v>
      </c>
      <c r="E43" s="669">
        <v>1484.3994980000002</v>
      </c>
      <c r="F43" s="669">
        <v>874.72310500000003</v>
      </c>
      <c r="G43" s="669">
        <v>96.561183964313415</v>
      </c>
      <c r="H43" s="670">
        <v>-41.072258096384786</v>
      </c>
    </row>
    <row r="44" spans="2:10" ht="15" customHeight="1">
      <c r="B44" s="667">
        <v>38</v>
      </c>
      <c r="C44" s="668" t="s">
        <v>503</v>
      </c>
      <c r="D44" s="669">
        <v>107.65359000000001</v>
      </c>
      <c r="E44" s="669">
        <v>9.8982600000000005</v>
      </c>
      <c r="F44" s="669">
        <v>79.29052200000001</v>
      </c>
      <c r="G44" s="669">
        <v>-90.8054529347326</v>
      </c>
      <c r="H44" s="670">
        <v>701.05515514848071</v>
      </c>
    </row>
    <row r="45" spans="2:10" ht="15" customHeight="1">
      <c r="B45" s="667">
        <v>39</v>
      </c>
      <c r="C45" s="668" t="s">
        <v>504</v>
      </c>
      <c r="D45" s="669">
        <v>4019.8045670000001</v>
      </c>
      <c r="E45" s="669">
        <v>4050.5870990000003</v>
      </c>
      <c r="F45" s="669">
        <v>7351.3608769999992</v>
      </c>
      <c r="G45" s="669">
        <v>0.76577185499775169</v>
      </c>
      <c r="H45" s="670">
        <v>81.488774277064323</v>
      </c>
    </row>
    <row r="46" spans="2:10" ht="15" customHeight="1">
      <c r="B46" s="667">
        <v>40</v>
      </c>
      <c r="C46" s="668" t="s">
        <v>505</v>
      </c>
      <c r="D46" s="669">
        <v>66.949889999999996</v>
      </c>
      <c r="E46" s="669">
        <v>205.419039</v>
      </c>
      <c r="F46" s="669">
        <v>253.41820200000001</v>
      </c>
      <c r="G46" s="669">
        <v>206.82505826372528</v>
      </c>
      <c r="H46" s="670">
        <v>23.366462638353596</v>
      </c>
    </row>
    <row r="47" spans="2:10" ht="15" customHeight="1">
      <c r="B47" s="667">
        <v>41</v>
      </c>
      <c r="C47" s="668" t="s">
        <v>462</v>
      </c>
      <c r="D47" s="669">
        <v>2.0325359999999999</v>
      </c>
      <c r="E47" s="669">
        <v>2.6332000000000001E-2</v>
      </c>
      <c r="F47" s="669">
        <v>1.4737020000000001</v>
      </c>
      <c r="G47" s="669">
        <v>-98.704475591084247</v>
      </c>
      <c r="H47" s="670" t="s">
        <v>322</v>
      </c>
    </row>
    <row r="48" spans="2:10" ht="15" customHeight="1">
      <c r="B48" s="667">
        <v>42</v>
      </c>
      <c r="C48" s="668" t="s">
        <v>463</v>
      </c>
      <c r="D48" s="669">
        <v>383.96686899999997</v>
      </c>
      <c r="E48" s="669">
        <v>468.32492299999996</v>
      </c>
      <c r="F48" s="669">
        <v>326.46010699999999</v>
      </c>
      <c r="G48" s="669">
        <v>21.970138782989636</v>
      </c>
      <c r="H48" s="670">
        <v>-30.291963769777837</v>
      </c>
    </row>
    <row r="49" spans="2:8" ht="15" customHeight="1">
      <c r="B49" s="667">
        <v>43</v>
      </c>
      <c r="C49" s="668" t="s">
        <v>385</v>
      </c>
      <c r="D49" s="669">
        <v>756.01330900000005</v>
      </c>
      <c r="E49" s="669">
        <v>409.32423000000006</v>
      </c>
      <c r="F49" s="669">
        <v>409.93021500000003</v>
      </c>
      <c r="G49" s="669">
        <v>-45.857536484189055</v>
      </c>
      <c r="H49" s="670">
        <v>0.14804523054988294</v>
      </c>
    </row>
    <row r="50" spans="2:8" ht="15" customHeight="1">
      <c r="B50" s="667">
        <v>44</v>
      </c>
      <c r="C50" s="668" t="s">
        <v>506</v>
      </c>
      <c r="D50" s="669">
        <v>108.754751</v>
      </c>
      <c r="E50" s="669">
        <v>112.678488</v>
      </c>
      <c r="F50" s="669">
        <v>77.31851300000001</v>
      </c>
      <c r="G50" s="669">
        <v>3.6078764044064684</v>
      </c>
      <c r="H50" s="670">
        <v>-31.381300572652336</v>
      </c>
    </row>
    <row r="51" spans="2:8" ht="15" customHeight="1">
      <c r="B51" s="667">
        <v>45</v>
      </c>
      <c r="C51" s="668" t="s">
        <v>507</v>
      </c>
      <c r="D51" s="669">
        <v>4220.0311929999998</v>
      </c>
      <c r="E51" s="669">
        <v>4283.0969580000001</v>
      </c>
      <c r="F51" s="669">
        <v>4133.1459140000006</v>
      </c>
      <c r="G51" s="669">
        <v>1.4944383611337031</v>
      </c>
      <c r="H51" s="670">
        <v>-3.5009957857694474</v>
      </c>
    </row>
    <row r="52" spans="2:8" ht="15" customHeight="1">
      <c r="B52" s="667">
        <v>46</v>
      </c>
      <c r="C52" s="668" t="s">
        <v>508</v>
      </c>
      <c r="D52" s="669">
        <v>40.091858999999999</v>
      </c>
      <c r="E52" s="669">
        <v>666.99609899999984</v>
      </c>
      <c r="F52" s="669">
        <v>95.584302999999991</v>
      </c>
      <c r="G52" s="669" t="s">
        <v>322</v>
      </c>
      <c r="H52" s="670">
        <v>-85.669435976716258</v>
      </c>
    </row>
    <row r="53" spans="2:8" ht="15" customHeight="1">
      <c r="B53" s="667">
        <v>47</v>
      </c>
      <c r="C53" s="668" t="s">
        <v>467</v>
      </c>
      <c r="D53" s="669">
        <v>9.3302650000000007</v>
      </c>
      <c r="E53" s="669">
        <v>20.886968000000003</v>
      </c>
      <c r="F53" s="669">
        <v>23.64817</v>
      </c>
      <c r="G53" s="669">
        <v>123.8625376664007</v>
      </c>
      <c r="H53" s="670">
        <v>13.219735865923667</v>
      </c>
    </row>
    <row r="54" spans="2:8" ht="15" customHeight="1">
      <c r="B54" s="667">
        <v>48</v>
      </c>
      <c r="C54" s="668" t="s">
        <v>468</v>
      </c>
      <c r="D54" s="669">
        <v>274.02268700000002</v>
      </c>
      <c r="E54" s="669">
        <v>457.20491499999997</v>
      </c>
      <c r="F54" s="669">
        <v>304.97187400000001</v>
      </c>
      <c r="G54" s="669">
        <v>66.849292664588717</v>
      </c>
      <c r="H54" s="670">
        <v>-33.296457672595224</v>
      </c>
    </row>
    <row r="55" spans="2:8" ht="15" customHeight="1">
      <c r="B55" s="667">
        <v>49</v>
      </c>
      <c r="C55" s="668" t="s">
        <v>509</v>
      </c>
      <c r="D55" s="669">
        <v>76.642395000000008</v>
      </c>
      <c r="E55" s="669">
        <v>96.90015600000001</v>
      </c>
      <c r="F55" s="669">
        <v>147.93949900000001</v>
      </c>
      <c r="G55" s="669">
        <v>26.431534400771255</v>
      </c>
      <c r="H55" s="670">
        <v>52.672095801373104</v>
      </c>
    </row>
    <row r="56" spans="2:8" ht="15" customHeight="1">
      <c r="B56" s="667">
        <v>50</v>
      </c>
      <c r="C56" s="668" t="s">
        <v>510</v>
      </c>
      <c r="D56" s="669">
        <v>216.12645400000002</v>
      </c>
      <c r="E56" s="669">
        <v>372.25320699999997</v>
      </c>
      <c r="F56" s="669">
        <v>248.26871299999999</v>
      </c>
      <c r="G56" s="669">
        <v>72.238613140805029</v>
      </c>
      <c r="H56" s="670">
        <v>-33.306494522691906</v>
      </c>
    </row>
    <row r="57" spans="2:8" ht="15" customHeight="1">
      <c r="B57" s="667">
        <v>51</v>
      </c>
      <c r="C57" s="668" t="s">
        <v>511</v>
      </c>
      <c r="D57" s="669">
        <v>1986.121128</v>
      </c>
      <c r="E57" s="669">
        <v>3097.8361620000005</v>
      </c>
      <c r="F57" s="669">
        <v>3046.9367940000002</v>
      </c>
      <c r="G57" s="669">
        <v>55.974180946329483</v>
      </c>
      <c r="H57" s="670">
        <v>-1.6430619741729373</v>
      </c>
    </row>
    <row r="58" spans="2:8" ht="15" customHeight="1">
      <c r="B58" s="667">
        <v>52</v>
      </c>
      <c r="C58" s="668" t="s">
        <v>512</v>
      </c>
      <c r="D58" s="669">
        <v>54.542640000000006</v>
      </c>
      <c r="E58" s="669">
        <v>39.541378000000009</v>
      </c>
      <c r="F58" s="669">
        <v>92.596015999999992</v>
      </c>
      <c r="G58" s="669">
        <v>-27.503732859282195</v>
      </c>
      <c r="H58" s="670">
        <v>134.17498499925819</v>
      </c>
    </row>
    <row r="59" spans="2:8" ht="15" customHeight="1">
      <c r="B59" s="667">
        <v>53</v>
      </c>
      <c r="C59" s="668" t="s">
        <v>513</v>
      </c>
      <c r="D59" s="669">
        <v>39.169158000000003</v>
      </c>
      <c r="E59" s="669">
        <v>51.283702999999996</v>
      </c>
      <c r="F59" s="669">
        <v>71.211057000000011</v>
      </c>
      <c r="G59" s="669">
        <v>30.928785857485082</v>
      </c>
      <c r="H59" s="670">
        <v>38.857088771456318</v>
      </c>
    </row>
    <row r="60" spans="2:8" ht="15" customHeight="1">
      <c r="B60" s="667">
        <v>54</v>
      </c>
      <c r="C60" s="668" t="s">
        <v>439</v>
      </c>
      <c r="D60" s="669">
        <v>281.73203799999999</v>
      </c>
      <c r="E60" s="669">
        <v>284.80545999999998</v>
      </c>
      <c r="F60" s="669">
        <v>358.72584699999999</v>
      </c>
      <c r="G60" s="669">
        <v>1.0909025547176157</v>
      </c>
      <c r="H60" s="670">
        <v>25.954694478118512</v>
      </c>
    </row>
    <row r="61" spans="2:8" ht="15" customHeight="1">
      <c r="B61" s="667">
        <v>55</v>
      </c>
      <c r="C61" s="668" t="s">
        <v>514</v>
      </c>
      <c r="D61" s="669">
        <v>1063.787814</v>
      </c>
      <c r="E61" s="669">
        <v>945.29545899999994</v>
      </c>
      <c r="F61" s="669">
        <v>1592.6448840000003</v>
      </c>
      <c r="G61" s="669">
        <v>-11.13872084644882</v>
      </c>
      <c r="H61" s="670">
        <v>68.481173672918317</v>
      </c>
    </row>
    <row r="62" spans="2:8" ht="15" customHeight="1">
      <c r="B62" s="667">
        <v>56</v>
      </c>
      <c r="C62" s="668" t="s">
        <v>471</v>
      </c>
      <c r="D62" s="669">
        <v>38.399799000000002</v>
      </c>
      <c r="E62" s="669">
        <v>67.248693000000003</v>
      </c>
      <c r="F62" s="669">
        <v>215.203485</v>
      </c>
      <c r="G62" s="669">
        <v>75.127721371666553</v>
      </c>
      <c r="H62" s="670">
        <v>220.01140155987866</v>
      </c>
    </row>
    <row r="63" spans="2:8" ht="15" customHeight="1">
      <c r="B63" s="667">
        <v>57</v>
      </c>
      <c r="C63" s="668" t="s">
        <v>472</v>
      </c>
      <c r="D63" s="669">
        <v>1624.711552</v>
      </c>
      <c r="E63" s="669">
        <v>4507.3833839999998</v>
      </c>
      <c r="F63" s="669">
        <v>4671.9837729999999</v>
      </c>
      <c r="G63" s="669">
        <v>177.4266840444057</v>
      </c>
      <c r="H63" s="670">
        <v>3.6517947327109397</v>
      </c>
    </row>
    <row r="64" spans="2:8" ht="15" customHeight="1">
      <c r="B64" s="667">
        <v>58</v>
      </c>
      <c r="C64" s="668" t="s">
        <v>515</v>
      </c>
      <c r="D64" s="669">
        <v>162.64959300000001</v>
      </c>
      <c r="E64" s="669">
        <v>301.08436499999999</v>
      </c>
      <c r="F64" s="669">
        <v>186.54056800000001</v>
      </c>
      <c r="G64" s="669">
        <v>85.112276917901653</v>
      </c>
      <c r="H64" s="670">
        <v>-38.043754613428696</v>
      </c>
    </row>
    <row r="65" spans="2:8" ht="15" customHeight="1">
      <c r="B65" s="667">
        <v>59</v>
      </c>
      <c r="C65" s="668" t="s">
        <v>516</v>
      </c>
      <c r="D65" s="669">
        <v>0.65475300000000003</v>
      </c>
      <c r="E65" s="669">
        <v>0.76414100000000007</v>
      </c>
      <c r="F65" s="669">
        <v>3.4993999999999997E-2</v>
      </c>
      <c r="G65" s="669">
        <v>16.706758121001357</v>
      </c>
      <c r="H65" s="670">
        <v>-95.42047868129049</v>
      </c>
    </row>
    <row r="66" spans="2:8" ht="15" customHeight="1">
      <c r="B66" s="667">
        <v>60</v>
      </c>
      <c r="C66" s="668" t="s">
        <v>474</v>
      </c>
      <c r="D66" s="669">
        <v>505.98188499999998</v>
      </c>
      <c r="E66" s="669">
        <v>1026.344965</v>
      </c>
      <c r="F66" s="669">
        <v>1279.8788350000002</v>
      </c>
      <c r="G66" s="669">
        <v>102.84223515235138</v>
      </c>
      <c r="H66" s="670">
        <v>24.702597922327229</v>
      </c>
    </row>
    <row r="67" spans="2:8" ht="15" customHeight="1">
      <c r="B67" s="667">
        <v>61</v>
      </c>
      <c r="C67" s="668" t="s">
        <v>517</v>
      </c>
      <c r="D67" s="669">
        <v>220.31035800000001</v>
      </c>
      <c r="E67" s="669">
        <v>256.43432100000001</v>
      </c>
      <c r="F67" s="669">
        <v>237.48729399999996</v>
      </c>
      <c r="G67" s="669">
        <v>16.39685184479616</v>
      </c>
      <c r="H67" s="670">
        <v>-7.3886470914320483</v>
      </c>
    </row>
    <row r="68" spans="2:8" ht="15" customHeight="1">
      <c r="B68" s="667">
        <v>62</v>
      </c>
      <c r="C68" s="668" t="s">
        <v>477</v>
      </c>
      <c r="D68" s="669">
        <v>798.44435099999987</v>
      </c>
      <c r="E68" s="669">
        <v>1315.9660730000001</v>
      </c>
      <c r="F68" s="669">
        <v>1312.0669290000001</v>
      </c>
      <c r="G68" s="669">
        <v>64.816254426728392</v>
      </c>
      <c r="H68" s="670">
        <v>-0.29629517660065119</v>
      </c>
    </row>
    <row r="69" spans="2:8" ht="15" customHeight="1">
      <c r="B69" s="667">
        <v>63</v>
      </c>
      <c r="C69" s="668" t="s">
        <v>518</v>
      </c>
      <c r="D69" s="669">
        <v>126.22940900000002</v>
      </c>
      <c r="E69" s="669">
        <v>211.15221099999999</v>
      </c>
      <c r="F69" s="669">
        <v>159.16953799999999</v>
      </c>
      <c r="G69" s="669">
        <v>67.276558349409669</v>
      </c>
      <c r="H69" s="670">
        <v>-24.6185785854736</v>
      </c>
    </row>
    <row r="70" spans="2:8" ht="15" customHeight="1">
      <c r="B70" s="667">
        <v>64</v>
      </c>
      <c r="C70" s="668" t="s">
        <v>519</v>
      </c>
      <c r="D70" s="669">
        <v>134.137597</v>
      </c>
      <c r="E70" s="669">
        <v>850.05785199999991</v>
      </c>
      <c r="F70" s="669">
        <v>339.81398200000001</v>
      </c>
      <c r="G70" s="669">
        <v>533.72079939675677</v>
      </c>
      <c r="H70" s="670">
        <v>-60.024605242985267</v>
      </c>
    </row>
    <row r="71" spans="2:8" ht="15" customHeight="1">
      <c r="B71" s="671"/>
      <c r="C71" s="672" t="s">
        <v>372</v>
      </c>
      <c r="D71" s="673">
        <v>20439.434197999995</v>
      </c>
      <c r="E71" s="673">
        <v>31319.308820999999</v>
      </c>
      <c r="F71" s="673">
        <v>33843.699153000016</v>
      </c>
      <c r="G71" s="673">
        <v>53.229822888466259</v>
      </c>
      <c r="H71" s="674">
        <v>8.0601725485952613</v>
      </c>
    </row>
    <row r="72" spans="2:8" ht="15" customHeight="1" thickBot="1">
      <c r="B72" s="675"/>
      <c r="C72" s="676" t="s">
        <v>373</v>
      </c>
      <c r="D72" s="677">
        <v>74802.96978900001</v>
      </c>
      <c r="E72" s="677">
        <v>96848.456119999988</v>
      </c>
      <c r="F72" s="677">
        <v>113881.48340800001</v>
      </c>
      <c r="G72" s="677">
        <v>29.471405203810292</v>
      </c>
      <c r="H72" s="678">
        <v>17.587298724612893</v>
      </c>
    </row>
    <row r="73" spans="2:8" ht="16.5" thickTop="1">
      <c r="B73" s="151" t="s">
        <v>691</v>
      </c>
      <c r="C73" s="151"/>
      <c r="D73" s="151"/>
      <c r="E73" s="151"/>
      <c r="F73" s="151"/>
      <c r="G73" s="151"/>
      <c r="H73" s="151"/>
    </row>
    <row r="75" spans="2:8">
      <c r="D75" s="344"/>
      <c r="E75" s="344"/>
      <c r="F75" s="344"/>
    </row>
    <row r="77" spans="2:8">
      <c r="D77" s="345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5" right="0.5" top="0.75" bottom="0.75" header="0.5" footer="0.5"/>
  <pageSetup scale="6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26"/>
  <sheetViews>
    <sheetView workbookViewId="0">
      <selection activeCell="M20" sqref="M20"/>
    </sheetView>
  </sheetViews>
  <sheetFormatPr defaultRowHeight="15.75"/>
  <cols>
    <col min="1" max="1" width="7.7109375" style="13" customWidth="1"/>
    <col min="2" max="2" width="9.140625" style="13"/>
    <col min="3" max="3" width="31.85546875" style="13" bestFit="1" customWidth="1"/>
    <col min="4" max="9" width="16.5703125" style="13" customWidth="1"/>
    <col min="10" max="11" width="9.140625" style="13"/>
    <col min="12" max="12" width="9.5703125" style="13" bestFit="1" customWidth="1"/>
    <col min="13" max="256" width="9.140625" style="13"/>
    <col min="257" max="257" width="7.7109375" style="13" customWidth="1"/>
    <col min="258" max="258" width="9.140625" style="13"/>
    <col min="259" max="259" width="31.85546875" style="13" bestFit="1" customWidth="1"/>
    <col min="260" max="260" width="12.140625" style="13" customWidth="1"/>
    <col min="261" max="261" width="11.7109375" style="13" customWidth="1"/>
    <col min="262" max="262" width="10.85546875" style="13" customWidth="1"/>
    <col min="263" max="263" width="13.140625" style="13" customWidth="1"/>
    <col min="264" max="264" width="12.5703125" style="13" customWidth="1"/>
    <col min="265" max="265" width="12.28515625" style="13" customWidth="1"/>
    <col min="266" max="512" width="9.140625" style="13"/>
    <col min="513" max="513" width="7.7109375" style="13" customWidth="1"/>
    <col min="514" max="514" width="9.140625" style="13"/>
    <col min="515" max="515" width="31.85546875" style="13" bestFit="1" customWidth="1"/>
    <col min="516" max="516" width="12.140625" style="13" customWidth="1"/>
    <col min="517" max="517" width="11.7109375" style="13" customWidth="1"/>
    <col min="518" max="518" width="10.85546875" style="13" customWidth="1"/>
    <col min="519" max="519" width="13.140625" style="13" customWidth="1"/>
    <col min="520" max="520" width="12.5703125" style="13" customWidth="1"/>
    <col min="521" max="521" width="12.28515625" style="13" customWidth="1"/>
    <col min="522" max="768" width="9.140625" style="13"/>
    <col min="769" max="769" width="7.7109375" style="13" customWidth="1"/>
    <col min="770" max="770" width="9.140625" style="13"/>
    <col min="771" max="771" width="31.85546875" style="13" bestFit="1" customWidth="1"/>
    <col min="772" max="772" width="12.140625" style="13" customWidth="1"/>
    <col min="773" max="773" width="11.7109375" style="13" customWidth="1"/>
    <col min="774" max="774" width="10.85546875" style="13" customWidth="1"/>
    <col min="775" max="775" width="13.140625" style="13" customWidth="1"/>
    <col min="776" max="776" width="12.5703125" style="13" customWidth="1"/>
    <col min="777" max="777" width="12.28515625" style="13" customWidth="1"/>
    <col min="778" max="1024" width="9.140625" style="13"/>
    <col min="1025" max="1025" width="7.7109375" style="13" customWidth="1"/>
    <col min="1026" max="1026" width="9.140625" style="13"/>
    <col min="1027" max="1027" width="31.85546875" style="13" bestFit="1" customWidth="1"/>
    <col min="1028" max="1028" width="12.140625" style="13" customWidth="1"/>
    <col min="1029" max="1029" width="11.7109375" style="13" customWidth="1"/>
    <col min="1030" max="1030" width="10.85546875" style="13" customWidth="1"/>
    <col min="1031" max="1031" width="13.140625" style="13" customWidth="1"/>
    <col min="1032" max="1032" width="12.5703125" style="13" customWidth="1"/>
    <col min="1033" max="1033" width="12.28515625" style="13" customWidth="1"/>
    <col min="1034" max="1280" width="9.140625" style="13"/>
    <col min="1281" max="1281" width="7.7109375" style="13" customWidth="1"/>
    <col min="1282" max="1282" width="9.140625" style="13"/>
    <col min="1283" max="1283" width="31.85546875" style="13" bestFit="1" customWidth="1"/>
    <col min="1284" max="1284" width="12.140625" style="13" customWidth="1"/>
    <col min="1285" max="1285" width="11.7109375" style="13" customWidth="1"/>
    <col min="1286" max="1286" width="10.85546875" style="13" customWidth="1"/>
    <col min="1287" max="1287" width="13.140625" style="13" customWidth="1"/>
    <col min="1288" max="1288" width="12.5703125" style="13" customWidth="1"/>
    <col min="1289" max="1289" width="12.28515625" style="13" customWidth="1"/>
    <col min="1290" max="1536" width="9.140625" style="13"/>
    <col min="1537" max="1537" width="7.7109375" style="13" customWidth="1"/>
    <col min="1538" max="1538" width="9.140625" style="13"/>
    <col min="1539" max="1539" width="31.85546875" style="13" bestFit="1" customWidth="1"/>
    <col min="1540" max="1540" width="12.140625" style="13" customWidth="1"/>
    <col min="1541" max="1541" width="11.7109375" style="13" customWidth="1"/>
    <col min="1542" max="1542" width="10.85546875" style="13" customWidth="1"/>
    <col min="1543" max="1543" width="13.140625" style="13" customWidth="1"/>
    <col min="1544" max="1544" width="12.5703125" style="13" customWidth="1"/>
    <col min="1545" max="1545" width="12.28515625" style="13" customWidth="1"/>
    <col min="1546" max="1792" width="9.140625" style="13"/>
    <col min="1793" max="1793" width="7.7109375" style="13" customWidth="1"/>
    <col min="1794" max="1794" width="9.140625" style="13"/>
    <col min="1795" max="1795" width="31.85546875" style="13" bestFit="1" customWidth="1"/>
    <col min="1796" max="1796" width="12.140625" style="13" customWidth="1"/>
    <col min="1797" max="1797" width="11.7109375" style="13" customWidth="1"/>
    <col min="1798" max="1798" width="10.85546875" style="13" customWidth="1"/>
    <col min="1799" max="1799" width="13.140625" style="13" customWidth="1"/>
    <col min="1800" max="1800" width="12.5703125" style="13" customWidth="1"/>
    <col min="1801" max="1801" width="12.28515625" style="13" customWidth="1"/>
    <col min="1802" max="2048" width="9.140625" style="13"/>
    <col min="2049" max="2049" width="7.7109375" style="13" customWidth="1"/>
    <col min="2050" max="2050" width="9.140625" style="13"/>
    <col min="2051" max="2051" width="31.85546875" style="13" bestFit="1" customWidth="1"/>
    <col min="2052" max="2052" width="12.140625" style="13" customWidth="1"/>
    <col min="2053" max="2053" width="11.7109375" style="13" customWidth="1"/>
    <col min="2054" max="2054" width="10.85546875" style="13" customWidth="1"/>
    <col min="2055" max="2055" width="13.140625" style="13" customWidth="1"/>
    <col min="2056" max="2056" width="12.5703125" style="13" customWidth="1"/>
    <col min="2057" max="2057" width="12.28515625" style="13" customWidth="1"/>
    <col min="2058" max="2304" width="9.140625" style="13"/>
    <col min="2305" max="2305" width="7.7109375" style="13" customWidth="1"/>
    <col min="2306" max="2306" width="9.140625" style="13"/>
    <col min="2307" max="2307" width="31.85546875" style="13" bestFit="1" customWidth="1"/>
    <col min="2308" max="2308" width="12.140625" style="13" customWidth="1"/>
    <col min="2309" max="2309" width="11.7109375" style="13" customWidth="1"/>
    <col min="2310" max="2310" width="10.85546875" style="13" customWidth="1"/>
    <col min="2311" max="2311" width="13.140625" style="13" customWidth="1"/>
    <col min="2312" max="2312" width="12.5703125" style="13" customWidth="1"/>
    <col min="2313" max="2313" width="12.28515625" style="13" customWidth="1"/>
    <col min="2314" max="2560" width="9.140625" style="13"/>
    <col min="2561" max="2561" width="7.7109375" style="13" customWidth="1"/>
    <col min="2562" max="2562" width="9.140625" style="13"/>
    <col min="2563" max="2563" width="31.85546875" style="13" bestFit="1" customWidth="1"/>
    <col min="2564" max="2564" width="12.140625" style="13" customWidth="1"/>
    <col min="2565" max="2565" width="11.7109375" style="13" customWidth="1"/>
    <col min="2566" max="2566" width="10.85546875" style="13" customWidth="1"/>
    <col min="2567" max="2567" width="13.140625" style="13" customWidth="1"/>
    <col min="2568" max="2568" width="12.5703125" style="13" customWidth="1"/>
    <col min="2569" max="2569" width="12.28515625" style="13" customWidth="1"/>
    <col min="2570" max="2816" width="9.140625" style="13"/>
    <col min="2817" max="2817" width="7.7109375" style="13" customWidth="1"/>
    <col min="2818" max="2818" width="9.140625" style="13"/>
    <col min="2819" max="2819" width="31.85546875" style="13" bestFit="1" customWidth="1"/>
    <col min="2820" max="2820" width="12.140625" style="13" customWidth="1"/>
    <col min="2821" max="2821" width="11.7109375" style="13" customWidth="1"/>
    <col min="2822" max="2822" width="10.85546875" style="13" customWidth="1"/>
    <col min="2823" max="2823" width="13.140625" style="13" customWidth="1"/>
    <col min="2824" max="2824" width="12.5703125" style="13" customWidth="1"/>
    <col min="2825" max="2825" width="12.28515625" style="13" customWidth="1"/>
    <col min="2826" max="3072" width="9.140625" style="13"/>
    <col min="3073" max="3073" width="7.7109375" style="13" customWidth="1"/>
    <col min="3074" max="3074" width="9.140625" style="13"/>
    <col min="3075" max="3075" width="31.85546875" style="13" bestFit="1" customWidth="1"/>
    <col min="3076" max="3076" width="12.140625" style="13" customWidth="1"/>
    <col min="3077" max="3077" width="11.7109375" style="13" customWidth="1"/>
    <col min="3078" max="3078" width="10.85546875" style="13" customWidth="1"/>
    <col min="3079" max="3079" width="13.140625" style="13" customWidth="1"/>
    <col min="3080" max="3080" width="12.5703125" style="13" customWidth="1"/>
    <col min="3081" max="3081" width="12.28515625" style="13" customWidth="1"/>
    <col min="3082" max="3328" width="9.140625" style="13"/>
    <col min="3329" max="3329" width="7.7109375" style="13" customWidth="1"/>
    <col min="3330" max="3330" width="9.140625" style="13"/>
    <col min="3331" max="3331" width="31.85546875" style="13" bestFit="1" customWidth="1"/>
    <col min="3332" max="3332" width="12.140625" style="13" customWidth="1"/>
    <col min="3333" max="3333" width="11.7109375" style="13" customWidth="1"/>
    <col min="3334" max="3334" width="10.85546875" style="13" customWidth="1"/>
    <col min="3335" max="3335" width="13.140625" style="13" customWidth="1"/>
    <col min="3336" max="3336" width="12.5703125" style="13" customWidth="1"/>
    <col min="3337" max="3337" width="12.28515625" style="13" customWidth="1"/>
    <col min="3338" max="3584" width="9.140625" style="13"/>
    <col min="3585" max="3585" width="7.7109375" style="13" customWidth="1"/>
    <col min="3586" max="3586" width="9.140625" style="13"/>
    <col min="3587" max="3587" width="31.85546875" style="13" bestFit="1" customWidth="1"/>
    <col min="3588" max="3588" width="12.140625" style="13" customWidth="1"/>
    <col min="3589" max="3589" width="11.7109375" style="13" customWidth="1"/>
    <col min="3590" max="3590" width="10.85546875" style="13" customWidth="1"/>
    <col min="3591" max="3591" width="13.140625" style="13" customWidth="1"/>
    <col min="3592" max="3592" width="12.5703125" style="13" customWidth="1"/>
    <col min="3593" max="3593" width="12.28515625" style="13" customWidth="1"/>
    <col min="3594" max="3840" width="9.140625" style="13"/>
    <col min="3841" max="3841" width="7.7109375" style="13" customWidth="1"/>
    <col min="3842" max="3842" width="9.140625" style="13"/>
    <col min="3843" max="3843" width="31.85546875" style="13" bestFit="1" customWidth="1"/>
    <col min="3844" max="3844" width="12.140625" style="13" customWidth="1"/>
    <col min="3845" max="3845" width="11.7109375" style="13" customWidth="1"/>
    <col min="3846" max="3846" width="10.85546875" style="13" customWidth="1"/>
    <col min="3847" max="3847" width="13.140625" style="13" customWidth="1"/>
    <col min="3848" max="3848" width="12.5703125" style="13" customWidth="1"/>
    <col min="3849" max="3849" width="12.28515625" style="13" customWidth="1"/>
    <col min="3850" max="4096" width="9.140625" style="13"/>
    <col min="4097" max="4097" width="7.7109375" style="13" customWidth="1"/>
    <col min="4098" max="4098" width="9.140625" style="13"/>
    <col min="4099" max="4099" width="31.85546875" style="13" bestFit="1" customWidth="1"/>
    <col min="4100" max="4100" width="12.140625" style="13" customWidth="1"/>
    <col min="4101" max="4101" width="11.7109375" style="13" customWidth="1"/>
    <col min="4102" max="4102" width="10.85546875" style="13" customWidth="1"/>
    <col min="4103" max="4103" width="13.140625" style="13" customWidth="1"/>
    <col min="4104" max="4104" width="12.5703125" style="13" customWidth="1"/>
    <col min="4105" max="4105" width="12.28515625" style="13" customWidth="1"/>
    <col min="4106" max="4352" width="9.140625" style="13"/>
    <col min="4353" max="4353" width="7.7109375" style="13" customWidth="1"/>
    <col min="4354" max="4354" width="9.140625" style="13"/>
    <col min="4355" max="4355" width="31.85546875" style="13" bestFit="1" customWidth="1"/>
    <col min="4356" max="4356" width="12.140625" style="13" customWidth="1"/>
    <col min="4357" max="4357" width="11.7109375" style="13" customWidth="1"/>
    <col min="4358" max="4358" width="10.85546875" style="13" customWidth="1"/>
    <col min="4359" max="4359" width="13.140625" style="13" customWidth="1"/>
    <col min="4360" max="4360" width="12.5703125" style="13" customWidth="1"/>
    <col min="4361" max="4361" width="12.28515625" style="13" customWidth="1"/>
    <col min="4362" max="4608" width="9.140625" style="13"/>
    <col min="4609" max="4609" width="7.7109375" style="13" customWidth="1"/>
    <col min="4610" max="4610" width="9.140625" style="13"/>
    <col min="4611" max="4611" width="31.85546875" style="13" bestFit="1" customWidth="1"/>
    <col min="4612" max="4612" width="12.140625" style="13" customWidth="1"/>
    <col min="4613" max="4613" width="11.7109375" style="13" customWidth="1"/>
    <col min="4614" max="4614" width="10.85546875" style="13" customWidth="1"/>
    <col min="4615" max="4615" width="13.140625" style="13" customWidth="1"/>
    <col min="4616" max="4616" width="12.5703125" style="13" customWidth="1"/>
    <col min="4617" max="4617" width="12.28515625" style="13" customWidth="1"/>
    <col min="4618" max="4864" width="9.140625" style="13"/>
    <col min="4865" max="4865" width="7.7109375" style="13" customWidth="1"/>
    <col min="4866" max="4866" width="9.140625" style="13"/>
    <col min="4867" max="4867" width="31.85546875" style="13" bestFit="1" customWidth="1"/>
    <col min="4868" max="4868" width="12.140625" style="13" customWidth="1"/>
    <col min="4869" max="4869" width="11.7109375" style="13" customWidth="1"/>
    <col min="4870" max="4870" width="10.85546875" style="13" customWidth="1"/>
    <col min="4871" max="4871" width="13.140625" style="13" customWidth="1"/>
    <col min="4872" max="4872" width="12.5703125" style="13" customWidth="1"/>
    <col min="4873" max="4873" width="12.28515625" style="13" customWidth="1"/>
    <col min="4874" max="5120" width="9.140625" style="13"/>
    <col min="5121" max="5121" width="7.7109375" style="13" customWidth="1"/>
    <col min="5122" max="5122" width="9.140625" style="13"/>
    <col min="5123" max="5123" width="31.85546875" style="13" bestFit="1" customWidth="1"/>
    <col min="5124" max="5124" width="12.140625" style="13" customWidth="1"/>
    <col min="5125" max="5125" width="11.7109375" style="13" customWidth="1"/>
    <col min="5126" max="5126" width="10.85546875" style="13" customWidth="1"/>
    <col min="5127" max="5127" width="13.140625" style="13" customWidth="1"/>
    <col min="5128" max="5128" width="12.5703125" style="13" customWidth="1"/>
    <col min="5129" max="5129" width="12.28515625" style="13" customWidth="1"/>
    <col min="5130" max="5376" width="9.140625" style="13"/>
    <col min="5377" max="5377" width="7.7109375" style="13" customWidth="1"/>
    <col min="5378" max="5378" width="9.140625" style="13"/>
    <col min="5379" max="5379" width="31.85546875" style="13" bestFit="1" customWidth="1"/>
    <col min="5380" max="5380" width="12.140625" style="13" customWidth="1"/>
    <col min="5381" max="5381" width="11.7109375" style="13" customWidth="1"/>
    <col min="5382" max="5382" width="10.85546875" style="13" customWidth="1"/>
    <col min="5383" max="5383" width="13.140625" style="13" customWidth="1"/>
    <col min="5384" max="5384" width="12.5703125" style="13" customWidth="1"/>
    <col min="5385" max="5385" width="12.28515625" style="13" customWidth="1"/>
    <col min="5386" max="5632" width="9.140625" style="13"/>
    <col min="5633" max="5633" width="7.7109375" style="13" customWidth="1"/>
    <col min="5634" max="5634" width="9.140625" style="13"/>
    <col min="5635" max="5635" width="31.85546875" style="13" bestFit="1" customWidth="1"/>
    <col min="5636" max="5636" width="12.140625" style="13" customWidth="1"/>
    <col min="5637" max="5637" width="11.7109375" style="13" customWidth="1"/>
    <col min="5638" max="5638" width="10.85546875" style="13" customWidth="1"/>
    <col min="5639" max="5639" width="13.140625" style="13" customWidth="1"/>
    <col min="5640" max="5640" width="12.5703125" style="13" customWidth="1"/>
    <col min="5641" max="5641" width="12.28515625" style="13" customWidth="1"/>
    <col min="5642" max="5888" width="9.140625" style="13"/>
    <col min="5889" max="5889" width="7.7109375" style="13" customWidth="1"/>
    <col min="5890" max="5890" width="9.140625" style="13"/>
    <col min="5891" max="5891" width="31.85546875" style="13" bestFit="1" customWidth="1"/>
    <col min="5892" max="5892" width="12.140625" style="13" customWidth="1"/>
    <col min="5893" max="5893" width="11.7109375" style="13" customWidth="1"/>
    <col min="5894" max="5894" width="10.85546875" style="13" customWidth="1"/>
    <col min="5895" max="5895" width="13.140625" style="13" customWidth="1"/>
    <col min="5896" max="5896" width="12.5703125" style="13" customWidth="1"/>
    <col min="5897" max="5897" width="12.28515625" style="13" customWidth="1"/>
    <col min="5898" max="6144" width="9.140625" style="13"/>
    <col min="6145" max="6145" width="7.7109375" style="13" customWidth="1"/>
    <col min="6146" max="6146" width="9.140625" style="13"/>
    <col min="6147" max="6147" width="31.85546875" style="13" bestFit="1" customWidth="1"/>
    <col min="6148" max="6148" width="12.140625" style="13" customWidth="1"/>
    <col min="6149" max="6149" width="11.7109375" style="13" customWidth="1"/>
    <col min="6150" max="6150" width="10.85546875" style="13" customWidth="1"/>
    <col min="6151" max="6151" width="13.140625" style="13" customWidth="1"/>
    <col min="6152" max="6152" width="12.5703125" style="13" customWidth="1"/>
    <col min="6153" max="6153" width="12.28515625" style="13" customWidth="1"/>
    <col min="6154" max="6400" width="9.140625" style="13"/>
    <col min="6401" max="6401" width="7.7109375" style="13" customWidth="1"/>
    <col min="6402" max="6402" width="9.140625" style="13"/>
    <col min="6403" max="6403" width="31.85546875" style="13" bestFit="1" customWidth="1"/>
    <col min="6404" max="6404" width="12.140625" style="13" customWidth="1"/>
    <col min="6405" max="6405" width="11.7109375" style="13" customWidth="1"/>
    <col min="6406" max="6406" width="10.85546875" style="13" customWidth="1"/>
    <col min="6407" max="6407" width="13.140625" style="13" customWidth="1"/>
    <col min="6408" max="6408" width="12.5703125" style="13" customWidth="1"/>
    <col min="6409" max="6409" width="12.28515625" style="13" customWidth="1"/>
    <col min="6410" max="6656" width="9.140625" style="13"/>
    <col min="6657" max="6657" width="7.7109375" style="13" customWidth="1"/>
    <col min="6658" max="6658" width="9.140625" style="13"/>
    <col min="6659" max="6659" width="31.85546875" style="13" bestFit="1" customWidth="1"/>
    <col min="6660" max="6660" width="12.140625" style="13" customWidth="1"/>
    <col min="6661" max="6661" width="11.7109375" style="13" customWidth="1"/>
    <col min="6662" max="6662" width="10.85546875" style="13" customWidth="1"/>
    <col min="6663" max="6663" width="13.140625" style="13" customWidth="1"/>
    <col min="6664" max="6664" width="12.5703125" style="13" customWidth="1"/>
    <col min="6665" max="6665" width="12.28515625" style="13" customWidth="1"/>
    <col min="6666" max="6912" width="9.140625" style="13"/>
    <col min="6913" max="6913" width="7.7109375" style="13" customWidth="1"/>
    <col min="6914" max="6914" width="9.140625" style="13"/>
    <col min="6915" max="6915" width="31.85546875" style="13" bestFit="1" customWidth="1"/>
    <col min="6916" max="6916" width="12.140625" style="13" customWidth="1"/>
    <col min="6917" max="6917" width="11.7109375" style="13" customWidth="1"/>
    <col min="6918" max="6918" width="10.85546875" style="13" customWidth="1"/>
    <col min="6919" max="6919" width="13.140625" style="13" customWidth="1"/>
    <col min="6920" max="6920" width="12.5703125" style="13" customWidth="1"/>
    <col min="6921" max="6921" width="12.28515625" style="13" customWidth="1"/>
    <col min="6922" max="7168" width="9.140625" style="13"/>
    <col min="7169" max="7169" width="7.7109375" style="13" customWidth="1"/>
    <col min="7170" max="7170" width="9.140625" style="13"/>
    <col min="7171" max="7171" width="31.85546875" style="13" bestFit="1" customWidth="1"/>
    <col min="7172" max="7172" width="12.140625" style="13" customWidth="1"/>
    <col min="7173" max="7173" width="11.7109375" style="13" customWidth="1"/>
    <col min="7174" max="7174" width="10.85546875" style="13" customWidth="1"/>
    <col min="7175" max="7175" width="13.140625" style="13" customWidth="1"/>
    <col min="7176" max="7176" width="12.5703125" style="13" customWidth="1"/>
    <col min="7177" max="7177" width="12.28515625" style="13" customWidth="1"/>
    <col min="7178" max="7424" width="9.140625" style="13"/>
    <col min="7425" max="7425" width="7.7109375" style="13" customWidth="1"/>
    <col min="7426" max="7426" width="9.140625" style="13"/>
    <col min="7427" max="7427" width="31.85546875" style="13" bestFit="1" customWidth="1"/>
    <col min="7428" max="7428" width="12.140625" style="13" customWidth="1"/>
    <col min="7429" max="7429" width="11.7109375" style="13" customWidth="1"/>
    <col min="7430" max="7430" width="10.85546875" style="13" customWidth="1"/>
    <col min="7431" max="7431" width="13.140625" style="13" customWidth="1"/>
    <col min="7432" max="7432" width="12.5703125" style="13" customWidth="1"/>
    <col min="7433" max="7433" width="12.28515625" style="13" customWidth="1"/>
    <col min="7434" max="7680" width="9.140625" style="13"/>
    <col min="7681" max="7681" width="7.7109375" style="13" customWidth="1"/>
    <col min="7682" max="7682" width="9.140625" style="13"/>
    <col min="7683" max="7683" width="31.85546875" style="13" bestFit="1" customWidth="1"/>
    <col min="7684" max="7684" width="12.140625" style="13" customWidth="1"/>
    <col min="7685" max="7685" width="11.7109375" style="13" customWidth="1"/>
    <col min="7686" max="7686" width="10.85546875" style="13" customWidth="1"/>
    <col min="7687" max="7687" width="13.140625" style="13" customWidth="1"/>
    <col min="7688" max="7688" width="12.5703125" style="13" customWidth="1"/>
    <col min="7689" max="7689" width="12.28515625" style="13" customWidth="1"/>
    <col min="7690" max="7936" width="9.140625" style="13"/>
    <col min="7937" max="7937" width="7.7109375" style="13" customWidth="1"/>
    <col min="7938" max="7938" width="9.140625" style="13"/>
    <col min="7939" max="7939" width="31.85546875" style="13" bestFit="1" customWidth="1"/>
    <col min="7940" max="7940" width="12.140625" style="13" customWidth="1"/>
    <col min="7941" max="7941" width="11.7109375" style="13" customWidth="1"/>
    <col min="7942" max="7942" width="10.85546875" style="13" customWidth="1"/>
    <col min="7943" max="7943" width="13.140625" style="13" customWidth="1"/>
    <col min="7944" max="7944" width="12.5703125" style="13" customWidth="1"/>
    <col min="7945" max="7945" width="12.28515625" style="13" customWidth="1"/>
    <col min="7946" max="8192" width="9.140625" style="13"/>
    <col min="8193" max="8193" width="7.7109375" style="13" customWidth="1"/>
    <col min="8194" max="8194" width="9.140625" style="13"/>
    <col min="8195" max="8195" width="31.85546875" style="13" bestFit="1" customWidth="1"/>
    <col min="8196" max="8196" width="12.140625" style="13" customWidth="1"/>
    <col min="8197" max="8197" width="11.7109375" style="13" customWidth="1"/>
    <col min="8198" max="8198" width="10.85546875" style="13" customWidth="1"/>
    <col min="8199" max="8199" width="13.140625" style="13" customWidth="1"/>
    <col min="8200" max="8200" width="12.5703125" style="13" customWidth="1"/>
    <col min="8201" max="8201" width="12.28515625" style="13" customWidth="1"/>
    <col min="8202" max="8448" width="9.140625" style="13"/>
    <col min="8449" max="8449" width="7.7109375" style="13" customWidth="1"/>
    <col min="8450" max="8450" width="9.140625" style="13"/>
    <col min="8451" max="8451" width="31.85546875" style="13" bestFit="1" customWidth="1"/>
    <col min="8452" max="8452" width="12.140625" style="13" customWidth="1"/>
    <col min="8453" max="8453" width="11.7109375" style="13" customWidth="1"/>
    <col min="8454" max="8454" width="10.85546875" style="13" customWidth="1"/>
    <col min="8455" max="8455" width="13.140625" style="13" customWidth="1"/>
    <col min="8456" max="8456" width="12.5703125" style="13" customWidth="1"/>
    <col min="8457" max="8457" width="12.28515625" style="13" customWidth="1"/>
    <col min="8458" max="8704" width="9.140625" style="13"/>
    <col min="8705" max="8705" width="7.7109375" style="13" customWidth="1"/>
    <col min="8706" max="8706" width="9.140625" style="13"/>
    <col min="8707" max="8707" width="31.85546875" style="13" bestFit="1" customWidth="1"/>
    <col min="8708" max="8708" width="12.140625" style="13" customWidth="1"/>
    <col min="8709" max="8709" width="11.7109375" style="13" customWidth="1"/>
    <col min="8710" max="8710" width="10.85546875" style="13" customWidth="1"/>
    <col min="8711" max="8711" width="13.140625" style="13" customWidth="1"/>
    <col min="8712" max="8712" width="12.5703125" style="13" customWidth="1"/>
    <col min="8713" max="8713" width="12.28515625" style="13" customWidth="1"/>
    <col min="8714" max="8960" width="9.140625" style="13"/>
    <col min="8961" max="8961" width="7.7109375" style="13" customWidth="1"/>
    <col min="8962" max="8962" width="9.140625" style="13"/>
    <col min="8963" max="8963" width="31.85546875" style="13" bestFit="1" customWidth="1"/>
    <col min="8964" max="8964" width="12.140625" style="13" customWidth="1"/>
    <col min="8965" max="8965" width="11.7109375" style="13" customWidth="1"/>
    <col min="8966" max="8966" width="10.85546875" style="13" customWidth="1"/>
    <col min="8967" max="8967" width="13.140625" style="13" customWidth="1"/>
    <col min="8968" max="8968" width="12.5703125" style="13" customWidth="1"/>
    <col min="8969" max="8969" width="12.28515625" style="13" customWidth="1"/>
    <col min="8970" max="9216" width="9.140625" style="13"/>
    <col min="9217" max="9217" width="7.7109375" style="13" customWidth="1"/>
    <col min="9218" max="9218" width="9.140625" style="13"/>
    <col min="9219" max="9219" width="31.85546875" style="13" bestFit="1" customWidth="1"/>
    <col min="9220" max="9220" width="12.140625" style="13" customWidth="1"/>
    <col min="9221" max="9221" width="11.7109375" style="13" customWidth="1"/>
    <col min="9222" max="9222" width="10.85546875" style="13" customWidth="1"/>
    <col min="9223" max="9223" width="13.140625" style="13" customWidth="1"/>
    <col min="9224" max="9224" width="12.5703125" style="13" customWidth="1"/>
    <col min="9225" max="9225" width="12.28515625" style="13" customWidth="1"/>
    <col min="9226" max="9472" width="9.140625" style="13"/>
    <col min="9473" max="9473" width="7.7109375" style="13" customWidth="1"/>
    <col min="9474" max="9474" width="9.140625" style="13"/>
    <col min="9475" max="9475" width="31.85546875" style="13" bestFit="1" customWidth="1"/>
    <col min="9476" max="9476" width="12.140625" style="13" customWidth="1"/>
    <col min="9477" max="9477" width="11.7109375" style="13" customWidth="1"/>
    <col min="9478" max="9478" width="10.85546875" style="13" customWidth="1"/>
    <col min="9479" max="9479" width="13.140625" style="13" customWidth="1"/>
    <col min="9480" max="9480" width="12.5703125" style="13" customWidth="1"/>
    <col min="9481" max="9481" width="12.28515625" style="13" customWidth="1"/>
    <col min="9482" max="9728" width="9.140625" style="13"/>
    <col min="9729" max="9729" width="7.7109375" style="13" customWidth="1"/>
    <col min="9730" max="9730" width="9.140625" style="13"/>
    <col min="9731" max="9731" width="31.85546875" style="13" bestFit="1" customWidth="1"/>
    <col min="9732" max="9732" width="12.140625" style="13" customWidth="1"/>
    <col min="9733" max="9733" width="11.7109375" style="13" customWidth="1"/>
    <col min="9734" max="9734" width="10.85546875" style="13" customWidth="1"/>
    <col min="9735" max="9735" width="13.140625" style="13" customWidth="1"/>
    <col min="9736" max="9736" width="12.5703125" style="13" customWidth="1"/>
    <col min="9737" max="9737" width="12.28515625" style="13" customWidth="1"/>
    <col min="9738" max="9984" width="9.140625" style="13"/>
    <col min="9985" max="9985" width="7.7109375" style="13" customWidth="1"/>
    <col min="9986" max="9986" width="9.140625" style="13"/>
    <col min="9987" max="9987" width="31.85546875" style="13" bestFit="1" customWidth="1"/>
    <col min="9988" max="9988" width="12.140625" style="13" customWidth="1"/>
    <col min="9989" max="9989" width="11.7109375" style="13" customWidth="1"/>
    <col min="9990" max="9990" width="10.85546875" style="13" customWidth="1"/>
    <col min="9991" max="9991" width="13.140625" style="13" customWidth="1"/>
    <col min="9992" max="9992" width="12.5703125" style="13" customWidth="1"/>
    <col min="9993" max="9993" width="12.28515625" style="13" customWidth="1"/>
    <col min="9994" max="10240" width="9.140625" style="13"/>
    <col min="10241" max="10241" width="7.7109375" style="13" customWidth="1"/>
    <col min="10242" max="10242" width="9.140625" style="13"/>
    <col min="10243" max="10243" width="31.85546875" style="13" bestFit="1" customWidth="1"/>
    <col min="10244" max="10244" width="12.140625" style="13" customWidth="1"/>
    <col min="10245" max="10245" width="11.7109375" style="13" customWidth="1"/>
    <col min="10246" max="10246" width="10.85546875" style="13" customWidth="1"/>
    <col min="10247" max="10247" width="13.140625" style="13" customWidth="1"/>
    <col min="10248" max="10248" width="12.5703125" style="13" customWidth="1"/>
    <col min="10249" max="10249" width="12.28515625" style="13" customWidth="1"/>
    <col min="10250" max="10496" width="9.140625" style="13"/>
    <col min="10497" max="10497" width="7.7109375" style="13" customWidth="1"/>
    <col min="10498" max="10498" width="9.140625" style="13"/>
    <col min="10499" max="10499" width="31.85546875" style="13" bestFit="1" customWidth="1"/>
    <col min="10500" max="10500" width="12.140625" style="13" customWidth="1"/>
    <col min="10501" max="10501" width="11.7109375" style="13" customWidth="1"/>
    <col min="10502" max="10502" width="10.85546875" style="13" customWidth="1"/>
    <col min="10503" max="10503" width="13.140625" style="13" customWidth="1"/>
    <col min="10504" max="10504" width="12.5703125" style="13" customWidth="1"/>
    <col min="10505" max="10505" width="12.28515625" style="13" customWidth="1"/>
    <col min="10506" max="10752" width="9.140625" style="13"/>
    <col min="10753" max="10753" width="7.7109375" style="13" customWidth="1"/>
    <col min="10754" max="10754" width="9.140625" style="13"/>
    <col min="10755" max="10755" width="31.85546875" style="13" bestFit="1" customWidth="1"/>
    <col min="10756" max="10756" width="12.140625" style="13" customWidth="1"/>
    <col min="10757" max="10757" width="11.7109375" style="13" customWidth="1"/>
    <col min="10758" max="10758" width="10.85546875" style="13" customWidth="1"/>
    <col min="10759" max="10759" width="13.140625" style="13" customWidth="1"/>
    <col min="10760" max="10760" width="12.5703125" style="13" customWidth="1"/>
    <col min="10761" max="10761" width="12.28515625" style="13" customWidth="1"/>
    <col min="10762" max="11008" width="9.140625" style="13"/>
    <col min="11009" max="11009" width="7.7109375" style="13" customWidth="1"/>
    <col min="11010" max="11010" width="9.140625" style="13"/>
    <col min="11011" max="11011" width="31.85546875" style="13" bestFit="1" customWidth="1"/>
    <col min="11012" max="11012" width="12.140625" style="13" customWidth="1"/>
    <col min="11013" max="11013" width="11.7109375" style="13" customWidth="1"/>
    <col min="11014" max="11014" width="10.85546875" style="13" customWidth="1"/>
    <col min="11015" max="11015" width="13.140625" style="13" customWidth="1"/>
    <col min="11016" max="11016" width="12.5703125" style="13" customWidth="1"/>
    <col min="11017" max="11017" width="12.28515625" style="13" customWidth="1"/>
    <col min="11018" max="11264" width="9.140625" style="13"/>
    <col min="11265" max="11265" width="7.7109375" style="13" customWidth="1"/>
    <col min="11266" max="11266" width="9.140625" style="13"/>
    <col min="11267" max="11267" width="31.85546875" style="13" bestFit="1" customWidth="1"/>
    <col min="11268" max="11268" width="12.140625" style="13" customWidth="1"/>
    <col min="11269" max="11269" width="11.7109375" style="13" customWidth="1"/>
    <col min="11270" max="11270" width="10.85546875" style="13" customWidth="1"/>
    <col min="11271" max="11271" width="13.140625" style="13" customWidth="1"/>
    <col min="11272" max="11272" width="12.5703125" style="13" customWidth="1"/>
    <col min="11273" max="11273" width="12.28515625" style="13" customWidth="1"/>
    <col min="11274" max="11520" width="9.140625" style="13"/>
    <col min="11521" max="11521" width="7.7109375" style="13" customWidth="1"/>
    <col min="11522" max="11522" width="9.140625" style="13"/>
    <col min="11523" max="11523" width="31.85546875" style="13" bestFit="1" customWidth="1"/>
    <col min="11524" max="11524" width="12.140625" style="13" customWidth="1"/>
    <col min="11525" max="11525" width="11.7109375" style="13" customWidth="1"/>
    <col min="11526" max="11526" width="10.85546875" style="13" customWidth="1"/>
    <col min="11527" max="11527" width="13.140625" style="13" customWidth="1"/>
    <col min="11528" max="11528" width="12.5703125" style="13" customWidth="1"/>
    <col min="11529" max="11529" width="12.28515625" style="13" customWidth="1"/>
    <col min="11530" max="11776" width="9.140625" style="13"/>
    <col min="11777" max="11777" width="7.7109375" style="13" customWidth="1"/>
    <col min="11778" max="11778" width="9.140625" style="13"/>
    <col min="11779" max="11779" width="31.85546875" style="13" bestFit="1" customWidth="1"/>
    <col min="11780" max="11780" width="12.140625" style="13" customWidth="1"/>
    <col min="11781" max="11781" width="11.7109375" style="13" customWidth="1"/>
    <col min="11782" max="11782" width="10.85546875" style="13" customWidth="1"/>
    <col min="11783" max="11783" width="13.140625" style="13" customWidth="1"/>
    <col min="11784" max="11784" width="12.5703125" style="13" customWidth="1"/>
    <col min="11785" max="11785" width="12.28515625" style="13" customWidth="1"/>
    <col min="11786" max="12032" width="9.140625" style="13"/>
    <col min="12033" max="12033" width="7.7109375" style="13" customWidth="1"/>
    <col min="12034" max="12034" width="9.140625" style="13"/>
    <col min="12035" max="12035" width="31.85546875" style="13" bestFit="1" customWidth="1"/>
    <col min="12036" max="12036" width="12.140625" style="13" customWidth="1"/>
    <col min="12037" max="12037" width="11.7109375" style="13" customWidth="1"/>
    <col min="12038" max="12038" width="10.85546875" style="13" customWidth="1"/>
    <col min="12039" max="12039" width="13.140625" style="13" customWidth="1"/>
    <col min="12040" max="12040" width="12.5703125" style="13" customWidth="1"/>
    <col min="12041" max="12041" width="12.28515625" style="13" customWidth="1"/>
    <col min="12042" max="12288" width="9.140625" style="13"/>
    <col min="12289" max="12289" width="7.7109375" style="13" customWidth="1"/>
    <col min="12290" max="12290" width="9.140625" style="13"/>
    <col min="12291" max="12291" width="31.85546875" style="13" bestFit="1" customWidth="1"/>
    <col min="12292" max="12292" width="12.140625" style="13" customWidth="1"/>
    <col min="12293" max="12293" width="11.7109375" style="13" customWidth="1"/>
    <col min="12294" max="12294" width="10.85546875" style="13" customWidth="1"/>
    <col min="12295" max="12295" width="13.140625" style="13" customWidth="1"/>
    <col min="12296" max="12296" width="12.5703125" style="13" customWidth="1"/>
    <col min="12297" max="12297" width="12.28515625" style="13" customWidth="1"/>
    <col min="12298" max="12544" width="9.140625" style="13"/>
    <col min="12545" max="12545" width="7.7109375" style="13" customWidth="1"/>
    <col min="12546" max="12546" width="9.140625" style="13"/>
    <col min="12547" max="12547" width="31.85546875" style="13" bestFit="1" customWidth="1"/>
    <col min="12548" max="12548" width="12.140625" style="13" customWidth="1"/>
    <col min="12549" max="12549" width="11.7109375" style="13" customWidth="1"/>
    <col min="12550" max="12550" width="10.85546875" style="13" customWidth="1"/>
    <col min="12551" max="12551" width="13.140625" style="13" customWidth="1"/>
    <col min="12552" max="12552" width="12.5703125" style="13" customWidth="1"/>
    <col min="12553" max="12553" width="12.28515625" style="13" customWidth="1"/>
    <col min="12554" max="12800" width="9.140625" style="13"/>
    <col min="12801" max="12801" width="7.7109375" style="13" customWidth="1"/>
    <col min="12802" max="12802" width="9.140625" style="13"/>
    <col min="12803" max="12803" width="31.85546875" style="13" bestFit="1" customWidth="1"/>
    <col min="12804" max="12804" width="12.140625" style="13" customWidth="1"/>
    <col min="12805" max="12805" width="11.7109375" style="13" customWidth="1"/>
    <col min="12806" max="12806" width="10.85546875" style="13" customWidth="1"/>
    <col min="12807" max="12807" width="13.140625" style="13" customWidth="1"/>
    <col min="12808" max="12808" width="12.5703125" style="13" customWidth="1"/>
    <col min="12809" max="12809" width="12.28515625" style="13" customWidth="1"/>
    <col min="12810" max="13056" width="9.140625" style="13"/>
    <col min="13057" max="13057" width="7.7109375" style="13" customWidth="1"/>
    <col min="13058" max="13058" width="9.140625" style="13"/>
    <col min="13059" max="13059" width="31.85546875" style="13" bestFit="1" customWidth="1"/>
    <col min="13060" max="13060" width="12.140625" style="13" customWidth="1"/>
    <col min="13061" max="13061" width="11.7109375" style="13" customWidth="1"/>
    <col min="13062" max="13062" width="10.85546875" style="13" customWidth="1"/>
    <col min="13063" max="13063" width="13.140625" style="13" customWidth="1"/>
    <col min="13064" max="13064" width="12.5703125" style="13" customWidth="1"/>
    <col min="13065" max="13065" width="12.28515625" style="13" customWidth="1"/>
    <col min="13066" max="13312" width="9.140625" style="13"/>
    <col min="13313" max="13313" width="7.7109375" style="13" customWidth="1"/>
    <col min="13314" max="13314" width="9.140625" style="13"/>
    <col min="13315" max="13315" width="31.85546875" style="13" bestFit="1" customWidth="1"/>
    <col min="13316" max="13316" width="12.140625" style="13" customWidth="1"/>
    <col min="13317" max="13317" width="11.7109375" style="13" customWidth="1"/>
    <col min="13318" max="13318" width="10.85546875" style="13" customWidth="1"/>
    <col min="13319" max="13319" width="13.140625" style="13" customWidth="1"/>
    <col min="13320" max="13320" width="12.5703125" style="13" customWidth="1"/>
    <col min="13321" max="13321" width="12.28515625" style="13" customWidth="1"/>
    <col min="13322" max="13568" width="9.140625" style="13"/>
    <col min="13569" max="13569" width="7.7109375" style="13" customWidth="1"/>
    <col min="13570" max="13570" width="9.140625" style="13"/>
    <col min="13571" max="13571" width="31.85546875" style="13" bestFit="1" customWidth="1"/>
    <col min="13572" max="13572" width="12.140625" style="13" customWidth="1"/>
    <col min="13573" max="13573" width="11.7109375" style="13" customWidth="1"/>
    <col min="13574" max="13574" width="10.85546875" style="13" customWidth="1"/>
    <col min="13575" max="13575" width="13.140625" style="13" customWidth="1"/>
    <col min="13576" max="13576" width="12.5703125" style="13" customWidth="1"/>
    <col min="13577" max="13577" width="12.28515625" style="13" customWidth="1"/>
    <col min="13578" max="13824" width="9.140625" style="13"/>
    <col min="13825" max="13825" width="7.7109375" style="13" customWidth="1"/>
    <col min="13826" max="13826" width="9.140625" style="13"/>
    <col min="13827" max="13827" width="31.85546875" style="13" bestFit="1" customWidth="1"/>
    <col min="13828" max="13828" width="12.140625" style="13" customWidth="1"/>
    <col min="13829" max="13829" width="11.7109375" style="13" customWidth="1"/>
    <col min="13830" max="13830" width="10.85546875" style="13" customWidth="1"/>
    <col min="13831" max="13831" width="13.140625" style="13" customWidth="1"/>
    <col min="13832" max="13832" width="12.5703125" style="13" customWidth="1"/>
    <col min="13833" max="13833" width="12.28515625" style="13" customWidth="1"/>
    <col min="13834" max="14080" width="9.140625" style="13"/>
    <col min="14081" max="14081" width="7.7109375" style="13" customWidth="1"/>
    <col min="14082" max="14082" width="9.140625" style="13"/>
    <col min="14083" max="14083" width="31.85546875" style="13" bestFit="1" customWidth="1"/>
    <col min="14084" max="14084" width="12.140625" style="13" customWidth="1"/>
    <col min="14085" max="14085" width="11.7109375" style="13" customWidth="1"/>
    <col min="14086" max="14086" width="10.85546875" style="13" customWidth="1"/>
    <col min="14087" max="14087" width="13.140625" style="13" customWidth="1"/>
    <col min="14088" max="14088" width="12.5703125" style="13" customWidth="1"/>
    <col min="14089" max="14089" width="12.28515625" style="13" customWidth="1"/>
    <col min="14090" max="14336" width="9.140625" style="13"/>
    <col min="14337" max="14337" width="7.7109375" style="13" customWidth="1"/>
    <col min="14338" max="14338" width="9.140625" style="13"/>
    <col min="14339" max="14339" width="31.85546875" style="13" bestFit="1" customWidth="1"/>
    <col min="14340" max="14340" width="12.140625" style="13" customWidth="1"/>
    <col min="14341" max="14341" width="11.7109375" style="13" customWidth="1"/>
    <col min="14342" max="14342" width="10.85546875" style="13" customWidth="1"/>
    <col min="14343" max="14343" width="13.140625" style="13" customWidth="1"/>
    <col min="14344" max="14344" width="12.5703125" style="13" customWidth="1"/>
    <col min="14345" max="14345" width="12.28515625" style="13" customWidth="1"/>
    <col min="14346" max="14592" width="9.140625" style="13"/>
    <col min="14593" max="14593" width="7.7109375" style="13" customWidth="1"/>
    <col min="14594" max="14594" width="9.140625" style="13"/>
    <col min="14595" max="14595" width="31.85546875" style="13" bestFit="1" customWidth="1"/>
    <col min="14596" max="14596" width="12.140625" style="13" customWidth="1"/>
    <col min="14597" max="14597" width="11.7109375" style="13" customWidth="1"/>
    <col min="14598" max="14598" width="10.85546875" style="13" customWidth="1"/>
    <col min="14599" max="14599" width="13.140625" style="13" customWidth="1"/>
    <col min="14600" max="14600" width="12.5703125" style="13" customWidth="1"/>
    <col min="14601" max="14601" width="12.28515625" style="13" customWidth="1"/>
    <col min="14602" max="14848" width="9.140625" style="13"/>
    <col min="14849" max="14849" width="7.7109375" style="13" customWidth="1"/>
    <col min="14850" max="14850" width="9.140625" style="13"/>
    <col min="14851" max="14851" width="31.85546875" style="13" bestFit="1" customWidth="1"/>
    <col min="14852" max="14852" width="12.140625" style="13" customWidth="1"/>
    <col min="14853" max="14853" width="11.7109375" style="13" customWidth="1"/>
    <col min="14854" max="14854" width="10.85546875" style="13" customWidth="1"/>
    <col min="14855" max="14855" width="13.140625" style="13" customWidth="1"/>
    <col min="14856" max="14856" width="12.5703125" style="13" customWidth="1"/>
    <col min="14857" max="14857" width="12.28515625" style="13" customWidth="1"/>
    <col min="14858" max="15104" width="9.140625" style="13"/>
    <col min="15105" max="15105" width="7.7109375" style="13" customWidth="1"/>
    <col min="15106" max="15106" width="9.140625" style="13"/>
    <col min="15107" max="15107" width="31.85546875" style="13" bestFit="1" customWidth="1"/>
    <col min="15108" max="15108" width="12.140625" style="13" customWidth="1"/>
    <col min="15109" max="15109" width="11.7109375" style="13" customWidth="1"/>
    <col min="15110" max="15110" width="10.85546875" style="13" customWidth="1"/>
    <col min="15111" max="15111" width="13.140625" style="13" customWidth="1"/>
    <col min="15112" max="15112" width="12.5703125" style="13" customWidth="1"/>
    <col min="15113" max="15113" width="12.28515625" style="13" customWidth="1"/>
    <col min="15114" max="15360" width="9.140625" style="13"/>
    <col min="15361" max="15361" width="7.7109375" style="13" customWidth="1"/>
    <col min="15362" max="15362" width="9.140625" style="13"/>
    <col min="15363" max="15363" width="31.85546875" style="13" bestFit="1" customWidth="1"/>
    <col min="15364" max="15364" width="12.140625" style="13" customWidth="1"/>
    <col min="15365" max="15365" width="11.7109375" style="13" customWidth="1"/>
    <col min="15366" max="15366" width="10.85546875" style="13" customWidth="1"/>
    <col min="15367" max="15367" width="13.140625" style="13" customWidth="1"/>
    <col min="15368" max="15368" width="12.5703125" style="13" customWidth="1"/>
    <col min="15369" max="15369" width="12.28515625" style="13" customWidth="1"/>
    <col min="15370" max="15616" width="9.140625" style="13"/>
    <col min="15617" max="15617" width="7.7109375" style="13" customWidth="1"/>
    <col min="15618" max="15618" width="9.140625" style="13"/>
    <col min="15619" max="15619" width="31.85546875" style="13" bestFit="1" customWidth="1"/>
    <col min="15620" max="15620" width="12.140625" style="13" customWidth="1"/>
    <col min="15621" max="15621" width="11.7109375" style="13" customWidth="1"/>
    <col min="15622" max="15622" width="10.85546875" style="13" customWidth="1"/>
    <col min="15623" max="15623" width="13.140625" style="13" customWidth="1"/>
    <col min="15624" max="15624" width="12.5703125" style="13" customWidth="1"/>
    <col min="15625" max="15625" width="12.28515625" style="13" customWidth="1"/>
    <col min="15626" max="15872" width="9.140625" style="13"/>
    <col min="15873" max="15873" width="7.7109375" style="13" customWidth="1"/>
    <col min="15874" max="15874" width="9.140625" style="13"/>
    <col min="15875" max="15875" width="31.85546875" style="13" bestFit="1" customWidth="1"/>
    <col min="15876" max="15876" width="12.140625" style="13" customWidth="1"/>
    <col min="15877" max="15877" width="11.7109375" style="13" customWidth="1"/>
    <col min="15878" max="15878" width="10.85546875" style="13" customWidth="1"/>
    <col min="15879" max="15879" width="13.140625" style="13" customWidth="1"/>
    <col min="15880" max="15880" width="12.5703125" style="13" customWidth="1"/>
    <col min="15881" max="15881" width="12.28515625" style="13" customWidth="1"/>
    <col min="15882" max="16128" width="9.140625" style="13"/>
    <col min="16129" max="16129" width="7.7109375" style="13" customWidth="1"/>
    <col min="16130" max="16130" width="9.140625" style="13"/>
    <col min="16131" max="16131" width="31.85546875" style="13" bestFit="1" customWidth="1"/>
    <col min="16132" max="16132" width="12.140625" style="13" customWidth="1"/>
    <col min="16133" max="16133" width="11.7109375" style="13" customWidth="1"/>
    <col min="16134" max="16134" width="10.85546875" style="13" customWidth="1"/>
    <col min="16135" max="16135" width="13.140625" style="13" customWidth="1"/>
    <col min="16136" max="16136" width="12.5703125" style="13" customWidth="1"/>
    <col min="16137" max="16137" width="12.28515625" style="13" customWidth="1"/>
    <col min="16138" max="16384" width="9.140625" style="13"/>
  </cols>
  <sheetData>
    <row r="1" spans="2:10">
      <c r="B1" s="1642" t="s">
        <v>520</v>
      </c>
      <c r="C1" s="1642"/>
      <c r="D1" s="1642"/>
      <c r="E1" s="1642"/>
      <c r="F1" s="1642"/>
      <c r="G1" s="1642"/>
      <c r="H1" s="1642"/>
      <c r="I1" s="1642"/>
    </row>
    <row r="2" spans="2:10">
      <c r="B2" s="1657" t="s">
        <v>521</v>
      </c>
      <c r="C2" s="1657"/>
      <c r="D2" s="1657"/>
      <c r="E2" s="1657"/>
      <c r="F2" s="1657"/>
      <c r="G2" s="1657"/>
      <c r="H2" s="1657"/>
      <c r="I2" s="1657"/>
      <c r="J2" s="679"/>
    </row>
    <row r="3" spans="2:10">
      <c r="B3" s="1657" t="s">
        <v>522</v>
      </c>
      <c r="C3" s="1657"/>
      <c r="D3" s="1657"/>
      <c r="E3" s="1657"/>
      <c r="F3" s="1657"/>
      <c r="G3" s="1657"/>
      <c r="H3" s="1657"/>
      <c r="I3" s="1657"/>
      <c r="J3" s="680"/>
    </row>
    <row r="4" spans="2:10">
      <c r="B4" s="1657" t="s">
        <v>523</v>
      </c>
      <c r="C4" s="1657"/>
      <c r="D4" s="1657"/>
      <c r="E4" s="1657"/>
      <c r="F4" s="1657"/>
      <c r="G4" s="1657"/>
      <c r="H4" s="1657"/>
      <c r="I4" s="1657"/>
      <c r="J4" s="680"/>
    </row>
    <row r="5" spans="2:10" ht="16.5" thickBot="1">
      <c r="C5" s="1658" t="s">
        <v>524</v>
      </c>
      <c r="D5" s="1658"/>
      <c r="E5" s="1658"/>
      <c r="F5" s="1658"/>
      <c r="G5" s="1658"/>
      <c r="H5" s="1658"/>
      <c r="I5" s="1658"/>
    </row>
    <row r="6" spans="2:10" ht="21.75" customHeight="1" thickTop="1">
      <c r="B6" s="1651" t="s">
        <v>251</v>
      </c>
      <c r="C6" s="1653" t="s">
        <v>525</v>
      </c>
      <c r="D6" s="1655" t="s">
        <v>526</v>
      </c>
      <c r="E6" s="1655"/>
      <c r="F6" s="1655"/>
      <c r="G6" s="1655" t="s">
        <v>527</v>
      </c>
      <c r="H6" s="1655"/>
      <c r="I6" s="1656"/>
    </row>
    <row r="7" spans="2:10" ht="21.75" customHeight="1">
      <c r="B7" s="1652"/>
      <c r="C7" s="1654"/>
      <c r="D7" s="681" t="s">
        <v>7</v>
      </c>
      <c r="E7" s="682" t="s">
        <v>53</v>
      </c>
      <c r="F7" s="682" t="s">
        <v>528</v>
      </c>
      <c r="G7" s="681" t="s">
        <v>7</v>
      </c>
      <c r="H7" s="681" t="s">
        <v>53</v>
      </c>
      <c r="I7" s="683" t="s">
        <v>528</v>
      </c>
    </row>
    <row r="8" spans="2:10" ht="21.75" customHeight="1">
      <c r="B8" s="684">
        <v>1</v>
      </c>
      <c r="C8" s="685" t="s">
        <v>529</v>
      </c>
      <c r="D8" s="687">
        <v>7640.5311920000004</v>
      </c>
      <c r="E8" s="687">
        <v>7022.7437899999995</v>
      </c>
      <c r="F8" s="687">
        <f>(E8/D8 -1)*100</f>
        <v>-8.0856603615054095</v>
      </c>
      <c r="G8" s="687">
        <v>152403.774699</v>
      </c>
      <c r="H8" s="687">
        <v>180272.323669</v>
      </c>
      <c r="I8" s="688">
        <f t="shared" ref="I8:I22" si="0">(H8/G8 -1)*100</f>
        <v>18.285996541122973</v>
      </c>
    </row>
    <row r="9" spans="2:10" ht="21.75" customHeight="1">
      <c r="B9" s="684">
        <v>2</v>
      </c>
      <c r="C9" s="687" t="s">
        <v>530</v>
      </c>
      <c r="D9" s="687">
        <v>1670.064758</v>
      </c>
      <c r="E9" s="687">
        <v>2214.2867639999999</v>
      </c>
      <c r="F9" s="687">
        <f t="shared" ref="F9:F22" si="1">(E9/D9 -1)*100</f>
        <v>32.586880442392996</v>
      </c>
      <c r="G9" s="687">
        <v>75922.378202000007</v>
      </c>
      <c r="H9" s="687">
        <v>57966.874131999997</v>
      </c>
      <c r="I9" s="688">
        <f t="shared" si="0"/>
        <v>-23.649817741782762</v>
      </c>
    </row>
    <row r="10" spans="2:10" ht="21.75" customHeight="1">
      <c r="B10" s="684">
        <v>3</v>
      </c>
      <c r="C10" s="687" t="s">
        <v>531</v>
      </c>
      <c r="D10" s="687">
        <v>1348.603222</v>
      </c>
      <c r="E10" s="1538">
        <v>1584.2318290000001</v>
      </c>
      <c r="F10" s="1538">
        <f t="shared" si="1"/>
        <v>17.472048350185542</v>
      </c>
      <c r="G10" s="687">
        <v>86743.842776000005</v>
      </c>
      <c r="H10" s="687">
        <v>101968.796993</v>
      </c>
      <c r="I10" s="688">
        <f t="shared" si="0"/>
        <v>17.551625256348903</v>
      </c>
    </row>
    <row r="11" spans="2:10" ht="21.75" customHeight="1">
      <c r="B11" s="684">
        <v>4</v>
      </c>
      <c r="C11" s="687" t="s">
        <v>532</v>
      </c>
      <c r="D11" s="687">
        <v>9879.6372269999993</v>
      </c>
      <c r="E11" s="687">
        <v>12250.706140999999</v>
      </c>
      <c r="F11" s="687">
        <f t="shared" si="1"/>
        <v>23.999554432222681</v>
      </c>
      <c r="G11" s="687">
        <v>50515.736149000004</v>
      </c>
      <c r="H11" s="687">
        <v>64611.906947000003</v>
      </c>
      <c r="I11" s="688">
        <f t="shared" si="0"/>
        <v>27.904514261501156</v>
      </c>
    </row>
    <row r="12" spans="2:10" ht="21.75" customHeight="1">
      <c r="B12" s="684">
        <v>5</v>
      </c>
      <c r="C12" s="687" t="s">
        <v>533</v>
      </c>
      <c r="D12" s="687">
        <v>10925.915999000001</v>
      </c>
      <c r="E12" s="687">
        <v>11695.638964000002</v>
      </c>
      <c r="F12" s="687">
        <f t="shared" si="1"/>
        <v>7.0449284533255607</v>
      </c>
      <c r="G12" s="687">
        <v>48525.202354000001</v>
      </c>
      <c r="H12" s="687">
        <v>61761.893020000003</v>
      </c>
      <c r="I12" s="688">
        <f t="shared" si="0"/>
        <v>27.277971082811735</v>
      </c>
    </row>
    <row r="13" spans="2:10" ht="21.75" customHeight="1">
      <c r="B13" s="684">
        <v>6</v>
      </c>
      <c r="C13" s="687" t="s">
        <v>534</v>
      </c>
      <c r="D13" s="687">
        <v>892.09231599999998</v>
      </c>
      <c r="E13" s="687">
        <v>933.04810799999996</v>
      </c>
      <c r="F13" s="687">
        <f t="shared" si="1"/>
        <v>4.5909813665517607</v>
      </c>
      <c r="G13" s="687">
        <v>13850.10298</v>
      </c>
      <c r="H13" s="687">
        <v>19908.997735999998</v>
      </c>
      <c r="I13" s="688">
        <f t="shared" si="0"/>
        <v>43.746207264662495</v>
      </c>
    </row>
    <row r="14" spans="2:10" ht="21.75" customHeight="1">
      <c r="B14" s="684">
        <v>7</v>
      </c>
      <c r="C14" s="687" t="s">
        <v>535</v>
      </c>
      <c r="D14" s="687">
        <v>2894.629567</v>
      </c>
      <c r="E14" s="687">
        <v>3765.7233470000001</v>
      </c>
      <c r="F14" s="687">
        <f t="shared" si="1"/>
        <v>30.093445804977502</v>
      </c>
      <c r="G14" s="687">
        <v>11618.761232999999</v>
      </c>
      <c r="H14" s="687">
        <v>14823.31164</v>
      </c>
      <c r="I14" s="688">
        <f t="shared" si="0"/>
        <v>27.58082675714455</v>
      </c>
    </row>
    <row r="15" spans="2:10" ht="21.75" customHeight="1">
      <c r="B15" s="684">
        <v>8</v>
      </c>
      <c r="C15" s="687" t="s">
        <v>536</v>
      </c>
      <c r="D15" s="687">
        <v>341.41352000000006</v>
      </c>
      <c r="E15" s="687">
        <v>201.64836</v>
      </c>
      <c r="F15" s="687">
        <f t="shared" si="1"/>
        <v>-40.937207173283596</v>
      </c>
      <c r="G15" s="687">
        <v>6828.4002300000002</v>
      </c>
      <c r="H15" s="687">
        <v>10817.775537</v>
      </c>
      <c r="I15" s="688">
        <f t="shared" si="0"/>
        <v>58.423278844626239</v>
      </c>
    </row>
    <row r="16" spans="2:10" ht="21.75" customHeight="1">
      <c r="B16" s="684">
        <v>9</v>
      </c>
      <c r="C16" s="687" t="s">
        <v>537</v>
      </c>
      <c r="D16" s="687">
        <v>245.45296999999999</v>
      </c>
      <c r="E16" s="687">
        <v>337.47520100000003</v>
      </c>
      <c r="F16" s="687">
        <f t="shared" si="1"/>
        <v>37.49077919081607</v>
      </c>
      <c r="G16" s="687">
        <v>5773.4484500000008</v>
      </c>
      <c r="H16" s="687">
        <v>7483.0494289999988</v>
      </c>
      <c r="I16" s="688">
        <f t="shared" si="0"/>
        <v>29.611435761585405</v>
      </c>
    </row>
    <row r="17" spans="2:13" ht="21.75" customHeight="1">
      <c r="B17" s="684">
        <v>10</v>
      </c>
      <c r="C17" s="687" t="s">
        <v>538</v>
      </c>
      <c r="D17" s="687">
        <v>0</v>
      </c>
      <c r="E17" s="687">
        <v>1.4E-3</v>
      </c>
      <c r="F17" s="1542" t="s">
        <v>322</v>
      </c>
      <c r="G17" s="687">
        <v>2702.1402250000001</v>
      </c>
      <c r="H17" s="687">
        <v>4833.9519930000006</v>
      </c>
      <c r="I17" s="688">
        <f t="shared" si="0"/>
        <v>78.893454465339616</v>
      </c>
    </row>
    <row r="18" spans="2:13" ht="21.75" customHeight="1">
      <c r="B18" s="684">
        <v>11</v>
      </c>
      <c r="C18" s="687" t="s">
        <v>539</v>
      </c>
      <c r="D18" s="687">
        <v>0</v>
      </c>
      <c r="E18" s="687">
        <v>0</v>
      </c>
      <c r="F18" s="1542" t="s">
        <v>322</v>
      </c>
      <c r="G18" s="686">
        <v>0</v>
      </c>
      <c r="H18" s="687">
        <v>0</v>
      </c>
      <c r="I18" s="689" t="s">
        <v>322</v>
      </c>
    </row>
    <row r="19" spans="2:13" ht="21.75" customHeight="1">
      <c r="B19" s="684">
        <v>12</v>
      </c>
      <c r="C19" s="687" t="s">
        <v>540</v>
      </c>
      <c r="D19" s="687">
        <v>13.426687999999999</v>
      </c>
      <c r="E19" s="687">
        <v>16.840628999999996</v>
      </c>
      <c r="F19" s="687">
        <f t="shared" si="1"/>
        <v>25.426531099851267</v>
      </c>
      <c r="G19" s="686">
        <v>768.47965199999999</v>
      </c>
      <c r="H19" s="687">
        <v>615.54248600000005</v>
      </c>
      <c r="I19" s="688">
        <f t="shared" si="0"/>
        <v>-19.901264217207913</v>
      </c>
      <c r="M19" s="13" t="s">
        <v>124</v>
      </c>
    </row>
    <row r="20" spans="2:13" ht="21.75" customHeight="1">
      <c r="B20" s="690">
        <v>13</v>
      </c>
      <c r="C20" s="687" t="s">
        <v>541</v>
      </c>
      <c r="D20" s="687">
        <v>397.97526100000192</v>
      </c>
      <c r="E20" s="687">
        <v>1077.1480839999999</v>
      </c>
      <c r="F20" s="687">
        <f t="shared" si="1"/>
        <v>170.65704569008238</v>
      </c>
      <c r="G20" s="686">
        <v>8016.7510400000137</v>
      </c>
      <c r="H20" s="687">
        <v>7205.6413610000009</v>
      </c>
      <c r="I20" s="688">
        <f t="shared" si="0"/>
        <v>-10.117685767625028</v>
      </c>
      <c r="K20" s="13" t="s">
        <v>124</v>
      </c>
    </row>
    <row r="21" spans="2:13" ht="21.75" customHeight="1">
      <c r="B21" s="684">
        <v>14</v>
      </c>
      <c r="C21" s="687" t="s">
        <v>542</v>
      </c>
      <c r="D21" s="1537">
        <v>24.561435000000721</v>
      </c>
      <c r="E21" s="1537">
        <v>40.769399999998505</v>
      </c>
      <c r="F21" s="1537">
        <f t="shared" si="1"/>
        <v>65.989487177753702</v>
      </c>
      <c r="G21" s="686">
        <v>939.41153200003691</v>
      </c>
      <c r="H21" s="687">
        <v>1889.2660389999992</v>
      </c>
      <c r="I21" s="1541">
        <f t="shared" si="0"/>
        <v>101.11165071368582</v>
      </c>
    </row>
    <row r="22" spans="2:13" ht="21.75" customHeight="1" thickBot="1">
      <c r="B22" s="691"/>
      <c r="C22" s="692" t="s">
        <v>543</v>
      </c>
      <c r="D22" s="693">
        <v>36274.304154999998</v>
      </c>
      <c r="E22" s="693">
        <v>41140.162017000002</v>
      </c>
      <c r="F22" s="693">
        <f t="shared" si="1"/>
        <v>13.414062586033925</v>
      </c>
      <c r="G22" s="693">
        <v>464608.42952200002</v>
      </c>
      <c r="H22" s="1539">
        <v>534159.23098200001</v>
      </c>
      <c r="I22" s="1540">
        <f t="shared" si="0"/>
        <v>14.969767451605541</v>
      </c>
    </row>
    <row r="23" spans="2:13" ht="16.5" thickTop="1">
      <c r="B23" s="694" t="s">
        <v>314</v>
      </c>
    </row>
    <row r="24" spans="2:13">
      <c r="D24" s="39"/>
      <c r="E24" s="39"/>
      <c r="F24" s="39"/>
      <c r="G24" s="39"/>
      <c r="H24" s="39"/>
    </row>
    <row r="25" spans="2:13">
      <c r="E25" s="39"/>
      <c r="H25" s="39"/>
    </row>
    <row r="26" spans="2:13">
      <c r="D26" s="39"/>
      <c r="E26" s="39"/>
    </row>
  </sheetData>
  <mergeCells count="9">
    <mergeCell ref="B6:B7"/>
    <mergeCell ref="C6:C7"/>
    <mergeCell ref="D6:F6"/>
    <mergeCell ref="G6:I6"/>
    <mergeCell ref="B1:I1"/>
    <mergeCell ref="B2:I2"/>
    <mergeCell ref="B3:I3"/>
    <mergeCell ref="B4:I4"/>
    <mergeCell ref="C5:I5"/>
  </mergeCells>
  <pageMargins left="0.7" right="0.7" top="0.75" bottom="0.75" header="0.3" footer="0.3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workbookViewId="0">
      <selection activeCell="J22" sqref="J22"/>
    </sheetView>
  </sheetViews>
  <sheetFormatPr defaultRowHeight="21" customHeight="1"/>
  <cols>
    <col min="1" max="1" width="24.5703125" style="695" bestFit="1" customWidth="1"/>
    <col min="2" max="3" width="12.7109375" style="695" hidden="1" customWidth="1"/>
    <col min="4" max="11" width="12.7109375" style="695" customWidth="1"/>
    <col min="12" max="12" width="12.28515625" style="695" customWidth="1"/>
    <col min="13" max="13" width="11.5703125" style="695" customWidth="1"/>
    <col min="14" max="256" width="9.140625" style="695"/>
    <col min="257" max="267" width="12.7109375" style="695" customWidth="1"/>
    <col min="268" max="268" width="12.28515625" style="695" customWidth="1"/>
    <col min="269" max="269" width="11.5703125" style="695" customWidth="1"/>
    <col min="270" max="512" width="9.140625" style="695"/>
    <col min="513" max="523" width="12.7109375" style="695" customWidth="1"/>
    <col min="524" max="524" width="12.28515625" style="695" customWidth="1"/>
    <col min="525" max="525" width="11.5703125" style="695" customWidth="1"/>
    <col min="526" max="768" width="9.140625" style="695"/>
    <col min="769" max="779" width="12.7109375" style="695" customWidth="1"/>
    <col min="780" max="780" width="12.28515625" style="695" customWidth="1"/>
    <col min="781" max="781" width="11.5703125" style="695" customWidth="1"/>
    <col min="782" max="1024" width="9.140625" style="695"/>
    <col min="1025" max="1035" width="12.7109375" style="695" customWidth="1"/>
    <col min="1036" max="1036" width="12.28515625" style="695" customWidth="1"/>
    <col min="1037" max="1037" width="11.5703125" style="695" customWidth="1"/>
    <col min="1038" max="1280" width="9.140625" style="695"/>
    <col min="1281" max="1291" width="12.7109375" style="695" customWidth="1"/>
    <col min="1292" max="1292" width="12.28515625" style="695" customWidth="1"/>
    <col min="1293" max="1293" width="11.5703125" style="695" customWidth="1"/>
    <col min="1294" max="1536" width="9.140625" style="695"/>
    <col min="1537" max="1547" width="12.7109375" style="695" customWidth="1"/>
    <col min="1548" max="1548" width="12.28515625" style="695" customWidth="1"/>
    <col min="1549" max="1549" width="11.5703125" style="695" customWidth="1"/>
    <col min="1550" max="1792" width="9.140625" style="695"/>
    <col min="1793" max="1803" width="12.7109375" style="695" customWidth="1"/>
    <col min="1804" max="1804" width="12.28515625" style="695" customWidth="1"/>
    <col min="1805" max="1805" width="11.5703125" style="695" customWidth="1"/>
    <col min="1806" max="2048" width="9.140625" style="695"/>
    <col min="2049" max="2059" width="12.7109375" style="695" customWidth="1"/>
    <col min="2060" max="2060" width="12.28515625" style="695" customWidth="1"/>
    <col min="2061" max="2061" width="11.5703125" style="695" customWidth="1"/>
    <col min="2062" max="2304" width="9.140625" style="695"/>
    <col min="2305" max="2315" width="12.7109375" style="695" customWidth="1"/>
    <col min="2316" max="2316" width="12.28515625" style="695" customWidth="1"/>
    <col min="2317" max="2317" width="11.5703125" style="695" customWidth="1"/>
    <col min="2318" max="2560" width="9.140625" style="695"/>
    <col min="2561" max="2571" width="12.7109375" style="695" customWidth="1"/>
    <col min="2572" max="2572" width="12.28515625" style="695" customWidth="1"/>
    <col min="2573" max="2573" width="11.5703125" style="695" customWidth="1"/>
    <col min="2574" max="2816" width="9.140625" style="695"/>
    <col min="2817" max="2827" width="12.7109375" style="695" customWidth="1"/>
    <col min="2828" max="2828" width="12.28515625" style="695" customWidth="1"/>
    <col min="2829" max="2829" width="11.5703125" style="695" customWidth="1"/>
    <col min="2830" max="3072" width="9.140625" style="695"/>
    <col min="3073" max="3083" width="12.7109375" style="695" customWidth="1"/>
    <col min="3084" max="3084" width="12.28515625" style="695" customWidth="1"/>
    <col min="3085" max="3085" width="11.5703125" style="695" customWidth="1"/>
    <col min="3086" max="3328" width="9.140625" style="695"/>
    <col min="3329" max="3339" width="12.7109375" style="695" customWidth="1"/>
    <col min="3340" max="3340" width="12.28515625" style="695" customWidth="1"/>
    <col min="3341" max="3341" width="11.5703125" style="695" customWidth="1"/>
    <col min="3342" max="3584" width="9.140625" style="695"/>
    <col min="3585" max="3595" width="12.7109375" style="695" customWidth="1"/>
    <col min="3596" max="3596" width="12.28515625" style="695" customWidth="1"/>
    <col min="3597" max="3597" width="11.5703125" style="695" customWidth="1"/>
    <col min="3598" max="3840" width="9.140625" style="695"/>
    <col min="3841" max="3851" width="12.7109375" style="695" customWidth="1"/>
    <col min="3852" max="3852" width="12.28515625" style="695" customWidth="1"/>
    <col min="3853" max="3853" width="11.5703125" style="695" customWidth="1"/>
    <col min="3854" max="4096" width="9.140625" style="695"/>
    <col min="4097" max="4107" width="12.7109375" style="695" customWidth="1"/>
    <col min="4108" max="4108" width="12.28515625" style="695" customWidth="1"/>
    <col min="4109" max="4109" width="11.5703125" style="695" customWidth="1"/>
    <col min="4110" max="4352" width="9.140625" style="695"/>
    <col min="4353" max="4363" width="12.7109375" style="695" customWidth="1"/>
    <col min="4364" max="4364" width="12.28515625" style="695" customWidth="1"/>
    <col min="4365" max="4365" width="11.5703125" style="695" customWidth="1"/>
    <col min="4366" max="4608" width="9.140625" style="695"/>
    <col min="4609" max="4619" width="12.7109375" style="695" customWidth="1"/>
    <col min="4620" max="4620" width="12.28515625" style="695" customWidth="1"/>
    <col min="4621" max="4621" width="11.5703125" style="695" customWidth="1"/>
    <col min="4622" max="4864" width="9.140625" style="695"/>
    <col min="4865" max="4875" width="12.7109375" style="695" customWidth="1"/>
    <col min="4876" max="4876" width="12.28515625" style="695" customWidth="1"/>
    <col min="4877" max="4877" width="11.5703125" style="695" customWidth="1"/>
    <col min="4878" max="5120" width="9.140625" style="695"/>
    <col min="5121" max="5131" width="12.7109375" style="695" customWidth="1"/>
    <col min="5132" max="5132" width="12.28515625" style="695" customWidth="1"/>
    <col min="5133" max="5133" width="11.5703125" style="695" customWidth="1"/>
    <col min="5134" max="5376" width="9.140625" style="695"/>
    <col min="5377" max="5387" width="12.7109375" style="695" customWidth="1"/>
    <col min="5388" max="5388" width="12.28515625" style="695" customWidth="1"/>
    <col min="5389" max="5389" width="11.5703125" style="695" customWidth="1"/>
    <col min="5390" max="5632" width="9.140625" style="695"/>
    <col min="5633" max="5643" width="12.7109375" style="695" customWidth="1"/>
    <col min="5644" max="5644" width="12.28515625" style="695" customWidth="1"/>
    <col min="5645" max="5645" width="11.5703125" style="695" customWidth="1"/>
    <col min="5646" max="5888" width="9.140625" style="695"/>
    <col min="5889" max="5899" width="12.7109375" style="695" customWidth="1"/>
    <col min="5900" max="5900" width="12.28515625" style="695" customWidth="1"/>
    <col min="5901" max="5901" width="11.5703125" style="695" customWidth="1"/>
    <col min="5902" max="6144" width="9.140625" style="695"/>
    <col min="6145" max="6155" width="12.7109375" style="695" customWidth="1"/>
    <col min="6156" max="6156" width="12.28515625" style="695" customWidth="1"/>
    <col min="6157" max="6157" width="11.5703125" style="695" customWidth="1"/>
    <col min="6158" max="6400" width="9.140625" style="695"/>
    <col min="6401" max="6411" width="12.7109375" style="695" customWidth="1"/>
    <col min="6412" max="6412" width="12.28515625" style="695" customWidth="1"/>
    <col min="6413" max="6413" width="11.5703125" style="695" customWidth="1"/>
    <col min="6414" max="6656" width="9.140625" style="695"/>
    <col min="6657" max="6667" width="12.7109375" style="695" customWidth="1"/>
    <col min="6668" max="6668" width="12.28515625" style="695" customWidth="1"/>
    <col min="6669" max="6669" width="11.5703125" style="695" customWidth="1"/>
    <col min="6670" max="6912" width="9.140625" style="695"/>
    <col min="6913" max="6923" width="12.7109375" style="695" customWidth="1"/>
    <col min="6924" max="6924" width="12.28515625" style="695" customWidth="1"/>
    <col min="6925" max="6925" width="11.5703125" style="695" customWidth="1"/>
    <col min="6926" max="7168" width="9.140625" style="695"/>
    <col min="7169" max="7179" width="12.7109375" style="695" customWidth="1"/>
    <col min="7180" max="7180" width="12.28515625" style="695" customWidth="1"/>
    <col min="7181" max="7181" width="11.5703125" style="695" customWidth="1"/>
    <col min="7182" max="7424" width="9.140625" style="695"/>
    <col min="7425" max="7435" width="12.7109375" style="695" customWidth="1"/>
    <col min="7436" max="7436" width="12.28515625" style="695" customWidth="1"/>
    <col min="7437" max="7437" width="11.5703125" style="695" customWidth="1"/>
    <col min="7438" max="7680" width="9.140625" style="695"/>
    <col min="7681" max="7691" width="12.7109375" style="695" customWidth="1"/>
    <col min="7692" max="7692" width="12.28515625" style="695" customWidth="1"/>
    <col min="7693" max="7693" width="11.5703125" style="695" customWidth="1"/>
    <col min="7694" max="7936" width="9.140625" style="695"/>
    <col min="7937" max="7947" width="12.7109375" style="695" customWidth="1"/>
    <col min="7948" max="7948" width="12.28515625" style="695" customWidth="1"/>
    <col min="7949" max="7949" width="11.5703125" style="695" customWidth="1"/>
    <col min="7950" max="8192" width="9.140625" style="695"/>
    <col min="8193" max="8203" width="12.7109375" style="695" customWidth="1"/>
    <col min="8204" max="8204" width="12.28515625" style="695" customWidth="1"/>
    <col min="8205" max="8205" width="11.5703125" style="695" customWidth="1"/>
    <col min="8206" max="8448" width="9.140625" style="695"/>
    <col min="8449" max="8459" width="12.7109375" style="695" customWidth="1"/>
    <col min="8460" max="8460" width="12.28515625" style="695" customWidth="1"/>
    <col min="8461" max="8461" width="11.5703125" style="695" customWidth="1"/>
    <col min="8462" max="8704" width="9.140625" style="695"/>
    <col min="8705" max="8715" width="12.7109375" style="695" customWidth="1"/>
    <col min="8716" max="8716" width="12.28515625" style="695" customWidth="1"/>
    <col min="8717" max="8717" width="11.5703125" style="695" customWidth="1"/>
    <col min="8718" max="8960" width="9.140625" style="695"/>
    <col min="8961" max="8971" width="12.7109375" style="695" customWidth="1"/>
    <col min="8972" max="8972" width="12.28515625" style="695" customWidth="1"/>
    <col min="8973" max="8973" width="11.5703125" style="695" customWidth="1"/>
    <col min="8974" max="9216" width="9.140625" style="695"/>
    <col min="9217" max="9227" width="12.7109375" style="695" customWidth="1"/>
    <col min="9228" max="9228" width="12.28515625" style="695" customWidth="1"/>
    <col min="9229" max="9229" width="11.5703125" style="695" customWidth="1"/>
    <col min="9230" max="9472" width="9.140625" style="695"/>
    <col min="9473" max="9483" width="12.7109375" style="695" customWidth="1"/>
    <col min="9484" max="9484" width="12.28515625" style="695" customWidth="1"/>
    <col min="9485" max="9485" width="11.5703125" style="695" customWidth="1"/>
    <col min="9486" max="9728" width="9.140625" style="695"/>
    <col min="9729" max="9739" width="12.7109375" style="695" customWidth="1"/>
    <col min="9740" max="9740" width="12.28515625" style="695" customWidth="1"/>
    <col min="9741" max="9741" width="11.5703125" style="695" customWidth="1"/>
    <col min="9742" max="9984" width="9.140625" style="695"/>
    <col min="9985" max="9995" width="12.7109375" style="695" customWidth="1"/>
    <col min="9996" max="9996" width="12.28515625" style="695" customWidth="1"/>
    <col min="9997" max="9997" width="11.5703125" style="695" customWidth="1"/>
    <col min="9998" max="10240" width="9.140625" style="695"/>
    <col min="10241" max="10251" width="12.7109375" style="695" customWidth="1"/>
    <col min="10252" max="10252" width="12.28515625" style="695" customWidth="1"/>
    <col min="10253" max="10253" width="11.5703125" style="695" customWidth="1"/>
    <col min="10254" max="10496" width="9.140625" style="695"/>
    <col min="10497" max="10507" width="12.7109375" style="695" customWidth="1"/>
    <col min="10508" max="10508" width="12.28515625" style="695" customWidth="1"/>
    <col min="10509" max="10509" width="11.5703125" style="695" customWidth="1"/>
    <col min="10510" max="10752" width="9.140625" style="695"/>
    <col min="10753" max="10763" width="12.7109375" style="695" customWidth="1"/>
    <col min="10764" max="10764" width="12.28515625" style="695" customWidth="1"/>
    <col min="10765" max="10765" width="11.5703125" style="695" customWidth="1"/>
    <col min="10766" max="11008" width="9.140625" style="695"/>
    <col min="11009" max="11019" width="12.7109375" style="695" customWidth="1"/>
    <col min="11020" max="11020" width="12.28515625" style="695" customWidth="1"/>
    <col min="11021" max="11021" width="11.5703125" style="695" customWidth="1"/>
    <col min="11022" max="11264" width="9.140625" style="695"/>
    <col min="11265" max="11275" width="12.7109375" style="695" customWidth="1"/>
    <col min="11276" max="11276" width="12.28515625" style="695" customWidth="1"/>
    <col min="11277" max="11277" width="11.5703125" style="695" customWidth="1"/>
    <col min="11278" max="11520" width="9.140625" style="695"/>
    <col min="11521" max="11531" width="12.7109375" style="695" customWidth="1"/>
    <col min="11532" max="11532" width="12.28515625" style="695" customWidth="1"/>
    <col min="11533" max="11533" width="11.5703125" style="695" customWidth="1"/>
    <col min="11534" max="11776" width="9.140625" style="695"/>
    <col min="11777" max="11787" width="12.7109375" style="695" customWidth="1"/>
    <col min="11788" max="11788" width="12.28515625" style="695" customWidth="1"/>
    <col min="11789" max="11789" width="11.5703125" style="695" customWidth="1"/>
    <col min="11790" max="12032" width="9.140625" style="695"/>
    <col min="12033" max="12043" width="12.7109375" style="695" customWidth="1"/>
    <col min="12044" max="12044" width="12.28515625" style="695" customWidth="1"/>
    <col min="12045" max="12045" width="11.5703125" style="695" customWidth="1"/>
    <col min="12046" max="12288" width="9.140625" style="695"/>
    <col min="12289" max="12299" width="12.7109375" style="695" customWidth="1"/>
    <col min="12300" max="12300" width="12.28515625" style="695" customWidth="1"/>
    <col min="12301" max="12301" width="11.5703125" style="695" customWidth="1"/>
    <col min="12302" max="12544" width="9.140625" style="695"/>
    <col min="12545" max="12555" width="12.7109375" style="695" customWidth="1"/>
    <col min="12556" max="12556" width="12.28515625" style="695" customWidth="1"/>
    <col min="12557" max="12557" width="11.5703125" style="695" customWidth="1"/>
    <col min="12558" max="12800" width="9.140625" style="695"/>
    <col min="12801" max="12811" width="12.7109375" style="695" customWidth="1"/>
    <col min="12812" max="12812" width="12.28515625" style="695" customWidth="1"/>
    <col min="12813" max="12813" width="11.5703125" style="695" customWidth="1"/>
    <col min="12814" max="13056" width="9.140625" style="695"/>
    <col min="13057" max="13067" width="12.7109375" style="695" customWidth="1"/>
    <col min="13068" max="13068" width="12.28515625" style="695" customWidth="1"/>
    <col min="13069" max="13069" width="11.5703125" style="695" customWidth="1"/>
    <col min="13070" max="13312" width="9.140625" style="695"/>
    <col min="13313" max="13323" width="12.7109375" style="695" customWidth="1"/>
    <col min="13324" max="13324" width="12.28515625" style="695" customWidth="1"/>
    <col min="13325" max="13325" width="11.5703125" style="695" customWidth="1"/>
    <col min="13326" max="13568" width="9.140625" style="695"/>
    <col min="13569" max="13579" width="12.7109375" style="695" customWidth="1"/>
    <col min="13580" max="13580" width="12.28515625" style="695" customWidth="1"/>
    <col min="13581" max="13581" width="11.5703125" style="695" customWidth="1"/>
    <col min="13582" max="13824" width="9.140625" style="695"/>
    <col min="13825" max="13835" width="12.7109375" style="695" customWidth="1"/>
    <col min="13836" max="13836" width="12.28515625" style="695" customWidth="1"/>
    <col min="13837" max="13837" width="11.5703125" style="695" customWidth="1"/>
    <col min="13838" max="14080" width="9.140625" style="695"/>
    <col min="14081" max="14091" width="12.7109375" style="695" customWidth="1"/>
    <col min="14092" max="14092" width="12.28515625" style="695" customWidth="1"/>
    <col min="14093" max="14093" width="11.5703125" style="695" customWidth="1"/>
    <col min="14094" max="14336" width="9.140625" style="695"/>
    <col min="14337" max="14347" width="12.7109375" style="695" customWidth="1"/>
    <col min="14348" max="14348" width="12.28515625" style="695" customWidth="1"/>
    <col min="14349" max="14349" width="11.5703125" style="695" customWidth="1"/>
    <col min="14350" max="14592" width="9.140625" style="695"/>
    <col min="14593" max="14603" width="12.7109375" style="695" customWidth="1"/>
    <col min="14604" max="14604" width="12.28515625" style="695" customWidth="1"/>
    <col min="14605" max="14605" width="11.5703125" style="695" customWidth="1"/>
    <col min="14606" max="14848" width="9.140625" style="695"/>
    <col min="14849" max="14859" width="12.7109375" style="695" customWidth="1"/>
    <col min="14860" max="14860" width="12.28515625" style="695" customWidth="1"/>
    <col min="14861" max="14861" width="11.5703125" style="695" customWidth="1"/>
    <col min="14862" max="15104" width="9.140625" style="695"/>
    <col min="15105" max="15115" width="12.7109375" style="695" customWidth="1"/>
    <col min="15116" max="15116" width="12.28515625" style="695" customWidth="1"/>
    <col min="15117" max="15117" width="11.5703125" style="695" customWidth="1"/>
    <col min="15118" max="15360" width="9.140625" style="695"/>
    <col min="15361" max="15371" width="12.7109375" style="695" customWidth="1"/>
    <col min="15372" max="15372" width="12.28515625" style="695" customWidth="1"/>
    <col min="15373" max="15373" width="11.5703125" style="695" customWidth="1"/>
    <col min="15374" max="15616" width="9.140625" style="695"/>
    <col min="15617" max="15627" width="12.7109375" style="695" customWidth="1"/>
    <col min="15628" max="15628" width="12.28515625" style="695" customWidth="1"/>
    <col min="15629" max="15629" width="11.5703125" style="695" customWidth="1"/>
    <col min="15630" max="15872" width="9.140625" style="695"/>
    <col min="15873" max="15883" width="12.7109375" style="695" customWidth="1"/>
    <col min="15884" max="15884" width="12.28515625" style="695" customWidth="1"/>
    <col min="15885" max="15885" width="11.5703125" style="695" customWidth="1"/>
    <col min="15886" max="16128" width="9.140625" style="695"/>
    <col min="16129" max="16139" width="12.7109375" style="695" customWidth="1"/>
    <col min="16140" max="16140" width="12.28515625" style="695" customWidth="1"/>
    <col min="16141" max="16141" width="11.5703125" style="695" customWidth="1"/>
    <col min="16142" max="16384" width="9.140625" style="695"/>
  </cols>
  <sheetData>
    <row r="1" spans="1:13" ht="15.75">
      <c r="A1" s="1659" t="s">
        <v>544</v>
      </c>
      <c r="B1" s="1659"/>
      <c r="C1" s="1659"/>
      <c r="D1" s="1659"/>
      <c r="E1" s="1659"/>
      <c r="F1" s="1659"/>
      <c r="G1" s="1659"/>
      <c r="H1" s="1659"/>
      <c r="I1" s="1659"/>
      <c r="J1" s="1659"/>
      <c r="K1" s="1659"/>
      <c r="L1" s="1659"/>
      <c r="M1" s="1659"/>
    </row>
    <row r="2" spans="1:13" ht="15.75">
      <c r="A2" s="1659" t="s">
        <v>545</v>
      </c>
      <c r="B2" s="1659"/>
      <c r="C2" s="1659"/>
      <c r="D2" s="1659"/>
      <c r="E2" s="1659"/>
      <c r="F2" s="1659"/>
      <c r="G2" s="1659"/>
      <c r="H2" s="1659"/>
      <c r="I2" s="1659"/>
      <c r="J2" s="1659"/>
      <c r="K2" s="1659"/>
      <c r="L2" s="1659"/>
      <c r="M2" s="1659"/>
    </row>
    <row r="3" spans="1:13" ht="15.75" customHeight="1" thickBot="1">
      <c r="A3" s="1660" t="s">
        <v>70</v>
      </c>
      <c r="B3" s="1660"/>
      <c r="C3" s="1660"/>
      <c r="D3" s="1660"/>
      <c r="E3" s="1660"/>
      <c r="F3" s="1660"/>
      <c r="G3" s="1660"/>
      <c r="H3" s="1660"/>
      <c r="I3" s="1660"/>
      <c r="J3" s="1660"/>
      <c r="K3" s="1660"/>
      <c r="L3" s="1660"/>
      <c r="M3" s="1660"/>
    </row>
    <row r="4" spans="1:13" ht="24" customHeight="1" thickTop="1">
      <c r="A4" s="696" t="s">
        <v>546</v>
      </c>
      <c r="B4" s="697" t="s">
        <v>547</v>
      </c>
      <c r="C4" s="697" t="s">
        <v>548</v>
      </c>
      <c r="D4" s="697" t="s">
        <v>549</v>
      </c>
      <c r="E4" s="697" t="s">
        <v>550</v>
      </c>
      <c r="F4" s="698" t="s">
        <v>551</v>
      </c>
      <c r="G4" s="698" t="s">
        <v>552</v>
      </c>
      <c r="H4" s="698" t="s">
        <v>553</v>
      </c>
      <c r="I4" s="699" t="s">
        <v>554</v>
      </c>
      <c r="J4" s="699" t="s">
        <v>198</v>
      </c>
      <c r="K4" s="699" t="s">
        <v>6</v>
      </c>
      <c r="L4" s="712" t="s">
        <v>693</v>
      </c>
      <c r="M4" s="708" t="s">
        <v>690</v>
      </c>
    </row>
    <row r="5" spans="1:13" ht="24" customHeight="1">
      <c r="A5" s="700" t="s">
        <v>200</v>
      </c>
      <c r="B5" s="701">
        <v>957.5</v>
      </c>
      <c r="C5" s="701">
        <v>2133.8000000000002</v>
      </c>
      <c r="D5" s="701">
        <v>3417.43</v>
      </c>
      <c r="E5" s="701">
        <v>3939.5</v>
      </c>
      <c r="F5" s="701">
        <v>2628.6460000000002</v>
      </c>
      <c r="G5" s="701">
        <v>3023.9850000000006</v>
      </c>
      <c r="H5" s="701">
        <v>3350.8</v>
      </c>
      <c r="I5" s="702">
        <v>5513.3755829999982</v>
      </c>
      <c r="J5" s="701">
        <v>6551.1244999999999</v>
      </c>
      <c r="K5" s="701">
        <v>9220.5297679999985</v>
      </c>
      <c r="L5" s="701">
        <v>6774.6354419999998</v>
      </c>
      <c r="M5" s="709">
        <v>10272.894704</v>
      </c>
    </row>
    <row r="6" spans="1:13" ht="24" customHeight="1">
      <c r="A6" s="700" t="s">
        <v>201</v>
      </c>
      <c r="B6" s="701">
        <v>1207.954</v>
      </c>
      <c r="C6" s="701">
        <v>1655.2090000000001</v>
      </c>
      <c r="D6" s="701">
        <v>2820.1</v>
      </c>
      <c r="E6" s="701">
        <v>4235.2</v>
      </c>
      <c r="F6" s="701">
        <v>4914.0360000000001</v>
      </c>
      <c r="G6" s="701">
        <v>5135.26</v>
      </c>
      <c r="H6" s="701">
        <v>3193.1</v>
      </c>
      <c r="I6" s="702">
        <v>6800.9159080000009</v>
      </c>
      <c r="J6" s="702">
        <v>6873.778996</v>
      </c>
      <c r="K6" s="702">
        <v>2674.8709549999999</v>
      </c>
      <c r="L6" s="701">
        <v>7496.8306839999987</v>
      </c>
      <c r="M6" s="709">
        <v>10891.867367000003</v>
      </c>
    </row>
    <row r="7" spans="1:13" ht="24" customHeight="1">
      <c r="A7" s="700" t="s">
        <v>202</v>
      </c>
      <c r="B7" s="701">
        <v>865.71900000000005</v>
      </c>
      <c r="C7" s="701">
        <v>2411.6</v>
      </c>
      <c r="D7" s="701">
        <v>1543.5170000000001</v>
      </c>
      <c r="E7" s="701">
        <v>4145.5</v>
      </c>
      <c r="F7" s="701">
        <v>4589.3469999999998</v>
      </c>
      <c r="G7" s="701">
        <v>3823.28</v>
      </c>
      <c r="H7" s="701">
        <v>2878.5835040000002</v>
      </c>
      <c r="I7" s="702">
        <v>5499.6267330000001</v>
      </c>
      <c r="J7" s="702">
        <v>4687.5600000000004</v>
      </c>
      <c r="K7" s="702">
        <v>1943.2883870000001</v>
      </c>
      <c r="L7" s="701">
        <v>5574.7615070000002</v>
      </c>
      <c r="M7" s="709">
        <v>11232.899986000004</v>
      </c>
    </row>
    <row r="8" spans="1:13" ht="24" customHeight="1">
      <c r="A8" s="700" t="s">
        <v>203</v>
      </c>
      <c r="B8" s="701">
        <v>1188.259</v>
      </c>
      <c r="C8" s="701">
        <v>2065.6999999999998</v>
      </c>
      <c r="D8" s="701">
        <v>1571.367</v>
      </c>
      <c r="E8" s="701">
        <v>3894.8</v>
      </c>
      <c r="F8" s="701">
        <v>2064.913</v>
      </c>
      <c r="G8" s="701">
        <v>3673.03</v>
      </c>
      <c r="H8" s="701">
        <v>4227.3</v>
      </c>
      <c r="I8" s="702">
        <v>4878.9203680000001</v>
      </c>
      <c r="J8" s="702">
        <v>6661.43</v>
      </c>
      <c r="K8" s="702">
        <v>1729.7318549999995</v>
      </c>
      <c r="L8" s="701">
        <v>7059.7193449999995</v>
      </c>
      <c r="M8" s="709">
        <v>9703.7204079999992</v>
      </c>
    </row>
    <row r="9" spans="1:13" ht="24" customHeight="1">
      <c r="A9" s="700" t="s">
        <v>204</v>
      </c>
      <c r="B9" s="701">
        <v>1661.3610000000001</v>
      </c>
      <c r="C9" s="701">
        <v>2859.9</v>
      </c>
      <c r="D9" s="701">
        <v>2301.56</v>
      </c>
      <c r="E9" s="701">
        <v>4767.3999999999996</v>
      </c>
      <c r="F9" s="701">
        <v>3784.9839999999999</v>
      </c>
      <c r="G9" s="701">
        <v>5468.7659999999996</v>
      </c>
      <c r="H9" s="701">
        <v>3117</v>
      </c>
      <c r="I9" s="702">
        <v>6215.8037160000003</v>
      </c>
      <c r="J9" s="702">
        <v>6053</v>
      </c>
      <c r="K9" s="702">
        <v>6048.7550779999992</v>
      </c>
      <c r="L9" s="701">
        <v>6728.4490170000017</v>
      </c>
      <c r="M9" s="709">
        <v>10634.355268999998</v>
      </c>
    </row>
    <row r="10" spans="1:13" ht="24" customHeight="1">
      <c r="A10" s="700" t="s">
        <v>205</v>
      </c>
      <c r="B10" s="701">
        <v>1643.9849999999999</v>
      </c>
      <c r="C10" s="701">
        <v>3805.5</v>
      </c>
      <c r="D10" s="701">
        <v>2016.8240000000001</v>
      </c>
      <c r="E10" s="701">
        <v>4917.8</v>
      </c>
      <c r="F10" s="701">
        <v>4026.84</v>
      </c>
      <c r="G10" s="701">
        <v>5113.1090000000004</v>
      </c>
      <c r="H10" s="701">
        <v>3147.6299930000009</v>
      </c>
      <c r="I10" s="702">
        <v>7250.6900829999995</v>
      </c>
      <c r="J10" s="702">
        <v>6521.12</v>
      </c>
      <c r="K10" s="702">
        <v>5194.9025220000003</v>
      </c>
      <c r="L10" s="701">
        <v>6554.5328209999998</v>
      </c>
      <c r="M10" s="709">
        <v>9930.6</v>
      </c>
    </row>
    <row r="11" spans="1:13" ht="24" customHeight="1">
      <c r="A11" s="700" t="s">
        <v>206</v>
      </c>
      <c r="B11" s="701">
        <v>716.98099999999999</v>
      </c>
      <c r="C11" s="701">
        <v>2962.1</v>
      </c>
      <c r="D11" s="701">
        <v>2007.5</v>
      </c>
      <c r="E11" s="701">
        <v>5107.5</v>
      </c>
      <c r="F11" s="701">
        <v>5404.0780000000004</v>
      </c>
      <c r="G11" s="701">
        <v>5923.4</v>
      </c>
      <c r="H11" s="701">
        <v>3693.2007319999998</v>
      </c>
      <c r="I11" s="703">
        <v>7103.7186680000004</v>
      </c>
      <c r="J11" s="703">
        <v>5399.75</v>
      </c>
      <c r="K11" s="703">
        <v>5664.3699710000001</v>
      </c>
      <c r="L11" s="713">
        <v>9021.8687930000015</v>
      </c>
      <c r="M11" s="710"/>
    </row>
    <row r="12" spans="1:13" ht="24" customHeight="1">
      <c r="A12" s="700" t="s">
        <v>207</v>
      </c>
      <c r="B12" s="701">
        <v>1428.479</v>
      </c>
      <c r="C12" s="701">
        <v>1963.1</v>
      </c>
      <c r="D12" s="701">
        <v>2480.0949999999998</v>
      </c>
      <c r="E12" s="701">
        <v>3755.8</v>
      </c>
      <c r="F12" s="701">
        <v>4548.1769999999997</v>
      </c>
      <c r="G12" s="701">
        <v>5524.5529999999999</v>
      </c>
      <c r="H12" s="701">
        <v>2894.6</v>
      </c>
      <c r="I12" s="703">
        <v>6370.2816669999984</v>
      </c>
      <c r="J12" s="703">
        <v>7039.43</v>
      </c>
      <c r="K12" s="703">
        <v>7382.366038000001</v>
      </c>
      <c r="L12" s="713">
        <v>7526.0486350000019</v>
      </c>
      <c r="M12" s="710"/>
    </row>
    <row r="13" spans="1:13" ht="24" customHeight="1">
      <c r="A13" s="700" t="s">
        <v>208</v>
      </c>
      <c r="B13" s="701">
        <v>2052.8530000000001</v>
      </c>
      <c r="C13" s="701">
        <v>3442.1</v>
      </c>
      <c r="D13" s="701">
        <v>3768.18</v>
      </c>
      <c r="E13" s="701">
        <v>4382.1000000000004</v>
      </c>
      <c r="F13" s="701">
        <v>4505.9769999999999</v>
      </c>
      <c r="G13" s="701">
        <v>4638.701</v>
      </c>
      <c r="H13" s="701">
        <v>3614.0764290000002</v>
      </c>
      <c r="I13" s="703">
        <v>7574.0239679999995</v>
      </c>
      <c r="J13" s="703">
        <v>6503.97</v>
      </c>
      <c r="K13" s="703">
        <v>6771.428519000001</v>
      </c>
      <c r="L13" s="713">
        <v>9922.8314289999998</v>
      </c>
      <c r="M13" s="710"/>
    </row>
    <row r="14" spans="1:13" ht="24" customHeight="1">
      <c r="A14" s="700" t="s">
        <v>209</v>
      </c>
      <c r="B14" s="701">
        <v>2714.8429999999998</v>
      </c>
      <c r="C14" s="701">
        <v>3420.2</v>
      </c>
      <c r="D14" s="701">
        <v>3495.0349999999999</v>
      </c>
      <c r="E14" s="701">
        <v>3427.2</v>
      </c>
      <c r="F14" s="701">
        <v>3263.9209999999998</v>
      </c>
      <c r="G14" s="701">
        <v>5139.5680000000002</v>
      </c>
      <c r="H14" s="701">
        <v>3358.2392350000009</v>
      </c>
      <c r="I14" s="703">
        <v>5302.3272899999984</v>
      </c>
      <c r="J14" s="703">
        <v>4403.9783417999997</v>
      </c>
      <c r="K14" s="703">
        <v>5899.4462929999991</v>
      </c>
      <c r="L14" s="713">
        <v>8227.5991320000012</v>
      </c>
      <c r="M14" s="710"/>
    </row>
    <row r="15" spans="1:13" ht="24" customHeight="1">
      <c r="A15" s="700" t="s">
        <v>210</v>
      </c>
      <c r="B15" s="701">
        <v>1711.2</v>
      </c>
      <c r="C15" s="701">
        <v>2205.73</v>
      </c>
      <c r="D15" s="701">
        <v>3452.1</v>
      </c>
      <c r="E15" s="701">
        <v>3016.2</v>
      </c>
      <c r="F15" s="701">
        <v>4066.7150000000001</v>
      </c>
      <c r="G15" s="701">
        <v>5497.3729999999996</v>
      </c>
      <c r="H15" s="701">
        <v>3799.3208210000007</v>
      </c>
      <c r="I15" s="703">
        <v>5892.2001649999993</v>
      </c>
      <c r="J15" s="703">
        <v>7150.5194390000006</v>
      </c>
      <c r="K15" s="703">
        <v>7405.3902679999992</v>
      </c>
      <c r="L15" s="713">
        <v>11514.789676</v>
      </c>
      <c r="M15" s="710"/>
    </row>
    <row r="16" spans="1:13" ht="24" customHeight="1">
      <c r="A16" s="700" t="s">
        <v>211</v>
      </c>
      <c r="B16" s="701">
        <v>1571.796</v>
      </c>
      <c r="C16" s="701">
        <v>3091.4349999999999</v>
      </c>
      <c r="D16" s="701">
        <v>4253.0950000000003</v>
      </c>
      <c r="E16" s="701">
        <v>2113.92</v>
      </c>
      <c r="F16" s="704">
        <v>3970.4189999999999</v>
      </c>
      <c r="G16" s="704">
        <v>7717.93</v>
      </c>
      <c r="H16" s="701">
        <v>4485.5208590000002</v>
      </c>
      <c r="I16" s="703">
        <v>6628.0436819999995</v>
      </c>
      <c r="J16" s="703">
        <v>10623.366395999999</v>
      </c>
      <c r="K16" s="703">
        <v>10266.200000000001</v>
      </c>
      <c r="L16" s="713">
        <v>8599.8682250000002</v>
      </c>
      <c r="M16" s="710"/>
    </row>
    <row r="17" spans="1:13" ht="24" customHeight="1" thickBot="1">
      <c r="A17" s="705" t="s">
        <v>555</v>
      </c>
      <c r="B17" s="706">
        <v>17720.93</v>
      </c>
      <c r="C17" s="706">
        <v>32016.374</v>
      </c>
      <c r="D17" s="706">
        <v>33126.803</v>
      </c>
      <c r="E17" s="706">
        <v>47702.92</v>
      </c>
      <c r="F17" s="706">
        <v>47768.053000000007</v>
      </c>
      <c r="G17" s="706">
        <v>60678.955000000002</v>
      </c>
      <c r="H17" s="706">
        <v>41759.371572999997</v>
      </c>
      <c r="I17" s="707">
        <v>75029.927831000008</v>
      </c>
      <c r="J17" s="707">
        <v>78469.027672800003</v>
      </c>
      <c r="K17" s="707">
        <v>70201.279653999998</v>
      </c>
      <c r="L17" s="706">
        <v>95001.934706</v>
      </c>
      <c r="M17" s="711">
        <f>SUM(M5:M16)</f>
        <v>62666.337734000008</v>
      </c>
    </row>
    <row r="18" spans="1:13" ht="21" customHeight="1" thickTop="1">
      <c r="A18" s="1661" t="s">
        <v>556</v>
      </c>
      <c r="B18" s="1661"/>
      <c r="C18" s="1661"/>
      <c r="D18" s="1661"/>
      <c r="E18" s="1661"/>
      <c r="F18" s="1661"/>
      <c r="G18" s="1661"/>
      <c r="H18" s="1661"/>
      <c r="I18" s="1661"/>
      <c r="J18" s="1661"/>
      <c r="K18" s="1661"/>
      <c r="L18" s="1661"/>
      <c r="M18" s="1661"/>
    </row>
    <row r="19" spans="1:13" ht="21" customHeight="1">
      <c r="A19" s="1662" t="s">
        <v>691</v>
      </c>
      <c r="B19" s="1662"/>
      <c r="C19" s="1662"/>
      <c r="D19" s="1662"/>
      <c r="E19" s="1662"/>
      <c r="F19" s="1662"/>
      <c r="G19" s="1662"/>
      <c r="H19" s="1662"/>
      <c r="I19" s="1662"/>
      <c r="J19" s="1662"/>
      <c r="K19" s="1662"/>
      <c r="L19" s="1662"/>
      <c r="M19" s="1662"/>
    </row>
  </sheetData>
  <mergeCells count="5">
    <mergeCell ref="A1:M1"/>
    <mergeCell ref="A2:M2"/>
    <mergeCell ref="A3:M3"/>
    <mergeCell ref="A18:M18"/>
    <mergeCell ref="A19:M19"/>
  </mergeCells>
  <pageMargins left="0.7" right="0.7" top="1" bottom="1" header="0.3" footer="0.3"/>
  <pageSetup scale="81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5"/>
  <sheetViews>
    <sheetView workbookViewId="0">
      <selection activeCell="H23" sqref="H23"/>
    </sheetView>
  </sheetViews>
  <sheetFormatPr defaultRowHeight="15.75"/>
  <cols>
    <col min="1" max="1" width="12.140625" style="382" bestFit="1" customWidth="1"/>
    <col min="2" max="2" width="10.85546875" style="382" hidden="1" customWidth="1"/>
    <col min="3" max="3" width="11" style="382" hidden="1" customWidth="1"/>
    <col min="4" max="13" width="11" style="382" customWidth="1"/>
    <col min="14" max="15" width="0" style="382" hidden="1" customWidth="1"/>
    <col min="16" max="19" width="10.7109375" style="382" customWidth="1"/>
    <col min="20" max="256" width="9.140625" style="382"/>
    <col min="257" max="257" width="9.5703125" style="382" bestFit="1" customWidth="1"/>
    <col min="258" max="259" width="0" style="382" hidden="1" customWidth="1"/>
    <col min="260" max="260" width="9.7109375" style="382" customWidth="1"/>
    <col min="261" max="261" width="12.7109375" style="382" customWidth="1"/>
    <col min="262" max="262" width="10.140625" style="382" customWidth="1"/>
    <col min="263" max="263" width="10.5703125" style="382" customWidth="1"/>
    <col min="264" max="265" width="0" style="382" hidden="1" customWidth="1"/>
    <col min="266" max="266" width="9.140625" style="382"/>
    <col min="267" max="267" width="9.85546875" style="382" customWidth="1"/>
    <col min="268" max="268" width="9.140625" style="382"/>
    <col min="269" max="269" width="9.7109375" style="382" customWidth="1"/>
    <col min="270" max="271" width="0" style="382" hidden="1" customWidth="1"/>
    <col min="272" max="272" width="9.140625" style="382"/>
    <col min="273" max="273" width="10.7109375" style="382" customWidth="1"/>
    <col min="274" max="512" width="9.140625" style="382"/>
    <col min="513" max="513" width="9.5703125" style="382" bestFit="1" customWidth="1"/>
    <col min="514" max="515" width="0" style="382" hidden="1" customWidth="1"/>
    <col min="516" max="516" width="9.7109375" style="382" customWidth="1"/>
    <col min="517" max="517" width="12.7109375" style="382" customWidth="1"/>
    <col min="518" max="518" width="10.140625" style="382" customWidth="1"/>
    <col min="519" max="519" width="10.5703125" style="382" customWidth="1"/>
    <col min="520" max="521" width="0" style="382" hidden="1" customWidth="1"/>
    <col min="522" max="522" width="9.140625" style="382"/>
    <col min="523" max="523" width="9.85546875" style="382" customWidth="1"/>
    <col min="524" max="524" width="9.140625" style="382"/>
    <col min="525" max="525" width="9.7109375" style="382" customWidth="1"/>
    <col min="526" max="527" width="0" style="382" hidden="1" customWidth="1"/>
    <col min="528" max="528" width="9.140625" style="382"/>
    <col min="529" max="529" width="10.7109375" style="382" customWidth="1"/>
    <col min="530" max="768" width="9.140625" style="382"/>
    <col min="769" max="769" width="9.5703125" style="382" bestFit="1" customWidth="1"/>
    <col min="770" max="771" width="0" style="382" hidden="1" customWidth="1"/>
    <col min="772" max="772" width="9.7109375" style="382" customWidth="1"/>
    <col min="773" max="773" width="12.7109375" style="382" customWidth="1"/>
    <col min="774" max="774" width="10.140625" style="382" customWidth="1"/>
    <col min="775" max="775" width="10.5703125" style="382" customWidth="1"/>
    <col min="776" max="777" width="0" style="382" hidden="1" customWidth="1"/>
    <col min="778" max="778" width="9.140625" style="382"/>
    <col min="779" max="779" width="9.85546875" style="382" customWidth="1"/>
    <col min="780" max="780" width="9.140625" style="382"/>
    <col min="781" max="781" width="9.7109375" style="382" customWidth="1"/>
    <col min="782" max="783" width="0" style="382" hidden="1" customWidth="1"/>
    <col min="784" max="784" width="9.140625" style="382"/>
    <col min="785" max="785" width="10.7109375" style="382" customWidth="1"/>
    <col min="786" max="1024" width="9.140625" style="382"/>
    <col min="1025" max="1025" width="9.5703125" style="382" bestFit="1" customWidth="1"/>
    <col min="1026" max="1027" width="0" style="382" hidden="1" customWidth="1"/>
    <col min="1028" max="1028" width="9.7109375" style="382" customWidth="1"/>
    <col min="1029" max="1029" width="12.7109375" style="382" customWidth="1"/>
    <col min="1030" max="1030" width="10.140625" style="382" customWidth="1"/>
    <col min="1031" max="1031" width="10.5703125" style="382" customWidth="1"/>
    <col min="1032" max="1033" width="0" style="382" hidden="1" customWidth="1"/>
    <col min="1034" max="1034" width="9.140625" style="382"/>
    <col min="1035" max="1035" width="9.85546875" style="382" customWidth="1"/>
    <col min="1036" max="1036" width="9.140625" style="382"/>
    <col min="1037" max="1037" width="9.7109375" style="382" customWidth="1"/>
    <col min="1038" max="1039" width="0" style="382" hidden="1" customWidth="1"/>
    <col min="1040" max="1040" width="9.140625" style="382"/>
    <col min="1041" max="1041" width="10.7109375" style="382" customWidth="1"/>
    <col min="1042" max="1280" width="9.140625" style="382"/>
    <col min="1281" max="1281" width="9.5703125" style="382" bestFit="1" customWidth="1"/>
    <col min="1282" max="1283" width="0" style="382" hidden="1" customWidth="1"/>
    <col min="1284" max="1284" width="9.7109375" style="382" customWidth="1"/>
    <col min="1285" max="1285" width="12.7109375" style="382" customWidth="1"/>
    <col min="1286" max="1286" width="10.140625" style="382" customWidth="1"/>
    <col min="1287" max="1287" width="10.5703125" style="382" customWidth="1"/>
    <col min="1288" max="1289" width="0" style="382" hidden="1" customWidth="1"/>
    <col min="1290" max="1290" width="9.140625" style="382"/>
    <col min="1291" max="1291" width="9.85546875" style="382" customWidth="1"/>
    <col min="1292" max="1292" width="9.140625" style="382"/>
    <col min="1293" max="1293" width="9.7109375" style="382" customWidth="1"/>
    <col min="1294" max="1295" width="0" style="382" hidden="1" customWidth="1"/>
    <col min="1296" max="1296" width="9.140625" style="382"/>
    <col min="1297" max="1297" width="10.7109375" style="382" customWidth="1"/>
    <col min="1298" max="1536" width="9.140625" style="382"/>
    <col min="1537" max="1537" width="9.5703125" style="382" bestFit="1" customWidth="1"/>
    <col min="1538" max="1539" width="0" style="382" hidden="1" customWidth="1"/>
    <col min="1540" max="1540" width="9.7109375" style="382" customWidth="1"/>
    <col min="1541" max="1541" width="12.7109375" style="382" customWidth="1"/>
    <col min="1542" max="1542" width="10.140625" style="382" customWidth="1"/>
    <col min="1543" max="1543" width="10.5703125" style="382" customWidth="1"/>
    <col min="1544" max="1545" width="0" style="382" hidden="1" customWidth="1"/>
    <col min="1546" max="1546" width="9.140625" style="382"/>
    <col min="1547" max="1547" width="9.85546875" style="382" customWidth="1"/>
    <col min="1548" max="1548" width="9.140625" style="382"/>
    <col min="1549" max="1549" width="9.7109375" style="382" customWidth="1"/>
    <col min="1550" max="1551" width="0" style="382" hidden="1" customWidth="1"/>
    <col min="1552" max="1552" width="9.140625" style="382"/>
    <col min="1553" max="1553" width="10.7109375" style="382" customWidth="1"/>
    <col min="1554" max="1792" width="9.140625" style="382"/>
    <col min="1793" max="1793" width="9.5703125" style="382" bestFit="1" customWidth="1"/>
    <col min="1794" max="1795" width="0" style="382" hidden="1" customWidth="1"/>
    <col min="1796" max="1796" width="9.7109375" style="382" customWidth="1"/>
    <col min="1797" max="1797" width="12.7109375" style="382" customWidth="1"/>
    <col min="1798" max="1798" width="10.140625" style="382" customWidth="1"/>
    <col min="1799" max="1799" width="10.5703125" style="382" customWidth="1"/>
    <col min="1800" max="1801" width="0" style="382" hidden="1" customWidth="1"/>
    <col min="1802" max="1802" width="9.140625" style="382"/>
    <col min="1803" max="1803" width="9.85546875" style="382" customWidth="1"/>
    <col min="1804" max="1804" width="9.140625" style="382"/>
    <col min="1805" max="1805" width="9.7109375" style="382" customWidth="1"/>
    <col min="1806" max="1807" width="0" style="382" hidden="1" customWidth="1"/>
    <col min="1808" max="1808" width="9.140625" style="382"/>
    <col min="1809" max="1809" width="10.7109375" style="382" customWidth="1"/>
    <col min="1810" max="2048" width="9.140625" style="382"/>
    <col min="2049" max="2049" width="9.5703125" style="382" bestFit="1" customWidth="1"/>
    <col min="2050" max="2051" width="0" style="382" hidden="1" customWidth="1"/>
    <col min="2052" max="2052" width="9.7109375" style="382" customWidth="1"/>
    <col min="2053" max="2053" width="12.7109375" style="382" customWidth="1"/>
    <col min="2054" max="2054" width="10.140625" style="382" customWidth="1"/>
    <col min="2055" max="2055" width="10.5703125" style="382" customWidth="1"/>
    <col min="2056" max="2057" width="0" style="382" hidden="1" customWidth="1"/>
    <col min="2058" max="2058" width="9.140625" style="382"/>
    <col min="2059" max="2059" width="9.85546875" style="382" customWidth="1"/>
    <col min="2060" max="2060" width="9.140625" style="382"/>
    <col min="2061" max="2061" width="9.7109375" style="382" customWidth="1"/>
    <col min="2062" max="2063" width="0" style="382" hidden="1" customWidth="1"/>
    <col min="2064" max="2064" width="9.140625" style="382"/>
    <col min="2065" max="2065" width="10.7109375" style="382" customWidth="1"/>
    <col min="2066" max="2304" width="9.140625" style="382"/>
    <col min="2305" max="2305" width="9.5703125" style="382" bestFit="1" customWidth="1"/>
    <col min="2306" max="2307" width="0" style="382" hidden="1" customWidth="1"/>
    <col min="2308" max="2308" width="9.7109375" style="382" customWidth="1"/>
    <col min="2309" max="2309" width="12.7109375" style="382" customWidth="1"/>
    <col min="2310" max="2310" width="10.140625" style="382" customWidth="1"/>
    <col min="2311" max="2311" width="10.5703125" style="382" customWidth="1"/>
    <col min="2312" max="2313" width="0" style="382" hidden="1" customWidth="1"/>
    <col min="2314" max="2314" width="9.140625" style="382"/>
    <col min="2315" max="2315" width="9.85546875" style="382" customWidth="1"/>
    <col min="2316" max="2316" width="9.140625" style="382"/>
    <col min="2317" max="2317" width="9.7109375" style="382" customWidth="1"/>
    <col min="2318" max="2319" width="0" style="382" hidden="1" customWidth="1"/>
    <col min="2320" max="2320" width="9.140625" style="382"/>
    <col min="2321" max="2321" width="10.7109375" style="382" customWidth="1"/>
    <col min="2322" max="2560" width="9.140625" style="382"/>
    <col min="2561" max="2561" width="9.5703125" style="382" bestFit="1" customWidth="1"/>
    <col min="2562" max="2563" width="0" style="382" hidden="1" customWidth="1"/>
    <col min="2564" max="2564" width="9.7109375" style="382" customWidth="1"/>
    <col min="2565" max="2565" width="12.7109375" style="382" customWidth="1"/>
    <col min="2566" max="2566" width="10.140625" style="382" customWidth="1"/>
    <col min="2567" max="2567" width="10.5703125" style="382" customWidth="1"/>
    <col min="2568" max="2569" width="0" style="382" hidden="1" customWidth="1"/>
    <col min="2570" max="2570" width="9.140625" style="382"/>
    <col min="2571" max="2571" width="9.85546875" style="382" customWidth="1"/>
    <col min="2572" max="2572" width="9.140625" style="382"/>
    <col min="2573" max="2573" width="9.7109375" style="382" customWidth="1"/>
    <col min="2574" max="2575" width="0" style="382" hidden="1" customWidth="1"/>
    <col min="2576" max="2576" width="9.140625" style="382"/>
    <col min="2577" max="2577" width="10.7109375" style="382" customWidth="1"/>
    <col min="2578" max="2816" width="9.140625" style="382"/>
    <col min="2817" max="2817" width="9.5703125" style="382" bestFit="1" customWidth="1"/>
    <col min="2818" max="2819" width="0" style="382" hidden="1" customWidth="1"/>
    <col min="2820" max="2820" width="9.7109375" style="382" customWidth="1"/>
    <col min="2821" max="2821" width="12.7109375" style="382" customWidth="1"/>
    <col min="2822" max="2822" width="10.140625" style="382" customWidth="1"/>
    <col min="2823" max="2823" width="10.5703125" style="382" customWidth="1"/>
    <col min="2824" max="2825" width="0" style="382" hidden="1" customWidth="1"/>
    <col min="2826" max="2826" width="9.140625" style="382"/>
    <col min="2827" max="2827" width="9.85546875" style="382" customWidth="1"/>
    <col min="2828" max="2828" width="9.140625" style="382"/>
    <col min="2829" max="2829" width="9.7109375" style="382" customWidth="1"/>
    <col min="2830" max="2831" width="0" style="382" hidden="1" customWidth="1"/>
    <col min="2832" max="2832" width="9.140625" style="382"/>
    <col min="2833" max="2833" width="10.7109375" style="382" customWidth="1"/>
    <col min="2834" max="3072" width="9.140625" style="382"/>
    <col min="3073" max="3073" width="9.5703125" style="382" bestFit="1" customWidth="1"/>
    <col min="3074" max="3075" width="0" style="382" hidden="1" customWidth="1"/>
    <col min="3076" max="3076" width="9.7109375" style="382" customWidth="1"/>
    <col min="3077" max="3077" width="12.7109375" style="382" customWidth="1"/>
    <col min="3078" max="3078" width="10.140625" style="382" customWidth="1"/>
    <col min="3079" max="3079" width="10.5703125" style="382" customWidth="1"/>
    <col min="3080" max="3081" width="0" style="382" hidden="1" customWidth="1"/>
    <col min="3082" max="3082" width="9.140625" style="382"/>
    <col min="3083" max="3083" width="9.85546875" style="382" customWidth="1"/>
    <col min="3084" max="3084" width="9.140625" style="382"/>
    <col min="3085" max="3085" width="9.7109375" style="382" customWidth="1"/>
    <col min="3086" max="3087" width="0" style="382" hidden="1" customWidth="1"/>
    <col min="3088" max="3088" width="9.140625" style="382"/>
    <col min="3089" max="3089" width="10.7109375" style="382" customWidth="1"/>
    <col min="3090" max="3328" width="9.140625" style="382"/>
    <col min="3329" max="3329" width="9.5703125" style="382" bestFit="1" customWidth="1"/>
    <col min="3330" max="3331" width="0" style="382" hidden="1" customWidth="1"/>
    <col min="3332" max="3332" width="9.7109375" style="382" customWidth="1"/>
    <col min="3333" max="3333" width="12.7109375" style="382" customWidth="1"/>
    <col min="3334" max="3334" width="10.140625" style="382" customWidth="1"/>
    <col min="3335" max="3335" width="10.5703125" style="382" customWidth="1"/>
    <col min="3336" max="3337" width="0" style="382" hidden="1" customWidth="1"/>
    <col min="3338" max="3338" width="9.140625" style="382"/>
    <col min="3339" max="3339" width="9.85546875" style="382" customWidth="1"/>
    <col min="3340" max="3340" width="9.140625" style="382"/>
    <col min="3341" max="3341" width="9.7109375" style="382" customWidth="1"/>
    <col min="3342" max="3343" width="0" style="382" hidden="1" customWidth="1"/>
    <col min="3344" max="3344" width="9.140625" style="382"/>
    <col min="3345" max="3345" width="10.7109375" style="382" customWidth="1"/>
    <col min="3346" max="3584" width="9.140625" style="382"/>
    <col min="3585" max="3585" width="9.5703125" style="382" bestFit="1" customWidth="1"/>
    <col min="3586" max="3587" width="0" style="382" hidden="1" customWidth="1"/>
    <col min="3588" max="3588" width="9.7109375" style="382" customWidth="1"/>
    <col min="3589" max="3589" width="12.7109375" style="382" customWidth="1"/>
    <col min="3590" max="3590" width="10.140625" style="382" customWidth="1"/>
    <col min="3591" max="3591" width="10.5703125" style="382" customWidth="1"/>
    <col min="3592" max="3593" width="0" style="382" hidden="1" customWidth="1"/>
    <col min="3594" max="3594" width="9.140625" style="382"/>
    <col min="3595" max="3595" width="9.85546875" style="382" customWidth="1"/>
    <col min="3596" max="3596" width="9.140625" style="382"/>
    <col min="3597" max="3597" width="9.7109375" style="382" customWidth="1"/>
    <col min="3598" max="3599" width="0" style="382" hidden="1" customWidth="1"/>
    <col min="3600" max="3600" width="9.140625" style="382"/>
    <col min="3601" max="3601" width="10.7109375" style="382" customWidth="1"/>
    <col min="3602" max="3840" width="9.140625" style="382"/>
    <col min="3841" max="3841" width="9.5703125" style="382" bestFit="1" customWidth="1"/>
    <col min="3842" max="3843" width="0" style="382" hidden="1" customWidth="1"/>
    <col min="3844" max="3844" width="9.7109375" style="382" customWidth="1"/>
    <col min="3845" max="3845" width="12.7109375" style="382" customWidth="1"/>
    <col min="3846" max="3846" width="10.140625" style="382" customWidth="1"/>
    <col min="3847" max="3847" width="10.5703125" style="382" customWidth="1"/>
    <col min="3848" max="3849" width="0" style="382" hidden="1" customWidth="1"/>
    <col min="3850" max="3850" width="9.140625" style="382"/>
    <col min="3851" max="3851" width="9.85546875" style="382" customWidth="1"/>
    <col min="3852" max="3852" width="9.140625" style="382"/>
    <col min="3853" max="3853" width="9.7109375" style="382" customWidth="1"/>
    <col min="3854" max="3855" width="0" style="382" hidden="1" customWidth="1"/>
    <col min="3856" max="3856" width="9.140625" style="382"/>
    <col min="3857" max="3857" width="10.7109375" style="382" customWidth="1"/>
    <col min="3858" max="4096" width="9.140625" style="382"/>
    <col min="4097" max="4097" width="9.5703125" style="382" bestFit="1" customWidth="1"/>
    <col min="4098" max="4099" width="0" style="382" hidden="1" customWidth="1"/>
    <col min="4100" max="4100" width="9.7109375" style="382" customWidth="1"/>
    <col min="4101" max="4101" width="12.7109375" style="382" customWidth="1"/>
    <col min="4102" max="4102" width="10.140625" style="382" customWidth="1"/>
    <col min="4103" max="4103" width="10.5703125" style="382" customWidth="1"/>
    <col min="4104" max="4105" width="0" style="382" hidden="1" customWidth="1"/>
    <col min="4106" max="4106" width="9.140625" style="382"/>
    <col min="4107" max="4107" width="9.85546875" style="382" customWidth="1"/>
    <col min="4108" max="4108" width="9.140625" style="382"/>
    <col min="4109" max="4109" width="9.7109375" style="382" customWidth="1"/>
    <col min="4110" max="4111" width="0" style="382" hidden="1" customWidth="1"/>
    <col min="4112" max="4112" width="9.140625" style="382"/>
    <col min="4113" max="4113" width="10.7109375" style="382" customWidth="1"/>
    <col min="4114" max="4352" width="9.140625" style="382"/>
    <col min="4353" max="4353" width="9.5703125" style="382" bestFit="1" customWidth="1"/>
    <col min="4354" max="4355" width="0" style="382" hidden="1" customWidth="1"/>
    <col min="4356" max="4356" width="9.7109375" style="382" customWidth="1"/>
    <col min="4357" max="4357" width="12.7109375" style="382" customWidth="1"/>
    <col min="4358" max="4358" width="10.140625" style="382" customWidth="1"/>
    <col min="4359" max="4359" width="10.5703125" style="382" customWidth="1"/>
    <col min="4360" max="4361" width="0" style="382" hidden="1" customWidth="1"/>
    <col min="4362" max="4362" width="9.140625" style="382"/>
    <col min="4363" max="4363" width="9.85546875" style="382" customWidth="1"/>
    <col min="4364" max="4364" width="9.140625" style="382"/>
    <col min="4365" max="4365" width="9.7109375" style="382" customWidth="1"/>
    <col min="4366" max="4367" width="0" style="382" hidden="1" customWidth="1"/>
    <col min="4368" max="4368" width="9.140625" style="382"/>
    <col min="4369" max="4369" width="10.7109375" style="382" customWidth="1"/>
    <col min="4370" max="4608" width="9.140625" style="382"/>
    <col min="4609" max="4609" width="9.5703125" style="382" bestFit="1" customWidth="1"/>
    <col min="4610" max="4611" width="0" style="382" hidden="1" customWidth="1"/>
    <col min="4612" max="4612" width="9.7109375" style="382" customWidth="1"/>
    <col min="4613" max="4613" width="12.7109375" style="382" customWidth="1"/>
    <col min="4614" max="4614" width="10.140625" style="382" customWidth="1"/>
    <col min="4615" max="4615" width="10.5703125" style="382" customWidth="1"/>
    <col min="4616" max="4617" width="0" style="382" hidden="1" customWidth="1"/>
    <col min="4618" max="4618" width="9.140625" style="382"/>
    <col min="4619" max="4619" width="9.85546875" style="382" customWidth="1"/>
    <col min="4620" max="4620" width="9.140625" style="382"/>
    <col min="4621" max="4621" width="9.7109375" style="382" customWidth="1"/>
    <col min="4622" max="4623" width="0" style="382" hidden="1" customWidth="1"/>
    <col min="4624" max="4624" width="9.140625" style="382"/>
    <col min="4625" max="4625" width="10.7109375" style="382" customWidth="1"/>
    <col min="4626" max="4864" width="9.140625" style="382"/>
    <col min="4865" max="4865" width="9.5703125" style="382" bestFit="1" customWidth="1"/>
    <col min="4866" max="4867" width="0" style="382" hidden="1" customWidth="1"/>
    <col min="4868" max="4868" width="9.7109375" style="382" customWidth="1"/>
    <col min="4869" max="4869" width="12.7109375" style="382" customWidth="1"/>
    <col min="4870" max="4870" width="10.140625" style="382" customWidth="1"/>
    <col min="4871" max="4871" width="10.5703125" style="382" customWidth="1"/>
    <col min="4872" max="4873" width="0" style="382" hidden="1" customWidth="1"/>
    <col min="4874" max="4874" width="9.140625" style="382"/>
    <col min="4875" max="4875" width="9.85546875" style="382" customWidth="1"/>
    <col min="4876" max="4876" width="9.140625" style="382"/>
    <col min="4877" max="4877" width="9.7109375" style="382" customWidth="1"/>
    <col min="4878" max="4879" width="0" style="382" hidden="1" customWidth="1"/>
    <col min="4880" max="4880" width="9.140625" style="382"/>
    <col min="4881" max="4881" width="10.7109375" style="382" customWidth="1"/>
    <col min="4882" max="5120" width="9.140625" style="382"/>
    <col min="5121" max="5121" width="9.5703125" style="382" bestFit="1" customWidth="1"/>
    <col min="5122" max="5123" width="0" style="382" hidden="1" customWidth="1"/>
    <col min="5124" max="5124" width="9.7109375" style="382" customWidth="1"/>
    <col min="5125" max="5125" width="12.7109375" style="382" customWidth="1"/>
    <col min="5126" max="5126" width="10.140625" style="382" customWidth="1"/>
    <col min="5127" max="5127" width="10.5703125" style="382" customWidth="1"/>
    <col min="5128" max="5129" width="0" style="382" hidden="1" customWidth="1"/>
    <col min="5130" max="5130" width="9.140625" style="382"/>
    <col min="5131" max="5131" width="9.85546875" style="382" customWidth="1"/>
    <col min="5132" max="5132" width="9.140625" style="382"/>
    <col min="5133" max="5133" width="9.7109375" style="382" customWidth="1"/>
    <col min="5134" max="5135" width="0" style="382" hidden="1" customWidth="1"/>
    <col min="5136" max="5136" width="9.140625" style="382"/>
    <col min="5137" max="5137" width="10.7109375" style="382" customWidth="1"/>
    <col min="5138" max="5376" width="9.140625" style="382"/>
    <col min="5377" max="5377" width="9.5703125" style="382" bestFit="1" customWidth="1"/>
    <col min="5378" max="5379" width="0" style="382" hidden="1" customWidth="1"/>
    <col min="5380" max="5380" width="9.7109375" style="382" customWidth="1"/>
    <col min="5381" max="5381" width="12.7109375" style="382" customWidth="1"/>
    <col min="5382" max="5382" width="10.140625" style="382" customWidth="1"/>
    <col min="5383" max="5383" width="10.5703125" style="382" customWidth="1"/>
    <col min="5384" max="5385" width="0" style="382" hidden="1" customWidth="1"/>
    <col min="5386" max="5386" width="9.140625" style="382"/>
    <col min="5387" max="5387" width="9.85546875" style="382" customWidth="1"/>
    <col min="5388" max="5388" width="9.140625" style="382"/>
    <col min="5389" max="5389" width="9.7109375" style="382" customWidth="1"/>
    <col min="5390" max="5391" width="0" style="382" hidden="1" customWidth="1"/>
    <col min="5392" max="5392" width="9.140625" style="382"/>
    <col min="5393" max="5393" width="10.7109375" style="382" customWidth="1"/>
    <col min="5394" max="5632" width="9.140625" style="382"/>
    <col min="5633" max="5633" width="9.5703125" style="382" bestFit="1" customWidth="1"/>
    <col min="5634" max="5635" width="0" style="382" hidden="1" customWidth="1"/>
    <col min="5636" max="5636" width="9.7109375" style="382" customWidth="1"/>
    <col min="5637" max="5637" width="12.7109375" style="382" customWidth="1"/>
    <col min="5638" max="5638" width="10.140625" style="382" customWidth="1"/>
    <col min="5639" max="5639" width="10.5703125" style="382" customWidth="1"/>
    <col min="5640" max="5641" width="0" style="382" hidden="1" customWidth="1"/>
    <col min="5642" max="5642" width="9.140625" style="382"/>
    <col min="5643" max="5643" width="9.85546875" style="382" customWidth="1"/>
    <col min="5644" max="5644" width="9.140625" style="382"/>
    <col min="5645" max="5645" width="9.7109375" style="382" customWidth="1"/>
    <col min="5646" max="5647" width="0" style="382" hidden="1" customWidth="1"/>
    <col min="5648" max="5648" width="9.140625" style="382"/>
    <col min="5649" max="5649" width="10.7109375" style="382" customWidth="1"/>
    <col min="5650" max="5888" width="9.140625" style="382"/>
    <col min="5889" max="5889" width="9.5703125" style="382" bestFit="1" customWidth="1"/>
    <col min="5890" max="5891" width="0" style="382" hidden="1" customWidth="1"/>
    <col min="5892" max="5892" width="9.7109375" style="382" customWidth="1"/>
    <col min="5893" max="5893" width="12.7109375" style="382" customWidth="1"/>
    <col min="5894" max="5894" width="10.140625" style="382" customWidth="1"/>
    <col min="5895" max="5895" width="10.5703125" style="382" customWidth="1"/>
    <col min="5896" max="5897" width="0" style="382" hidden="1" customWidth="1"/>
    <col min="5898" max="5898" width="9.140625" style="382"/>
    <col min="5899" max="5899" width="9.85546875" style="382" customWidth="1"/>
    <col min="5900" max="5900" width="9.140625" style="382"/>
    <col min="5901" max="5901" width="9.7109375" style="382" customWidth="1"/>
    <col min="5902" max="5903" width="0" style="382" hidden="1" customWidth="1"/>
    <col min="5904" max="5904" width="9.140625" style="382"/>
    <col min="5905" max="5905" width="10.7109375" style="382" customWidth="1"/>
    <col min="5906" max="6144" width="9.140625" style="382"/>
    <col min="6145" max="6145" width="9.5703125" style="382" bestFit="1" customWidth="1"/>
    <col min="6146" max="6147" width="0" style="382" hidden="1" customWidth="1"/>
    <col min="6148" max="6148" width="9.7109375" style="382" customWidth="1"/>
    <col min="6149" max="6149" width="12.7109375" style="382" customWidth="1"/>
    <col min="6150" max="6150" width="10.140625" style="382" customWidth="1"/>
    <col min="6151" max="6151" width="10.5703125" style="382" customWidth="1"/>
    <col min="6152" max="6153" width="0" style="382" hidden="1" customWidth="1"/>
    <col min="6154" max="6154" width="9.140625" style="382"/>
    <col min="6155" max="6155" width="9.85546875" style="382" customWidth="1"/>
    <col min="6156" max="6156" width="9.140625" style="382"/>
    <col min="6157" max="6157" width="9.7109375" style="382" customWidth="1"/>
    <col min="6158" max="6159" width="0" style="382" hidden="1" customWidth="1"/>
    <col min="6160" max="6160" width="9.140625" style="382"/>
    <col min="6161" max="6161" width="10.7109375" style="382" customWidth="1"/>
    <col min="6162" max="6400" width="9.140625" style="382"/>
    <col min="6401" max="6401" width="9.5703125" style="382" bestFit="1" customWidth="1"/>
    <col min="6402" max="6403" width="0" style="382" hidden="1" customWidth="1"/>
    <col min="6404" max="6404" width="9.7109375" style="382" customWidth="1"/>
    <col min="6405" max="6405" width="12.7109375" style="382" customWidth="1"/>
    <col min="6406" max="6406" width="10.140625" style="382" customWidth="1"/>
    <col min="6407" max="6407" width="10.5703125" style="382" customWidth="1"/>
    <col min="6408" max="6409" width="0" style="382" hidden="1" customWidth="1"/>
    <col min="6410" max="6410" width="9.140625" style="382"/>
    <col min="6411" max="6411" width="9.85546875" style="382" customWidth="1"/>
    <col min="6412" max="6412" width="9.140625" style="382"/>
    <col min="6413" max="6413" width="9.7109375" style="382" customWidth="1"/>
    <col min="6414" max="6415" width="0" style="382" hidden="1" customWidth="1"/>
    <col min="6416" max="6416" width="9.140625" style="382"/>
    <col min="6417" max="6417" width="10.7109375" style="382" customWidth="1"/>
    <col min="6418" max="6656" width="9.140625" style="382"/>
    <col min="6657" max="6657" width="9.5703125" style="382" bestFit="1" customWidth="1"/>
    <col min="6658" max="6659" width="0" style="382" hidden="1" customWidth="1"/>
    <col min="6660" max="6660" width="9.7109375" style="382" customWidth="1"/>
    <col min="6661" max="6661" width="12.7109375" style="382" customWidth="1"/>
    <col min="6662" max="6662" width="10.140625" style="382" customWidth="1"/>
    <col min="6663" max="6663" width="10.5703125" style="382" customWidth="1"/>
    <col min="6664" max="6665" width="0" style="382" hidden="1" customWidth="1"/>
    <col min="6666" max="6666" width="9.140625" style="382"/>
    <col min="6667" max="6667" width="9.85546875" style="382" customWidth="1"/>
    <col min="6668" max="6668" width="9.140625" style="382"/>
    <col min="6669" max="6669" width="9.7109375" style="382" customWidth="1"/>
    <col min="6670" max="6671" width="0" style="382" hidden="1" customWidth="1"/>
    <col min="6672" max="6672" width="9.140625" style="382"/>
    <col min="6673" max="6673" width="10.7109375" style="382" customWidth="1"/>
    <col min="6674" max="6912" width="9.140625" style="382"/>
    <col min="6913" max="6913" width="9.5703125" style="382" bestFit="1" customWidth="1"/>
    <col min="6914" max="6915" width="0" style="382" hidden="1" customWidth="1"/>
    <col min="6916" max="6916" width="9.7109375" style="382" customWidth="1"/>
    <col min="6917" max="6917" width="12.7109375" style="382" customWidth="1"/>
    <col min="6918" max="6918" width="10.140625" style="382" customWidth="1"/>
    <col min="6919" max="6919" width="10.5703125" style="382" customWidth="1"/>
    <col min="6920" max="6921" width="0" style="382" hidden="1" customWidth="1"/>
    <col min="6922" max="6922" width="9.140625" style="382"/>
    <col min="6923" max="6923" width="9.85546875" style="382" customWidth="1"/>
    <col min="6924" max="6924" width="9.140625" style="382"/>
    <col min="6925" max="6925" width="9.7109375" style="382" customWidth="1"/>
    <col min="6926" max="6927" width="0" style="382" hidden="1" customWidth="1"/>
    <col min="6928" max="6928" width="9.140625" style="382"/>
    <col min="6929" max="6929" width="10.7109375" style="382" customWidth="1"/>
    <col min="6930" max="7168" width="9.140625" style="382"/>
    <col min="7169" max="7169" width="9.5703125" style="382" bestFit="1" customWidth="1"/>
    <col min="7170" max="7171" width="0" style="382" hidden="1" customWidth="1"/>
    <col min="7172" max="7172" width="9.7109375" style="382" customWidth="1"/>
    <col min="7173" max="7173" width="12.7109375" style="382" customWidth="1"/>
    <col min="7174" max="7174" width="10.140625" style="382" customWidth="1"/>
    <col min="7175" max="7175" width="10.5703125" style="382" customWidth="1"/>
    <col min="7176" max="7177" width="0" style="382" hidden="1" customWidth="1"/>
    <col min="7178" max="7178" width="9.140625" style="382"/>
    <col min="7179" max="7179" width="9.85546875" style="382" customWidth="1"/>
    <col min="7180" max="7180" width="9.140625" style="382"/>
    <col min="7181" max="7181" width="9.7109375" style="382" customWidth="1"/>
    <col min="7182" max="7183" width="0" style="382" hidden="1" customWidth="1"/>
    <col min="7184" max="7184" width="9.140625" style="382"/>
    <col min="7185" max="7185" width="10.7109375" style="382" customWidth="1"/>
    <col min="7186" max="7424" width="9.140625" style="382"/>
    <col min="7425" max="7425" width="9.5703125" style="382" bestFit="1" customWidth="1"/>
    <col min="7426" max="7427" width="0" style="382" hidden="1" customWidth="1"/>
    <col min="7428" max="7428" width="9.7109375" style="382" customWidth="1"/>
    <col min="7429" max="7429" width="12.7109375" style="382" customWidth="1"/>
    <col min="7430" max="7430" width="10.140625" style="382" customWidth="1"/>
    <col min="7431" max="7431" width="10.5703125" style="382" customWidth="1"/>
    <col min="7432" max="7433" width="0" style="382" hidden="1" customWidth="1"/>
    <col min="7434" max="7434" width="9.140625" style="382"/>
    <col min="7435" max="7435" width="9.85546875" style="382" customWidth="1"/>
    <col min="7436" max="7436" width="9.140625" style="382"/>
    <col min="7437" max="7437" width="9.7109375" style="382" customWidth="1"/>
    <col min="7438" max="7439" width="0" style="382" hidden="1" customWidth="1"/>
    <col min="7440" max="7440" width="9.140625" style="382"/>
    <col min="7441" max="7441" width="10.7109375" style="382" customWidth="1"/>
    <col min="7442" max="7680" width="9.140625" style="382"/>
    <col min="7681" max="7681" width="9.5703125" style="382" bestFit="1" customWidth="1"/>
    <col min="7682" max="7683" width="0" style="382" hidden="1" customWidth="1"/>
    <col min="7684" max="7684" width="9.7109375" style="382" customWidth="1"/>
    <col min="7685" max="7685" width="12.7109375" style="382" customWidth="1"/>
    <col min="7686" max="7686" width="10.140625" style="382" customWidth="1"/>
    <col min="7687" max="7687" width="10.5703125" style="382" customWidth="1"/>
    <col min="7688" max="7689" width="0" style="382" hidden="1" customWidth="1"/>
    <col min="7690" max="7690" width="9.140625" style="382"/>
    <col min="7691" max="7691" width="9.85546875" style="382" customWidth="1"/>
    <col min="7692" max="7692" width="9.140625" style="382"/>
    <col min="7693" max="7693" width="9.7109375" style="382" customWidth="1"/>
    <col min="7694" max="7695" width="0" style="382" hidden="1" customWidth="1"/>
    <col min="7696" max="7696" width="9.140625" style="382"/>
    <col min="7697" max="7697" width="10.7109375" style="382" customWidth="1"/>
    <col min="7698" max="7936" width="9.140625" style="382"/>
    <col min="7937" max="7937" width="9.5703125" style="382" bestFit="1" customWidth="1"/>
    <col min="7938" max="7939" width="0" style="382" hidden="1" customWidth="1"/>
    <col min="7940" max="7940" width="9.7109375" style="382" customWidth="1"/>
    <col min="7941" max="7941" width="12.7109375" style="382" customWidth="1"/>
    <col min="7942" max="7942" width="10.140625" style="382" customWidth="1"/>
    <col min="7943" max="7943" width="10.5703125" style="382" customWidth="1"/>
    <col min="7944" max="7945" width="0" style="382" hidden="1" customWidth="1"/>
    <col min="7946" max="7946" width="9.140625" style="382"/>
    <col min="7947" max="7947" width="9.85546875" style="382" customWidth="1"/>
    <col min="7948" max="7948" width="9.140625" style="382"/>
    <col min="7949" max="7949" width="9.7109375" style="382" customWidth="1"/>
    <col min="7950" max="7951" width="0" style="382" hidden="1" customWidth="1"/>
    <col min="7952" max="7952" width="9.140625" style="382"/>
    <col min="7953" max="7953" width="10.7109375" style="382" customWidth="1"/>
    <col min="7954" max="8192" width="9.140625" style="382"/>
    <col min="8193" max="8193" width="9.5703125" style="382" bestFit="1" customWidth="1"/>
    <col min="8194" max="8195" width="0" style="382" hidden="1" customWidth="1"/>
    <col min="8196" max="8196" width="9.7109375" style="382" customWidth="1"/>
    <col min="8197" max="8197" width="12.7109375" style="382" customWidth="1"/>
    <col min="8198" max="8198" width="10.140625" style="382" customWidth="1"/>
    <col min="8199" max="8199" width="10.5703125" style="382" customWidth="1"/>
    <col min="8200" max="8201" width="0" style="382" hidden="1" customWidth="1"/>
    <col min="8202" max="8202" width="9.140625" style="382"/>
    <col min="8203" max="8203" width="9.85546875" style="382" customWidth="1"/>
    <col min="8204" max="8204" width="9.140625" style="382"/>
    <col min="8205" max="8205" width="9.7109375" style="382" customWidth="1"/>
    <col min="8206" max="8207" width="0" style="382" hidden="1" customWidth="1"/>
    <col min="8208" max="8208" width="9.140625" style="382"/>
    <col min="8209" max="8209" width="10.7109375" style="382" customWidth="1"/>
    <col min="8210" max="8448" width="9.140625" style="382"/>
    <col min="8449" max="8449" width="9.5703125" style="382" bestFit="1" customWidth="1"/>
    <col min="8450" max="8451" width="0" style="382" hidden="1" customWidth="1"/>
    <col min="8452" max="8452" width="9.7109375" style="382" customWidth="1"/>
    <col min="8453" max="8453" width="12.7109375" style="382" customWidth="1"/>
    <col min="8454" max="8454" width="10.140625" style="382" customWidth="1"/>
    <col min="8455" max="8455" width="10.5703125" style="382" customWidth="1"/>
    <col min="8456" max="8457" width="0" style="382" hidden="1" customWidth="1"/>
    <col min="8458" max="8458" width="9.140625" style="382"/>
    <col min="8459" max="8459" width="9.85546875" style="382" customWidth="1"/>
    <col min="8460" max="8460" width="9.140625" style="382"/>
    <col min="8461" max="8461" width="9.7109375" style="382" customWidth="1"/>
    <col min="8462" max="8463" width="0" style="382" hidden="1" customWidth="1"/>
    <col min="8464" max="8464" width="9.140625" style="382"/>
    <col min="8465" max="8465" width="10.7109375" style="382" customWidth="1"/>
    <col min="8466" max="8704" width="9.140625" style="382"/>
    <col min="8705" max="8705" width="9.5703125" style="382" bestFit="1" customWidth="1"/>
    <col min="8706" max="8707" width="0" style="382" hidden="1" customWidth="1"/>
    <col min="8708" max="8708" width="9.7109375" style="382" customWidth="1"/>
    <col min="8709" max="8709" width="12.7109375" style="382" customWidth="1"/>
    <col min="8710" max="8710" width="10.140625" style="382" customWidth="1"/>
    <col min="8711" max="8711" width="10.5703125" style="382" customWidth="1"/>
    <col min="8712" max="8713" width="0" style="382" hidden="1" customWidth="1"/>
    <col min="8714" max="8714" width="9.140625" style="382"/>
    <col min="8715" max="8715" width="9.85546875" style="382" customWidth="1"/>
    <col min="8716" max="8716" width="9.140625" style="382"/>
    <col min="8717" max="8717" width="9.7109375" style="382" customWidth="1"/>
    <col min="8718" max="8719" width="0" style="382" hidden="1" customWidth="1"/>
    <col min="8720" max="8720" width="9.140625" style="382"/>
    <col min="8721" max="8721" width="10.7109375" style="382" customWidth="1"/>
    <col min="8722" max="8960" width="9.140625" style="382"/>
    <col min="8961" max="8961" width="9.5703125" style="382" bestFit="1" customWidth="1"/>
    <col min="8962" max="8963" width="0" style="382" hidden="1" customWidth="1"/>
    <col min="8964" max="8964" width="9.7109375" style="382" customWidth="1"/>
    <col min="8965" max="8965" width="12.7109375" style="382" customWidth="1"/>
    <col min="8966" max="8966" width="10.140625" style="382" customWidth="1"/>
    <col min="8967" max="8967" width="10.5703125" style="382" customWidth="1"/>
    <col min="8968" max="8969" width="0" style="382" hidden="1" customWidth="1"/>
    <col min="8970" max="8970" width="9.140625" style="382"/>
    <col min="8971" max="8971" width="9.85546875" style="382" customWidth="1"/>
    <col min="8972" max="8972" width="9.140625" style="382"/>
    <col min="8973" max="8973" width="9.7109375" style="382" customWidth="1"/>
    <col min="8974" max="8975" width="0" style="382" hidden="1" customWidth="1"/>
    <col min="8976" max="8976" width="9.140625" style="382"/>
    <col min="8977" max="8977" width="10.7109375" style="382" customWidth="1"/>
    <col min="8978" max="9216" width="9.140625" style="382"/>
    <col min="9217" max="9217" width="9.5703125" style="382" bestFit="1" customWidth="1"/>
    <col min="9218" max="9219" width="0" style="382" hidden="1" customWidth="1"/>
    <col min="9220" max="9220" width="9.7109375" style="382" customWidth="1"/>
    <col min="9221" max="9221" width="12.7109375" style="382" customWidth="1"/>
    <col min="9222" max="9222" width="10.140625" style="382" customWidth="1"/>
    <col min="9223" max="9223" width="10.5703125" style="382" customWidth="1"/>
    <col min="9224" max="9225" width="0" style="382" hidden="1" customWidth="1"/>
    <col min="9226" max="9226" width="9.140625" style="382"/>
    <col min="9227" max="9227" width="9.85546875" style="382" customWidth="1"/>
    <col min="9228" max="9228" width="9.140625" style="382"/>
    <col min="9229" max="9229" width="9.7109375" style="382" customWidth="1"/>
    <col min="9230" max="9231" width="0" style="382" hidden="1" customWidth="1"/>
    <col min="9232" max="9232" width="9.140625" style="382"/>
    <col min="9233" max="9233" width="10.7109375" style="382" customWidth="1"/>
    <col min="9234" max="9472" width="9.140625" style="382"/>
    <col min="9473" max="9473" width="9.5703125" style="382" bestFit="1" customWidth="1"/>
    <col min="9474" max="9475" width="0" style="382" hidden="1" customWidth="1"/>
    <col min="9476" max="9476" width="9.7109375" style="382" customWidth="1"/>
    <col min="9477" max="9477" width="12.7109375" style="382" customWidth="1"/>
    <col min="9478" max="9478" width="10.140625" style="382" customWidth="1"/>
    <col min="9479" max="9479" width="10.5703125" style="382" customWidth="1"/>
    <col min="9480" max="9481" width="0" style="382" hidden="1" customWidth="1"/>
    <col min="9482" max="9482" width="9.140625" style="382"/>
    <col min="9483" max="9483" width="9.85546875" style="382" customWidth="1"/>
    <col min="9484" max="9484" width="9.140625" style="382"/>
    <col min="9485" max="9485" width="9.7109375" style="382" customWidth="1"/>
    <col min="9486" max="9487" width="0" style="382" hidden="1" customWidth="1"/>
    <col min="9488" max="9488" width="9.140625" style="382"/>
    <col min="9489" max="9489" width="10.7109375" style="382" customWidth="1"/>
    <col min="9490" max="9728" width="9.140625" style="382"/>
    <col min="9729" max="9729" width="9.5703125" style="382" bestFit="1" customWidth="1"/>
    <col min="9730" max="9731" width="0" style="382" hidden="1" customWidth="1"/>
    <col min="9732" max="9732" width="9.7109375" style="382" customWidth="1"/>
    <col min="9733" max="9733" width="12.7109375" style="382" customWidth="1"/>
    <col min="9734" max="9734" width="10.140625" style="382" customWidth="1"/>
    <col min="9735" max="9735" width="10.5703125" style="382" customWidth="1"/>
    <col min="9736" max="9737" width="0" style="382" hidden="1" customWidth="1"/>
    <col min="9738" max="9738" width="9.140625" style="382"/>
    <col min="9739" max="9739" width="9.85546875" style="382" customWidth="1"/>
    <col min="9740" max="9740" width="9.140625" style="382"/>
    <col min="9741" max="9741" width="9.7109375" style="382" customWidth="1"/>
    <col min="9742" max="9743" width="0" style="382" hidden="1" customWidth="1"/>
    <col min="9744" max="9744" width="9.140625" style="382"/>
    <col min="9745" max="9745" width="10.7109375" style="382" customWidth="1"/>
    <col min="9746" max="9984" width="9.140625" style="382"/>
    <col min="9985" max="9985" width="9.5703125" style="382" bestFit="1" customWidth="1"/>
    <col min="9986" max="9987" width="0" style="382" hidden="1" customWidth="1"/>
    <col min="9988" max="9988" width="9.7109375" style="382" customWidth="1"/>
    <col min="9989" max="9989" width="12.7109375" style="382" customWidth="1"/>
    <col min="9990" max="9990" width="10.140625" style="382" customWidth="1"/>
    <col min="9991" max="9991" width="10.5703125" style="382" customWidth="1"/>
    <col min="9992" max="9993" width="0" style="382" hidden="1" customWidth="1"/>
    <col min="9994" max="9994" width="9.140625" style="382"/>
    <col min="9995" max="9995" width="9.85546875" style="382" customWidth="1"/>
    <col min="9996" max="9996" width="9.140625" style="382"/>
    <col min="9997" max="9997" width="9.7109375" style="382" customWidth="1"/>
    <col min="9998" max="9999" width="0" style="382" hidden="1" customWidth="1"/>
    <col min="10000" max="10000" width="9.140625" style="382"/>
    <col min="10001" max="10001" width="10.7109375" style="382" customWidth="1"/>
    <col min="10002" max="10240" width="9.140625" style="382"/>
    <col min="10241" max="10241" width="9.5703125" style="382" bestFit="1" customWidth="1"/>
    <col min="10242" max="10243" width="0" style="382" hidden="1" customWidth="1"/>
    <col min="10244" max="10244" width="9.7109375" style="382" customWidth="1"/>
    <col min="10245" max="10245" width="12.7109375" style="382" customWidth="1"/>
    <col min="10246" max="10246" width="10.140625" style="382" customWidth="1"/>
    <col min="10247" max="10247" width="10.5703125" style="382" customWidth="1"/>
    <col min="10248" max="10249" width="0" style="382" hidden="1" customWidth="1"/>
    <col min="10250" max="10250" width="9.140625" style="382"/>
    <col min="10251" max="10251" width="9.85546875" style="382" customWidth="1"/>
    <col min="10252" max="10252" width="9.140625" style="382"/>
    <col min="10253" max="10253" width="9.7109375" style="382" customWidth="1"/>
    <col min="10254" max="10255" width="0" style="382" hidden="1" customWidth="1"/>
    <col min="10256" max="10256" width="9.140625" style="382"/>
    <col min="10257" max="10257" width="10.7109375" style="382" customWidth="1"/>
    <col min="10258" max="10496" width="9.140625" style="382"/>
    <col min="10497" max="10497" width="9.5703125" style="382" bestFit="1" customWidth="1"/>
    <col min="10498" max="10499" width="0" style="382" hidden="1" customWidth="1"/>
    <col min="10500" max="10500" width="9.7109375" style="382" customWidth="1"/>
    <col min="10501" max="10501" width="12.7109375" style="382" customWidth="1"/>
    <col min="10502" max="10502" width="10.140625" style="382" customWidth="1"/>
    <col min="10503" max="10503" width="10.5703125" style="382" customWidth="1"/>
    <col min="10504" max="10505" width="0" style="382" hidden="1" customWidth="1"/>
    <col min="10506" max="10506" width="9.140625" style="382"/>
    <col min="10507" max="10507" width="9.85546875" style="382" customWidth="1"/>
    <col min="10508" max="10508" width="9.140625" style="382"/>
    <col min="10509" max="10509" width="9.7109375" style="382" customWidth="1"/>
    <col min="10510" max="10511" width="0" style="382" hidden="1" customWidth="1"/>
    <col min="10512" max="10512" width="9.140625" style="382"/>
    <col min="10513" max="10513" width="10.7109375" style="382" customWidth="1"/>
    <col min="10514" max="10752" width="9.140625" style="382"/>
    <col min="10753" max="10753" width="9.5703125" style="382" bestFit="1" customWidth="1"/>
    <col min="10754" max="10755" width="0" style="382" hidden="1" customWidth="1"/>
    <col min="10756" max="10756" width="9.7109375" style="382" customWidth="1"/>
    <col min="10757" max="10757" width="12.7109375" style="382" customWidth="1"/>
    <col min="10758" max="10758" width="10.140625" style="382" customWidth="1"/>
    <col min="10759" max="10759" width="10.5703125" style="382" customWidth="1"/>
    <col min="10760" max="10761" width="0" style="382" hidden="1" customWidth="1"/>
    <col min="10762" max="10762" width="9.140625" style="382"/>
    <col min="10763" max="10763" width="9.85546875" style="382" customWidth="1"/>
    <col min="10764" max="10764" width="9.140625" style="382"/>
    <col min="10765" max="10765" width="9.7109375" style="382" customWidth="1"/>
    <col min="10766" max="10767" width="0" style="382" hidden="1" customWidth="1"/>
    <col min="10768" max="10768" width="9.140625" style="382"/>
    <col min="10769" max="10769" width="10.7109375" style="382" customWidth="1"/>
    <col min="10770" max="11008" width="9.140625" style="382"/>
    <col min="11009" max="11009" width="9.5703125" style="382" bestFit="1" customWidth="1"/>
    <col min="11010" max="11011" width="0" style="382" hidden="1" customWidth="1"/>
    <col min="11012" max="11012" width="9.7109375" style="382" customWidth="1"/>
    <col min="11013" max="11013" width="12.7109375" style="382" customWidth="1"/>
    <col min="11014" max="11014" width="10.140625" style="382" customWidth="1"/>
    <col min="11015" max="11015" width="10.5703125" style="382" customWidth="1"/>
    <col min="11016" max="11017" width="0" style="382" hidden="1" customWidth="1"/>
    <col min="11018" max="11018" width="9.140625" style="382"/>
    <col min="11019" max="11019" width="9.85546875" style="382" customWidth="1"/>
    <col min="11020" max="11020" width="9.140625" style="382"/>
    <col min="11021" max="11021" width="9.7109375" style="382" customWidth="1"/>
    <col min="11022" max="11023" width="0" style="382" hidden="1" customWidth="1"/>
    <col min="11024" max="11024" width="9.140625" style="382"/>
    <col min="11025" max="11025" width="10.7109375" style="382" customWidth="1"/>
    <col min="11026" max="11264" width="9.140625" style="382"/>
    <col min="11265" max="11265" width="9.5703125" style="382" bestFit="1" customWidth="1"/>
    <col min="11266" max="11267" width="0" style="382" hidden="1" customWidth="1"/>
    <col min="11268" max="11268" width="9.7109375" style="382" customWidth="1"/>
    <col min="11269" max="11269" width="12.7109375" style="382" customWidth="1"/>
    <col min="11270" max="11270" width="10.140625" style="382" customWidth="1"/>
    <col min="11271" max="11271" width="10.5703125" style="382" customWidth="1"/>
    <col min="11272" max="11273" width="0" style="382" hidden="1" customWidth="1"/>
    <col min="11274" max="11274" width="9.140625" style="382"/>
    <col min="11275" max="11275" width="9.85546875" style="382" customWidth="1"/>
    <col min="11276" max="11276" width="9.140625" style="382"/>
    <col min="11277" max="11277" width="9.7109375" style="382" customWidth="1"/>
    <col min="11278" max="11279" width="0" style="382" hidden="1" customWidth="1"/>
    <col min="11280" max="11280" width="9.140625" style="382"/>
    <col min="11281" max="11281" width="10.7109375" style="382" customWidth="1"/>
    <col min="11282" max="11520" width="9.140625" style="382"/>
    <col min="11521" max="11521" width="9.5703125" style="382" bestFit="1" customWidth="1"/>
    <col min="11522" max="11523" width="0" style="382" hidden="1" customWidth="1"/>
    <col min="11524" max="11524" width="9.7109375" style="382" customWidth="1"/>
    <col min="11525" max="11525" width="12.7109375" style="382" customWidth="1"/>
    <col min="11526" max="11526" width="10.140625" style="382" customWidth="1"/>
    <col min="11527" max="11527" width="10.5703125" style="382" customWidth="1"/>
    <col min="11528" max="11529" width="0" style="382" hidden="1" customWidth="1"/>
    <col min="11530" max="11530" width="9.140625" style="382"/>
    <col min="11531" max="11531" width="9.85546875" style="382" customWidth="1"/>
    <col min="11532" max="11532" width="9.140625" style="382"/>
    <col min="11533" max="11533" width="9.7109375" style="382" customWidth="1"/>
    <col min="11534" max="11535" width="0" style="382" hidden="1" customWidth="1"/>
    <col min="11536" max="11536" width="9.140625" style="382"/>
    <col min="11537" max="11537" width="10.7109375" style="382" customWidth="1"/>
    <col min="11538" max="11776" width="9.140625" style="382"/>
    <col min="11777" max="11777" width="9.5703125" style="382" bestFit="1" customWidth="1"/>
    <col min="11778" max="11779" width="0" style="382" hidden="1" customWidth="1"/>
    <col min="11780" max="11780" width="9.7109375" style="382" customWidth="1"/>
    <col min="11781" max="11781" width="12.7109375" style="382" customWidth="1"/>
    <col min="11782" max="11782" width="10.140625" style="382" customWidth="1"/>
    <col min="11783" max="11783" width="10.5703125" style="382" customWidth="1"/>
    <col min="11784" max="11785" width="0" style="382" hidden="1" customWidth="1"/>
    <col min="11786" max="11786" width="9.140625" style="382"/>
    <col min="11787" max="11787" width="9.85546875" style="382" customWidth="1"/>
    <col min="11788" max="11788" width="9.140625" style="382"/>
    <col min="11789" max="11789" width="9.7109375" style="382" customWidth="1"/>
    <col min="11790" max="11791" width="0" style="382" hidden="1" customWidth="1"/>
    <col min="11792" max="11792" width="9.140625" style="382"/>
    <col min="11793" max="11793" width="10.7109375" style="382" customWidth="1"/>
    <col min="11794" max="12032" width="9.140625" style="382"/>
    <col min="12033" max="12033" width="9.5703125" style="382" bestFit="1" customWidth="1"/>
    <col min="12034" max="12035" width="0" style="382" hidden="1" customWidth="1"/>
    <col min="12036" max="12036" width="9.7109375" style="382" customWidth="1"/>
    <col min="12037" max="12037" width="12.7109375" style="382" customWidth="1"/>
    <col min="12038" max="12038" width="10.140625" style="382" customWidth="1"/>
    <col min="12039" max="12039" width="10.5703125" style="382" customWidth="1"/>
    <col min="12040" max="12041" width="0" style="382" hidden="1" customWidth="1"/>
    <col min="12042" max="12042" width="9.140625" style="382"/>
    <col min="12043" max="12043" width="9.85546875" style="382" customWidth="1"/>
    <col min="12044" max="12044" width="9.140625" style="382"/>
    <col min="12045" max="12045" width="9.7109375" style="382" customWidth="1"/>
    <col min="12046" max="12047" width="0" style="382" hidden="1" customWidth="1"/>
    <col min="12048" max="12048" width="9.140625" style="382"/>
    <col min="12049" max="12049" width="10.7109375" style="382" customWidth="1"/>
    <col min="12050" max="12288" width="9.140625" style="382"/>
    <col min="12289" max="12289" width="9.5703125" style="382" bestFit="1" customWidth="1"/>
    <col min="12290" max="12291" width="0" style="382" hidden="1" customWidth="1"/>
    <col min="12292" max="12292" width="9.7109375" style="382" customWidth="1"/>
    <col min="12293" max="12293" width="12.7109375" style="382" customWidth="1"/>
    <col min="12294" max="12294" width="10.140625" style="382" customWidth="1"/>
    <col min="12295" max="12295" width="10.5703125" style="382" customWidth="1"/>
    <col min="12296" max="12297" width="0" style="382" hidden="1" customWidth="1"/>
    <col min="12298" max="12298" width="9.140625" style="382"/>
    <col min="12299" max="12299" width="9.85546875" style="382" customWidth="1"/>
    <col min="12300" max="12300" width="9.140625" style="382"/>
    <col min="12301" max="12301" width="9.7109375" style="382" customWidth="1"/>
    <col min="12302" max="12303" width="0" style="382" hidden="1" customWidth="1"/>
    <col min="12304" max="12304" width="9.140625" style="382"/>
    <col min="12305" max="12305" width="10.7109375" style="382" customWidth="1"/>
    <col min="12306" max="12544" width="9.140625" style="382"/>
    <col min="12545" max="12545" width="9.5703125" style="382" bestFit="1" customWidth="1"/>
    <col min="12546" max="12547" width="0" style="382" hidden="1" customWidth="1"/>
    <col min="12548" max="12548" width="9.7109375" style="382" customWidth="1"/>
    <col min="12549" max="12549" width="12.7109375" style="382" customWidth="1"/>
    <col min="12550" max="12550" width="10.140625" style="382" customWidth="1"/>
    <col min="12551" max="12551" width="10.5703125" style="382" customWidth="1"/>
    <col min="12552" max="12553" width="0" style="382" hidden="1" customWidth="1"/>
    <col min="12554" max="12554" width="9.140625" style="382"/>
    <col min="12555" max="12555" width="9.85546875" style="382" customWidth="1"/>
    <col min="12556" max="12556" width="9.140625" style="382"/>
    <col min="12557" max="12557" width="9.7109375" style="382" customWidth="1"/>
    <col min="12558" max="12559" width="0" style="382" hidden="1" customWidth="1"/>
    <col min="12560" max="12560" width="9.140625" style="382"/>
    <col min="12561" max="12561" width="10.7109375" style="382" customWidth="1"/>
    <col min="12562" max="12800" width="9.140625" style="382"/>
    <col min="12801" max="12801" width="9.5703125" style="382" bestFit="1" customWidth="1"/>
    <col min="12802" max="12803" width="0" style="382" hidden="1" customWidth="1"/>
    <col min="12804" max="12804" width="9.7109375" style="382" customWidth="1"/>
    <col min="12805" max="12805" width="12.7109375" style="382" customWidth="1"/>
    <col min="12806" max="12806" width="10.140625" style="382" customWidth="1"/>
    <col min="12807" max="12807" width="10.5703125" style="382" customWidth="1"/>
    <col min="12808" max="12809" width="0" style="382" hidden="1" customWidth="1"/>
    <col min="12810" max="12810" width="9.140625" style="382"/>
    <col min="12811" max="12811" width="9.85546875" style="382" customWidth="1"/>
    <col min="12812" max="12812" width="9.140625" style="382"/>
    <col min="12813" max="12813" width="9.7109375" style="382" customWidth="1"/>
    <col min="12814" max="12815" width="0" style="382" hidden="1" customWidth="1"/>
    <col min="12816" max="12816" width="9.140625" style="382"/>
    <col min="12817" max="12817" width="10.7109375" style="382" customWidth="1"/>
    <col min="12818" max="13056" width="9.140625" style="382"/>
    <col min="13057" max="13057" width="9.5703125" style="382" bestFit="1" customWidth="1"/>
    <col min="13058" max="13059" width="0" style="382" hidden="1" customWidth="1"/>
    <col min="13060" max="13060" width="9.7109375" style="382" customWidth="1"/>
    <col min="13061" max="13061" width="12.7109375" style="382" customWidth="1"/>
    <col min="13062" max="13062" width="10.140625" style="382" customWidth="1"/>
    <col min="13063" max="13063" width="10.5703125" style="382" customWidth="1"/>
    <col min="13064" max="13065" width="0" style="382" hidden="1" customWidth="1"/>
    <col min="13066" max="13066" width="9.140625" style="382"/>
    <col min="13067" max="13067" width="9.85546875" style="382" customWidth="1"/>
    <col min="13068" max="13068" width="9.140625" style="382"/>
    <col min="13069" max="13069" width="9.7109375" style="382" customWidth="1"/>
    <col min="13070" max="13071" width="0" style="382" hidden="1" customWidth="1"/>
    <col min="13072" max="13072" width="9.140625" style="382"/>
    <col min="13073" max="13073" width="10.7109375" style="382" customWidth="1"/>
    <col min="13074" max="13312" width="9.140625" style="382"/>
    <col min="13313" max="13313" width="9.5703125" style="382" bestFit="1" customWidth="1"/>
    <col min="13314" max="13315" width="0" style="382" hidden="1" customWidth="1"/>
    <col min="13316" max="13316" width="9.7109375" style="382" customWidth="1"/>
    <col min="13317" max="13317" width="12.7109375" style="382" customWidth="1"/>
    <col min="13318" max="13318" width="10.140625" style="382" customWidth="1"/>
    <col min="13319" max="13319" width="10.5703125" style="382" customWidth="1"/>
    <col min="13320" max="13321" width="0" style="382" hidden="1" customWidth="1"/>
    <col min="13322" max="13322" width="9.140625" style="382"/>
    <col min="13323" max="13323" width="9.85546875" style="382" customWidth="1"/>
    <col min="13324" max="13324" width="9.140625" style="382"/>
    <col min="13325" max="13325" width="9.7109375" style="382" customWidth="1"/>
    <col min="13326" max="13327" width="0" style="382" hidden="1" customWidth="1"/>
    <col min="13328" max="13328" width="9.140625" style="382"/>
    <col min="13329" max="13329" width="10.7109375" style="382" customWidth="1"/>
    <col min="13330" max="13568" width="9.140625" style="382"/>
    <col min="13569" max="13569" width="9.5703125" style="382" bestFit="1" customWidth="1"/>
    <col min="13570" max="13571" width="0" style="382" hidden="1" customWidth="1"/>
    <col min="13572" max="13572" width="9.7109375" style="382" customWidth="1"/>
    <col min="13573" max="13573" width="12.7109375" style="382" customWidth="1"/>
    <col min="13574" max="13574" width="10.140625" style="382" customWidth="1"/>
    <col min="13575" max="13575" width="10.5703125" style="382" customWidth="1"/>
    <col min="13576" max="13577" width="0" style="382" hidden="1" customWidth="1"/>
    <col min="13578" max="13578" width="9.140625" style="382"/>
    <col min="13579" max="13579" width="9.85546875" style="382" customWidth="1"/>
    <col min="13580" max="13580" width="9.140625" style="382"/>
    <col min="13581" max="13581" width="9.7109375" style="382" customWidth="1"/>
    <col min="13582" max="13583" width="0" style="382" hidden="1" customWidth="1"/>
    <col min="13584" max="13584" width="9.140625" style="382"/>
    <col min="13585" max="13585" width="10.7109375" style="382" customWidth="1"/>
    <col min="13586" max="13824" width="9.140625" style="382"/>
    <col min="13825" max="13825" width="9.5703125" style="382" bestFit="1" customWidth="1"/>
    <col min="13826" max="13827" width="0" style="382" hidden="1" customWidth="1"/>
    <col min="13828" max="13828" width="9.7109375" style="382" customWidth="1"/>
    <col min="13829" max="13829" width="12.7109375" style="382" customWidth="1"/>
    <col min="13830" max="13830" width="10.140625" style="382" customWidth="1"/>
    <col min="13831" max="13831" width="10.5703125" style="382" customWidth="1"/>
    <col min="13832" max="13833" width="0" style="382" hidden="1" customWidth="1"/>
    <col min="13834" max="13834" width="9.140625" style="382"/>
    <col min="13835" max="13835" width="9.85546875" style="382" customWidth="1"/>
    <col min="13836" max="13836" width="9.140625" style="382"/>
    <col min="13837" max="13837" width="9.7109375" style="382" customWidth="1"/>
    <col min="13838" max="13839" width="0" style="382" hidden="1" customWidth="1"/>
    <col min="13840" max="13840" width="9.140625" style="382"/>
    <col min="13841" max="13841" width="10.7109375" style="382" customWidth="1"/>
    <col min="13842" max="14080" width="9.140625" style="382"/>
    <col min="14081" max="14081" width="9.5703125" style="382" bestFit="1" customWidth="1"/>
    <col min="14082" max="14083" width="0" style="382" hidden="1" customWidth="1"/>
    <col min="14084" max="14084" width="9.7109375" style="382" customWidth="1"/>
    <col min="14085" max="14085" width="12.7109375" style="382" customWidth="1"/>
    <col min="14086" max="14086" width="10.140625" style="382" customWidth="1"/>
    <col min="14087" max="14087" width="10.5703125" style="382" customWidth="1"/>
    <col min="14088" max="14089" width="0" style="382" hidden="1" customWidth="1"/>
    <col min="14090" max="14090" width="9.140625" style="382"/>
    <col min="14091" max="14091" width="9.85546875" style="382" customWidth="1"/>
    <col min="14092" max="14092" width="9.140625" style="382"/>
    <col min="14093" max="14093" width="9.7109375" style="382" customWidth="1"/>
    <col min="14094" max="14095" width="0" style="382" hidden="1" customWidth="1"/>
    <col min="14096" max="14096" width="9.140625" style="382"/>
    <col min="14097" max="14097" width="10.7109375" style="382" customWidth="1"/>
    <col min="14098" max="14336" width="9.140625" style="382"/>
    <col min="14337" max="14337" width="9.5703125" style="382" bestFit="1" customWidth="1"/>
    <col min="14338" max="14339" width="0" style="382" hidden="1" customWidth="1"/>
    <col min="14340" max="14340" width="9.7109375" style="382" customWidth="1"/>
    <col min="14341" max="14341" width="12.7109375" style="382" customWidth="1"/>
    <col min="14342" max="14342" width="10.140625" style="382" customWidth="1"/>
    <col min="14343" max="14343" width="10.5703125" style="382" customWidth="1"/>
    <col min="14344" max="14345" width="0" style="382" hidden="1" customWidth="1"/>
    <col min="14346" max="14346" width="9.140625" style="382"/>
    <col min="14347" max="14347" width="9.85546875" style="382" customWidth="1"/>
    <col min="14348" max="14348" width="9.140625" style="382"/>
    <col min="14349" max="14349" width="9.7109375" style="382" customWidth="1"/>
    <col min="14350" max="14351" width="0" style="382" hidden="1" customWidth="1"/>
    <col min="14352" max="14352" width="9.140625" style="382"/>
    <col min="14353" max="14353" width="10.7109375" style="382" customWidth="1"/>
    <col min="14354" max="14592" width="9.140625" style="382"/>
    <col min="14593" max="14593" width="9.5703125" style="382" bestFit="1" customWidth="1"/>
    <col min="14594" max="14595" width="0" style="382" hidden="1" customWidth="1"/>
    <col min="14596" max="14596" width="9.7109375" style="382" customWidth="1"/>
    <col min="14597" max="14597" width="12.7109375" style="382" customWidth="1"/>
    <col min="14598" max="14598" width="10.140625" style="382" customWidth="1"/>
    <col min="14599" max="14599" width="10.5703125" style="382" customWidth="1"/>
    <col min="14600" max="14601" width="0" style="382" hidden="1" customWidth="1"/>
    <col min="14602" max="14602" width="9.140625" style="382"/>
    <col min="14603" max="14603" width="9.85546875" style="382" customWidth="1"/>
    <col min="14604" max="14604" width="9.140625" style="382"/>
    <col min="14605" max="14605" width="9.7109375" style="382" customWidth="1"/>
    <col min="14606" max="14607" width="0" style="382" hidden="1" customWidth="1"/>
    <col min="14608" max="14608" width="9.140625" style="382"/>
    <col min="14609" max="14609" width="10.7109375" style="382" customWidth="1"/>
    <col min="14610" max="14848" width="9.140625" style="382"/>
    <col min="14849" max="14849" width="9.5703125" style="382" bestFit="1" customWidth="1"/>
    <col min="14850" max="14851" width="0" style="382" hidden="1" customWidth="1"/>
    <col min="14852" max="14852" width="9.7109375" style="382" customWidth="1"/>
    <col min="14853" max="14853" width="12.7109375" style="382" customWidth="1"/>
    <col min="14854" max="14854" width="10.140625" style="382" customWidth="1"/>
    <col min="14855" max="14855" width="10.5703125" style="382" customWidth="1"/>
    <col min="14856" max="14857" width="0" style="382" hidden="1" customWidth="1"/>
    <col min="14858" max="14858" width="9.140625" style="382"/>
    <col min="14859" max="14859" width="9.85546875" style="382" customWidth="1"/>
    <col min="14860" max="14860" width="9.140625" style="382"/>
    <col min="14861" max="14861" width="9.7109375" style="382" customWidth="1"/>
    <col min="14862" max="14863" width="0" style="382" hidden="1" customWidth="1"/>
    <col min="14864" max="14864" width="9.140625" style="382"/>
    <col min="14865" max="14865" width="10.7109375" style="382" customWidth="1"/>
    <col min="14866" max="15104" width="9.140625" style="382"/>
    <col min="15105" max="15105" width="9.5703125" style="382" bestFit="1" customWidth="1"/>
    <col min="15106" max="15107" width="0" style="382" hidden="1" customWidth="1"/>
    <col min="15108" max="15108" width="9.7109375" style="382" customWidth="1"/>
    <col min="15109" max="15109" width="12.7109375" style="382" customWidth="1"/>
    <col min="15110" max="15110" width="10.140625" style="382" customWidth="1"/>
    <col min="15111" max="15111" width="10.5703125" style="382" customWidth="1"/>
    <col min="15112" max="15113" width="0" style="382" hidden="1" customWidth="1"/>
    <col min="15114" max="15114" width="9.140625" style="382"/>
    <col min="15115" max="15115" width="9.85546875" style="382" customWidth="1"/>
    <col min="15116" max="15116" width="9.140625" style="382"/>
    <col min="15117" max="15117" width="9.7109375" style="382" customWidth="1"/>
    <col min="15118" max="15119" width="0" style="382" hidden="1" customWidth="1"/>
    <col min="15120" max="15120" width="9.140625" style="382"/>
    <col min="15121" max="15121" width="10.7109375" style="382" customWidth="1"/>
    <col min="15122" max="15360" width="9.140625" style="382"/>
    <col min="15361" max="15361" width="9.5703125" style="382" bestFit="1" customWidth="1"/>
    <col min="15362" max="15363" width="0" style="382" hidden="1" customWidth="1"/>
    <col min="15364" max="15364" width="9.7109375" style="382" customWidth="1"/>
    <col min="15365" max="15365" width="12.7109375" style="382" customWidth="1"/>
    <col min="15366" max="15366" width="10.140625" style="382" customWidth="1"/>
    <col min="15367" max="15367" width="10.5703125" style="382" customWidth="1"/>
    <col min="15368" max="15369" width="0" style="382" hidden="1" customWidth="1"/>
    <col min="15370" max="15370" width="9.140625" style="382"/>
    <col min="15371" max="15371" width="9.85546875" style="382" customWidth="1"/>
    <col min="15372" max="15372" width="9.140625" style="382"/>
    <col min="15373" max="15373" width="9.7109375" style="382" customWidth="1"/>
    <col min="15374" max="15375" width="0" style="382" hidden="1" customWidth="1"/>
    <col min="15376" max="15376" width="9.140625" style="382"/>
    <col min="15377" max="15377" width="10.7109375" style="382" customWidth="1"/>
    <col min="15378" max="15616" width="9.140625" style="382"/>
    <col min="15617" max="15617" width="9.5703125" style="382" bestFit="1" customWidth="1"/>
    <col min="15618" max="15619" width="0" style="382" hidden="1" customWidth="1"/>
    <col min="15620" max="15620" width="9.7109375" style="382" customWidth="1"/>
    <col min="15621" max="15621" width="12.7109375" style="382" customWidth="1"/>
    <col min="15622" max="15622" width="10.140625" style="382" customWidth="1"/>
    <col min="15623" max="15623" width="10.5703125" style="382" customWidth="1"/>
    <col min="15624" max="15625" width="0" style="382" hidden="1" customWidth="1"/>
    <col min="15626" max="15626" width="9.140625" style="382"/>
    <col min="15627" max="15627" width="9.85546875" style="382" customWidth="1"/>
    <col min="15628" max="15628" width="9.140625" style="382"/>
    <col min="15629" max="15629" width="9.7109375" style="382" customWidth="1"/>
    <col min="15630" max="15631" width="0" style="382" hidden="1" customWidth="1"/>
    <col min="15632" max="15632" width="9.140625" style="382"/>
    <col min="15633" max="15633" width="10.7109375" style="382" customWidth="1"/>
    <col min="15634" max="15872" width="9.140625" style="382"/>
    <col min="15873" max="15873" width="9.5703125" style="382" bestFit="1" customWidth="1"/>
    <col min="15874" max="15875" width="0" style="382" hidden="1" customWidth="1"/>
    <col min="15876" max="15876" width="9.7109375" style="382" customWidth="1"/>
    <col min="15877" max="15877" width="12.7109375" style="382" customWidth="1"/>
    <col min="15878" max="15878" width="10.140625" style="382" customWidth="1"/>
    <col min="15879" max="15879" width="10.5703125" style="382" customWidth="1"/>
    <col min="15880" max="15881" width="0" style="382" hidden="1" customWidth="1"/>
    <col min="15882" max="15882" width="9.140625" style="382"/>
    <col min="15883" max="15883" width="9.85546875" style="382" customWidth="1"/>
    <col min="15884" max="15884" width="9.140625" style="382"/>
    <col min="15885" max="15885" width="9.7109375" style="382" customWidth="1"/>
    <col min="15886" max="15887" width="0" style="382" hidden="1" customWidth="1"/>
    <col min="15888" max="15888" width="9.140625" style="382"/>
    <col min="15889" max="15889" width="10.7109375" style="382" customWidth="1"/>
    <col min="15890" max="16128" width="9.140625" style="382"/>
    <col min="16129" max="16129" width="9.5703125" style="382" bestFit="1" customWidth="1"/>
    <col min="16130" max="16131" width="0" style="382" hidden="1" customWidth="1"/>
    <col min="16132" max="16132" width="9.7109375" style="382" customWidth="1"/>
    <col min="16133" max="16133" width="12.7109375" style="382" customWidth="1"/>
    <col min="16134" max="16134" width="10.140625" style="382" customWidth="1"/>
    <col min="16135" max="16135" width="10.5703125" style="382" customWidth="1"/>
    <col min="16136" max="16137" width="0" style="382" hidden="1" customWidth="1"/>
    <col min="16138" max="16138" width="9.140625" style="382"/>
    <col min="16139" max="16139" width="9.85546875" style="382" customWidth="1"/>
    <col min="16140" max="16140" width="9.140625" style="382"/>
    <col min="16141" max="16141" width="9.7109375" style="382" customWidth="1"/>
    <col min="16142" max="16143" width="0" style="382" hidden="1" customWidth="1"/>
    <col min="16144" max="16144" width="9.140625" style="382"/>
    <col min="16145" max="16145" width="10.7109375" style="382" customWidth="1"/>
    <col min="16146" max="16384" width="9.140625" style="382"/>
  </cols>
  <sheetData>
    <row r="1" spans="1:19">
      <c r="A1" s="1669" t="s">
        <v>557</v>
      </c>
      <c r="B1" s="1669"/>
      <c r="C1" s="1669"/>
      <c r="D1" s="1669"/>
      <c r="E1" s="1669"/>
      <c r="F1" s="1669"/>
      <c r="G1" s="1669"/>
      <c r="H1" s="1669"/>
      <c r="I1" s="1669"/>
      <c r="J1" s="1669"/>
      <c r="K1" s="1669"/>
      <c r="L1" s="1669"/>
      <c r="M1" s="1669"/>
      <c r="N1" s="1669"/>
      <c r="O1" s="1669"/>
      <c r="P1" s="1669"/>
      <c r="Q1" s="1669"/>
      <c r="R1" s="1669"/>
      <c r="S1" s="1669"/>
    </row>
    <row r="2" spans="1:19">
      <c r="A2" s="1670" t="s">
        <v>108</v>
      </c>
      <c r="B2" s="1670"/>
      <c r="C2" s="1670"/>
      <c r="D2" s="1670"/>
      <c r="E2" s="1670"/>
      <c r="F2" s="1670"/>
      <c r="G2" s="1670"/>
      <c r="H2" s="1670"/>
      <c r="I2" s="1670"/>
      <c r="J2" s="1670"/>
      <c r="K2" s="1670"/>
      <c r="L2" s="1670"/>
      <c r="M2" s="1670"/>
      <c r="N2" s="1670"/>
      <c r="O2" s="1670"/>
      <c r="P2" s="1670"/>
      <c r="Q2" s="1670"/>
      <c r="R2" s="1670"/>
      <c r="S2" s="1670"/>
    </row>
    <row r="3" spans="1:19" ht="16.5" thickBot="1">
      <c r="A3" s="1671" t="s">
        <v>558</v>
      </c>
      <c r="B3" s="1671"/>
      <c r="C3" s="1671"/>
      <c r="D3" s="1671"/>
      <c r="E3" s="1671"/>
      <c r="F3" s="1671"/>
      <c r="G3" s="1671"/>
      <c r="H3" s="1671"/>
      <c r="I3" s="1671"/>
      <c r="J3" s="1671"/>
      <c r="K3" s="1671"/>
      <c r="L3" s="1671"/>
      <c r="M3" s="1671"/>
      <c r="N3" s="1671"/>
      <c r="O3" s="1671"/>
      <c r="P3" s="1671"/>
      <c r="Q3" s="1671"/>
      <c r="R3" s="1671"/>
      <c r="S3" s="1671"/>
    </row>
    <row r="4" spans="1:19" ht="16.5" thickTop="1">
      <c r="A4" s="1672" t="s">
        <v>559</v>
      </c>
      <c r="B4" s="1673"/>
      <c r="C4" s="1673"/>
      <c r="D4" s="1673"/>
      <c r="E4" s="1673"/>
      <c r="F4" s="1673"/>
      <c r="G4" s="1674"/>
      <c r="H4" s="1672" t="s">
        <v>560</v>
      </c>
      <c r="I4" s="1673"/>
      <c r="J4" s="1673"/>
      <c r="K4" s="1673"/>
      <c r="L4" s="1673"/>
      <c r="M4" s="1674"/>
      <c r="N4" s="1672" t="s">
        <v>561</v>
      </c>
      <c r="O4" s="1673"/>
      <c r="P4" s="1673"/>
      <c r="Q4" s="1673"/>
      <c r="R4" s="1673"/>
      <c r="S4" s="1674"/>
    </row>
    <row r="5" spans="1:19" ht="16.5" thickBot="1">
      <c r="A5" s="714"/>
      <c r="B5" s="715"/>
      <c r="C5" s="715"/>
      <c r="D5" s="715"/>
      <c r="E5" s="715"/>
      <c r="F5" s="715"/>
      <c r="G5" s="716"/>
      <c r="H5" s="717"/>
      <c r="I5" s="715"/>
      <c r="J5" s="715"/>
      <c r="K5" s="715"/>
      <c r="L5" s="715"/>
      <c r="M5" s="716"/>
      <c r="N5" s="717"/>
      <c r="O5" s="715"/>
      <c r="P5" s="715"/>
      <c r="Q5" s="715"/>
      <c r="R5" s="715"/>
      <c r="S5" s="716"/>
    </row>
    <row r="6" spans="1:19" ht="16.5" thickTop="1">
      <c r="A6" s="1667" t="s">
        <v>562</v>
      </c>
      <c r="B6" s="1666" t="s">
        <v>554</v>
      </c>
      <c r="C6" s="1666"/>
      <c r="D6" s="1666" t="s">
        <v>7</v>
      </c>
      <c r="E6" s="1666"/>
      <c r="F6" s="1663" t="s">
        <v>53</v>
      </c>
      <c r="G6" s="1664"/>
      <c r="H6" s="1665" t="s">
        <v>554</v>
      </c>
      <c r="I6" s="1666"/>
      <c r="J6" s="1666" t="s">
        <v>7</v>
      </c>
      <c r="K6" s="1666"/>
      <c r="L6" s="1663" t="s">
        <v>53</v>
      </c>
      <c r="M6" s="1664"/>
      <c r="N6" s="1665" t="s">
        <v>554</v>
      </c>
      <c r="O6" s="1666"/>
      <c r="P6" s="1666" t="s">
        <v>7</v>
      </c>
      <c r="Q6" s="1666"/>
      <c r="R6" s="1663" t="s">
        <v>53</v>
      </c>
      <c r="S6" s="1664"/>
    </row>
    <row r="7" spans="1:19" ht="47.25">
      <c r="A7" s="1668"/>
      <c r="B7" s="718" t="s">
        <v>199</v>
      </c>
      <c r="C7" s="718" t="s">
        <v>155</v>
      </c>
      <c r="D7" s="718" t="s">
        <v>199</v>
      </c>
      <c r="E7" s="718" t="s">
        <v>5</v>
      </c>
      <c r="F7" s="719" t="s">
        <v>199</v>
      </c>
      <c r="G7" s="720" t="s">
        <v>563</v>
      </c>
      <c r="H7" s="721" t="s">
        <v>199</v>
      </c>
      <c r="I7" s="718" t="s">
        <v>155</v>
      </c>
      <c r="J7" s="718" t="s">
        <v>199</v>
      </c>
      <c r="K7" s="718" t="s">
        <v>5</v>
      </c>
      <c r="L7" s="719" t="s">
        <v>199</v>
      </c>
      <c r="M7" s="720" t="s">
        <v>694</v>
      </c>
      <c r="N7" s="722" t="s">
        <v>199</v>
      </c>
      <c r="O7" s="723" t="s">
        <v>155</v>
      </c>
      <c r="P7" s="723" t="s">
        <v>199</v>
      </c>
      <c r="Q7" s="723" t="s">
        <v>5</v>
      </c>
      <c r="R7" s="724" t="s">
        <v>199</v>
      </c>
      <c r="S7" s="725" t="s">
        <v>5</v>
      </c>
    </row>
    <row r="8" spans="1:19" ht="18" customHeight="1">
      <c r="A8" s="726" t="s">
        <v>564</v>
      </c>
      <c r="B8" s="727">
        <v>112.68935709970962</v>
      </c>
      <c r="C8" s="727">
        <v>17.519220694849636</v>
      </c>
      <c r="D8" s="727">
        <v>155.80000000000001</v>
      </c>
      <c r="E8" s="727">
        <v>16.538260154087837</v>
      </c>
      <c r="F8" s="727">
        <v>156.5</v>
      </c>
      <c r="G8" s="728">
        <v>0.5</v>
      </c>
      <c r="H8" s="729">
        <v>102.86640075318743</v>
      </c>
      <c r="I8" s="727">
        <v>4.1124600470362083</v>
      </c>
      <c r="J8" s="730">
        <v>98.019994447746356</v>
      </c>
      <c r="K8" s="727">
        <v>-12.627895987282713</v>
      </c>
      <c r="L8" s="727">
        <v>102.9</v>
      </c>
      <c r="M8" s="728">
        <v>5</v>
      </c>
      <c r="N8" s="729">
        <v>109.54923694675671</v>
      </c>
      <c r="O8" s="727">
        <v>12.877191300403894</v>
      </c>
      <c r="P8" s="730">
        <v>158.94716264553114</v>
      </c>
      <c r="Q8" s="727">
        <v>21.974412022673846</v>
      </c>
      <c r="R8" s="727">
        <v>152.1</v>
      </c>
      <c r="S8" s="728">
        <v>-4.3</v>
      </c>
    </row>
    <row r="9" spans="1:19" ht="18" customHeight="1">
      <c r="A9" s="731" t="s">
        <v>565</v>
      </c>
      <c r="B9" s="732">
        <v>114.00424675175967</v>
      </c>
      <c r="C9" s="732">
        <v>16.606640858359654</v>
      </c>
      <c r="D9" s="732">
        <v>157.80000000000001</v>
      </c>
      <c r="E9" s="732">
        <v>18.825301204819269</v>
      </c>
      <c r="F9" s="732">
        <v>157.80000000000001</v>
      </c>
      <c r="G9" s="733">
        <v>0</v>
      </c>
      <c r="H9" s="734">
        <v>104.46369637198811</v>
      </c>
      <c r="I9" s="732">
        <v>3.5640504476687198</v>
      </c>
      <c r="J9" s="735">
        <v>99.80622837370241</v>
      </c>
      <c r="K9" s="732">
        <v>-10.019252120261754</v>
      </c>
      <c r="L9" s="732">
        <v>104.2</v>
      </c>
      <c r="M9" s="733">
        <v>4.4000000000000004</v>
      </c>
      <c r="N9" s="734">
        <v>109.13288607536758</v>
      </c>
      <c r="O9" s="732">
        <v>12.593743054962303</v>
      </c>
      <c r="P9" s="735">
        <v>158.09548156592496</v>
      </c>
      <c r="Q9" s="732">
        <v>22.500188653115046</v>
      </c>
      <c r="R9" s="732">
        <v>151.5</v>
      </c>
      <c r="S9" s="733">
        <v>-4.2</v>
      </c>
    </row>
    <row r="10" spans="1:19" ht="18" customHeight="1">
      <c r="A10" s="736" t="s">
        <v>566</v>
      </c>
      <c r="B10" s="737">
        <v>113.62847620478178</v>
      </c>
      <c r="C10" s="737">
        <v>16.033148191853869</v>
      </c>
      <c r="D10" s="737">
        <v>157.30000000000001</v>
      </c>
      <c r="E10" s="737">
        <v>13.9</v>
      </c>
      <c r="F10" s="737">
        <v>172.4</v>
      </c>
      <c r="G10" s="738">
        <v>9.6</v>
      </c>
      <c r="H10" s="739">
        <v>107.15943410332939</v>
      </c>
      <c r="I10" s="737">
        <v>5.9304234210461289</v>
      </c>
      <c r="J10" s="740">
        <v>99.993079584775089</v>
      </c>
      <c r="K10" s="737">
        <v>-3.5254056219536523</v>
      </c>
      <c r="L10" s="737">
        <v>105.2</v>
      </c>
      <c r="M10" s="738">
        <v>5.2</v>
      </c>
      <c r="N10" s="739">
        <v>106.03683861862743</v>
      </c>
      <c r="O10" s="737">
        <v>9.5371324351758915</v>
      </c>
      <c r="P10" s="740">
        <v>157.32718162394249</v>
      </c>
      <c r="Q10" s="737">
        <v>18.023866880814211</v>
      </c>
      <c r="R10" s="737">
        <v>163.9</v>
      </c>
      <c r="S10" s="738">
        <v>4.2</v>
      </c>
    </row>
    <row r="11" spans="1:19" ht="18" customHeight="1">
      <c r="A11" s="726" t="s">
        <v>567</v>
      </c>
      <c r="B11" s="727">
        <v>106.22663500669962</v>
      </c>
      <c r="C11" s="727">
        <v>8.6402732344659512</v>
      </c>
      <c r="D11" s="727">
        <v>156.4</v>
      </c>
      <c r="E11" s="727">
        <v>12.842712842712857</v>
      </c>
      <c r="F11" s="727">
        <v>158.19999999999999</v>
      </c>
      <c r="G11" s="728">
        <v>1.1508951406649537</v>
      </c>
      <c r="H11" s="729">
        <v>107.1476900720676</v>
      </c>
      <c r="I11" s="727">
        <v>6.9101733253367001</v>
      </c>
      <c r="J11" s="730">
        <v>100.80276816608996</v>
      </c>
      <c r="K11" s="727">
        <v>-0.16449623029471638</v>
      </c>
      <c r="L11" s="727">
        <v>105.4</v>
      </c>
      <c r="M11" s="728">
        <v>4.5634920634920695</v>
      </c>
      <c r="N11" s="729">
        <v>99.140387380494644</v>
      </c>
      <c r="O11" s="727">
        <v>1.6182743468803267</v>
      </c>
      <c r="P11" s="730">
        <v>155.18869931684753</v>
      </c>
      <c r="Q11" s="727">
        <v>13.088446111122664</v>
      </c>
      <c r="R11" s="727">
        <v>150.1</v>
      </c>
      <c r="S11" s="728">
        <v>-3.2603580562659715</v>
      </c>
    </row>
    <row r="12" spans="1:19" ht="18" customHeight="1">
      <c r="A12" s="731" t="s">
        <v>568</v>
      </c>
      <c r="B12" s="732">
        <v>111.03290658759045</v>
      </c>
      <c r="C12" s="732">
        <v>11.712737948937075</v>
      </c>
      <c r="D12" s="732">
        <v>160.19999999999999</v>
      </c>
      <c r="E12" s="732">
        <v>12.3</v>
      </c>
      <c r="F12" s="732">
        <v>159.6</v>
      </c>
      <c r="G12" s="733">
        <v>-0.37453183520599342</v>
      </c>
      <c r="H12" s="734">
        <v>107.67627899454415</v>
      </c>
      <c r="I12" s="732">
        <v>8.1060300031000594</v>
      </c>
      <c r="J12" s="735">
        <v>101.05882352941175</v>
      </c>
      <c r="K12" s="732">
        <v>-0.32081911262800133</v>
      </c>
      <c r="L12" s="732">
        <v>106.1</v>
      </c>
      <c r="M12" s="733">
        <v>4.9455984174085144</v>
      </c>
      <c r="N12" s="734">
        <v>103.11733245649803</v>
      </c>
      <c r="O12" s="732">
        <v>3.3362689812340705</v>
      </c>
      <c r="P12" s="735">
        <v>158.51331699316017</v>
      </c>
      <c r="Q12" s="732">
        <v>12.631832578371643</v>
      </c>
      <c r="R12" s="732">
        <v>150.1</v>
      </c>
      <c r="S12" s="733">
        <v>-5.2739700374531822</v>
      </c>
    </row>
    <row r="13" spans="1:19" ht="18" customHeight="1">
      <c r="A13" s="736" t="s">
        <v>569</v>
      </c>
      <c r="B13" s="737">
        <v>109.67740254546072</v>
      </c>
      <c r="C13" s="737">
        <v>10.170218215821933</v>
      </c>
      <c r="D13" s="737">
        <v>160.30000000000001</v>
      </c>
      <c r="E13" s="737">
        <v>11.8</v>
      </c>
      <c r="F13" s="737">
        <v>159.6</v>
      </c>
      <c r="G13" s="738">
        <v>-0.4</v>
      </c>
      <c r="H13" s="739">
        <v>110.03982842329214</v>
      </c>
      <c r="I13" s="737">
        <v>11.113372020915051</v>
      </c>
      <c r="J13" s="740">
        <v>102.3</v>
      </c>
      <c r="K13" s="737">
        <v>2.6078234704112333</v>
      </c>
      <c r="L13" s="737">
        <v>106.1</v>
      </c>
      <c r="M13" s="738">
        <v>3.7</v>
      </c>
      <c r="N13" s="739">
        <v>99.670641182356931</v>
      </c>
      <c r="O13" s="737">
        <v>-0.84882115261122237</v>
      </c>
      <c r="P13" s="735">
        <v>156.63888947709367</v>
      </c>
      <c r="Q13" s="732">
        <v>8.8525986637203999</v>
      </c>
      <c r="R13" s="737">
        <v>150.4</v>
      </c>
      <c r="S13" s="738">
        <v>-4</v>
      </c>
    </row>
    <row r="14" spans="1:19" ht="18" customHeight="1">
      <c r="A14" s="726" t="s">
        <v>570</v>
      </c>
      <c r="B14" s="727">
        <v>112.45944271084433</v>
      </c>
      <c r="C14" s="727">
        <v>14.385226639702921</v>
      </c>
      <c r="D14" s="727">
        <v>161.6</v>
      </c>
      <c r="E14" s="727">
        <v>11.7</v>
      </c>
      <c r="F14" s="727"/>
      <c r="G14" s="728"/>
      <c r="H14" s="729">
        <v>112.78410133672875</v>
      </c>
      <c r="I14" s="727">
        <v>14.253046300309052</v>
      </c>
      <c r="J14" s="730">
        <v>104.1</v>
      </c>
      <c r="K14" s="727">
        <v>6.7</v>
      </c>
      <c r="L14" s="727"/>
      <c r="M14" s="728"/>
      <c r="N14" s="729">
        <v>99.712141496863012</v>
      </c>
      <c r="O14" s="727">
        <v>0.11569086661063466</v>
      </c>
      <c r="P14" s="730">
        <v>155.24</v>
      </c>
      <c r="Q14" s="727">
        <v>4.7</v>
      </c>
      <c r="R14" s="727"/>
      <c r="S14" s="728"/>
    </row>
    <row r="15" spans="1:19" ht="18" customHeight="1">
      <c r="A15" s="731" t="s">
        <v>571</v>
      </c>
      <c r="B15" s="732">
        <v>112.27075204399073</v>
      </c>
      <c r="C15" s="732">
        <v>12.591503947140453</v>
      </c>
      <c r="D15" s="732">
        <v>160.19999999999999</v>
      </c>
      <c r="E15" s="732">
        <v>10.7</v>
      </c>
      <c r="F15" s="732"/>
      <c r="G15" s="733"/>
      <c r="H15" s="734">
        <v>112.06370773024058</v>
      </c>
      <c r="I15" s="732">
        <v>12.165595574456802</v>
      </c>
      <c r="J15" s="735">
        <v>104.7</v>
      </c>
      <c r="K15" s="732">
        <v>8.1999999999999993</v>
      </c>
      <c r="L15" s="732"/>
      <c r="M15" s="733"/>
      <c r="N15" s="734">
        <v>100.1847559017488</v>
      </c>
      <c r="O15" s="732">
        <v>0.37971391361351436</v>
      </c>
      <c r="P15" s="735">
        <v>153.01</v>
      </c>
      <c r="Q15" s="732">
        <v>2.38</v>
      </c>
      <c r="R15" s="732"/>
      <c r="S15" s="733"/>
    </row>
    <row r="16" spans="1:19" ht="18" customHeight="1">
      <c r="A16" s="736" t="s">
        <v>572</v>
      </c>
      <c r="B16" s="737">
        <v>111.60232184290282</v>
      </c>
      <c r="C16" s="737">
        <v>11.667010575844628</v>
      </c>
      <c r="D16" s="737">
        <v>159.96805111821087</v>
      </c>
      <c r="E16" s="737">
        <v>8.8218034817761009</v>
      </c>
      <c r="F16" s="737"/>
      <c r="G16" s="738"/>
      <c r="H16" s="739">
        <v>110.48672511906376</v>
      </c>
      <c r="I16" s="737">
        <v>10.534807515222241</v>
      </c>
      <c r="J16" s="740">
        <v>104.2</v>
      </c>
      <c r="K16" s="737">
        <v>5.3814389697648437</v>
      </c>
      <c r="L16" s="737"/>
      <c r="M16" s="738"/>
      <c r="N16" s="739">
        <v>101.00971109663794</v>
      </c>
      <c r="O16" s="737">
        <v>1.0242955011854065</v>
      </c>
      <c r="P16" s="740">
        <v>153.52020260864765</v>
      </c>
      <c r="Q16" s="737">
        <v>3.2893715924549127</v>
      </c>
      <c r="R16" s="737"/>
      <c r="S16" s="738"/>
    </row>
    <row r="17" spans="1:19" ht="18" customHeight="1">
      <c r="A17" s="726" t="s">
        <v>573</v>
      </c>
      <c r="B17" s="727">
        <v>112.06722997872829</v>
      </c>
      <c r="C17" s="727">
        <v>8.820195726362499</v>
      </c>
      <c r="D17" s="727">
        <v>158.01916932907349</v>
      </c>
      <c r="E17" s="727">
        <v>5.7691896446275024</v>
      </c>
      <c r="F17" s="727"/>
      <c r="G17" s="728"/>
      <c r="H17" s="729">
        <v>109.15708229953579</v>
      </c>
      <c r="I17" s="727">
        <v>10.143002922814119</v>
      </c>
      <c r="J17" s="730">
        <v>103.64705882352941</v>
      </c>
      <c r="K17" s="727">
        <v>4.063312071816668</v>
      </c>
      <c r="L17" s="727"/>
      <c r="M17" s="728"/>
      <c r="N17" s="729">
        <v>102.6660181986239</v>
      </c>
      <c r="O17" s="727">
        <v>-1.2009906769825562</v>
      </c>
      <c r="P17" s="730">
        <v>152.4589034389472</v>
      </c>
      <c r="Q17" s="727">
        <v>1.5715545895717611</v>
      </c>
      <c r="R17" s="727"/>
      <c r="S17" s="728"/>
    </row>
    <row r="18" spans="1:19" ht="18" customHeight="1">
      <c r="A18" s="731" t="s">
        <v>574</v>
      </c>
      <c r="B18" s="732">
        <v>113.22717848462969</v>
      </c>
      <c r="C18" s="732">
        <v>6.4207115404632873</v>
      </c>
      <c r="D18" s="732">
        <v>154.1</v>
      </c>
      <c r="E18" s="732">
        <v>1.1000000000000001</v>
      </c>
      <c r="F18" s="732"/>
      <c r="G18" s="733"/>
      <c r="H18" s="734">
        <v>109.72889947384357</v>
      </c>
      <c r="I18" s="732">
        <v>9.2560421725574713</v>
      </c>
      <c r="J18" s="735">
        <v>103.3</v>
      </c>
      <c r="K18" s="732">
        <v>-0.4</v>
      </c>
      <c r="L18" s="732"/>
      <c r="M18" s="733"/>
      <c r="N18" s="734">
        <v>103.18811090565983</v>
      </c>
      <c r="O18" s="732">
        <v>-2.5951247873468617</v>
      </c>
      <c r="P18" s="735">
        <v>149.18</v>
      </c>
      <c r="Q18" s="732">
        <v>1.52</v>
      </c>
      <c r="R18" s="732"/>
      <c r="S18" s="733"/>
    </row>
    <row r="19" spans="1:19" ht="18" customHeight="1">
      <c r="A19" s="736" t="s">
        <v>575</v>
      </c>
      <c r="B19" s="737">
        <v>119.53589074776228</v>
      </c>
      <c r="C19" s="737">
        <v>14.565665659899764</v>
      </c>
      <c r="D19" s="737">
        <v>154.30000000000001</v>
      </c>
      <c r="E19" s="737">
        <v>0.47</v>
      </c>
      <c r="F19" s="737"/>
      <c r="G19" s="738"/>
      <c r="H19" s="739">
        <v>110.13879962172938</v>
      </c>
      <c r="I19" s="737">
        <v>7.7765085604491588</v>
      </c>
      <c r="J19" s="740">
        <v>102.7</v>
      </c>
      <c r="K19" s="737">
        <v>1.7</v>
      </c>
      <c r="L19" s="737"/>
      <c r="M19" s="738"/>
      <c r="N19" s="739">
        <v>108.53204425534608</v>
      </c>
      <c r="O19" s="737">
        <v>6.2992921093215131</v>
      </c>
      <c r="P19" s="740">
        <v>150.24</v>
      </c>
      <c r="Q19" s="737">
        <v>-1.1599999999999999</v>
      </c>
      <c r="R19" s="737"/>
      <c r="S19" s="738"/>
    </row>
    <row r="20" spans="1:19" ht="18" customHeight="1" thickBot="1">
      <c r="A20" s="741" t="s">
        <v>212</v>
      </c>
      <c r="B20" s="742">
        <v>112.36848666707168</v>
      </c>
      <c r="C20" s="742">
        <v>12.368486667071693</v>
      </c>
      <c r="D20" s="742">
        <v>157.9989350372737</v>
      </c>
      <c r="E20" s="742">
        <v>10.397615610391247</v>
      </c>
      <c r="F20" s="742"/>
      <c r="G20" s="743"/>
      <c r="H20" s="744"/>
      <c r="I20" s="742"/>
      <c r="J20" s="745">
        <v>102.05232941043793</v>
      </c>
      <c r="K20" s="742">
        <v>0.12887757558914112</v>
      </c>
      <c r="L20" s="742"/>
      <c r="M20" s="743"/>
      <c r="N20" s="744"/>
      <c r="O20" s="742"/>
      <c r="P20" s="745">
        <v>154.86331980584123</v>
      </c>
      <c r="Q20" s="742">
        <v>9.1144752617900391</v>
      </c>
      <c r="R20" s="742"/>
      <c r="S20" s="743"/>
    </row>
    <row r="21" spans="1:19" ht="9" customHeight="1" thickTop="1">
      <c r="A21" s="346"/>
    </row>
    <row r="22" spans="1:19" ht="9" customHeight="1">
      <c r="A22" s="346"/>
    </row>
    <row r="24" spans="1:19">
      <c r="D24" s="400"/>
      <c r="E24" s="400"/>
    </row>
    <row r="25" spans="1:19">
      <c r="D25" s="400"/>
      <c r="E25" s="400"/>
    </row>
  </sheetData>
  <mergeCells count="16">
    <mergeCell ref="A1:S1"/>
    <mergeCell ref="A2:S2"/>
    <mergeCell ref="A3:S3"/>
    <mergeCell ref="A4:G4"/>
    <mergeCell ref="H4:M4"/>
    <mergeCell ref="N4:S4"/>
    <mergeCell ref="L6:M6"/>
    <mergeCell ref="N6:O6"/>
    <mergeCell ref="P6:Q6"/>
    <mergeCell ref="R6:S6"/>
    <mergeCell ref="A6:A7"/>
    <mergeCell ref="B6:C6"/>
    <mergeCell ref="D6:E6"/>
    <mergeCell ref="F6:G6"/>
    <mergeCell ref="H6:I6"/>
    <mergeCell ref="J6:K6"/>
  </mergeCells>
  <printOptions horizontalCentered="1"/>
  <pageMargins left="0.5" right="0.5" top="1" bottom="1" header="0.3" footer="0.3"/>
  <pageSetup scale="77" orientation="landscape" r:id="rId1"/>
  <rowBreaks count="1" manualBreakCount="1">
    <brk id="20" max="18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8"/>
  <sheetViews>
    <sheetView zoomScale="85" zoomScaleNormal="85" workbookViewId="0">
      <selection activeCell="I27" sqref="I27"/>
    </sheetView>
  </sheetViews>
  <sheetFormatPr defaultRowHeight="15.75"/>
  <cols>
    <col min="1" max="1" width="3.28515625" style="347" customWidth="1"/>
    <col min="2" max="2" width="4.85546875" style="347" customWidth="1"/>
    <col min="3" max="3" width="6.140625" style="347" customWidth="1"/>
    <col min="4" max="4" width="5.28515625" style="347" customWidth="1"/>
    <col min="5" max="5" width="26.140625" style="347" customWidth="1"/>
    <col min="6" max="10" width="15.7109375" style="347" customWidth="1"/>
    <col min="11" max="11" width="12.140625" style="347" customWidth="1"/>
    <col min="12" max="12" width="12.7109375" style="347" customWidth="1"/>
    <col min="13" max="212" width="9.140625" style="347"/>
    <col min="213" max="213" width="3.28515625" style="347" customWidth="1"/>
    <col min="214" max="214" width="4.85546875" style="347" customWidth="1"/>
    <col min="215" max="215" width="6.140625" style="347" customWidth="1"/>
    <col min="216" max="216" width="5.28515625" style="347" customWidth="1"/>
    <col min="217" max="217" width="26.140625" style="347" customWidth="1"/>
    <col min="218" max="218" width="11" style="347" customWidth="1"/>
    <col min="219" max="219" width="10.7109375" style="347" customWidth="1"/>
    <col min="220" max="220" width="10.28515625" style="347" customWidth="1"/>
    <col min="221" max="221" width="11.140625" style="347" customWidth="1"/>
    <col min="222" max="222" width="11.28515625" style="347" customWidth="1"/>
    <col min="223" max="223" width="10" style="347" customWidth="1"/>
    <col min="224" max="224" width="12.42578125" style="347" customWidth="1"/>
    <col min="225" max="468" width="9.140625" style="347"/>
    <col min="469" max="469" width="3.28515625" style="347" customWidth="1"/>
    <col min="470" max="470" width="4.85546875" style="347" customWidth="1"/>
    <col min="471" max="471" width="6.140625" style="347" customWidth="1"/>
    <col min="472" max="472" width="5.28515625" style="347" customWidth="1"/>
    <col min="473" max="473" width="26.140625" style="347" customWidth="1"/>
    <col min="474" max="474" width="11" style="347" customWidth="1"/>
    <col min="475" max="475" width="10.7109375" style="347" customWidth="1"/>
    <col min="476" max="476" width="10.28515625" style="347" customWidth="1"/>
    <col min="477" max="477" width="11.140625" style="347" customWidth="1"/>
    <col min="478" max="478" width="11.28515625" style="347" customWidth="1"/>
    <col min="479" max="479" width="10" style="347" customWidth="1"/>
    <col min="480" max="480" width="12.42578125" style="347" customWidth="1"/>
    <col min="481" max="724" width="9.140625" style="347"/>
    <col min="725" max="725" width="3.28515625" style="347" customWidth="1"/>
    <col min="726" max="726" width="4.85546875" style="347" customWidth="1"/>
    <col min="727" max="727" width="6.140625" style="347" customWidth="1"/>
    <col min="728" max="728" width="5.28515625" style="347" customWidth="1"/>
    <col min="729" max="729" width="26.140625" style="347" customWidth="1"/>
    <col min="730" max="730" width="11" style="347" customWidth="1"/>
    <col min="731" max="731" width="10.7109375" style="347" customWidth="1"/>
    <col min="732" max="732" width="10.28515625" style="347" customWidth="1"/>
    <col min="733" max="733" width="11.140625" style="347" customWidth="1"/>
    <col min="734" max="734" width="11.28515625" style="347" customWidth="1"/>
    <col min="735" max="735" width="10" style="347" customWidth="1"/>
    <col min="736" max="736" width="12.42578125" style="347" customWidth="1"/>
    <col min="737" max="980" width="9.140625" style="347"/>
    <col min="981" max="981" width="3.28515625" style="347" customWidth="1"/>
    <col min="982" max="982" width="4.85546875" style="347" customWidth="1"/>
    <col min="983" max="983" width="6.140625" style="347" customWidth="1"/>
    <col min="984" max="984" width="5.28515625" style="347" customWidth="1"/>
    <col min="985" max="985" width="26.140625" style="347" customWidth="1"/>
    <col min="986" max="986" width="11" style="347" customWidth="1"/>
    <col min="987" max="987" width="10.7109375" style="347" customWidth="1"/>
    <col min="988" max="988" width="10.28515625" style="347" customWidth="1"/>
    <col min="989" max="989" width="11.140625" style="347" customWidth="1"/>
    <col min="990" max="990" width="11.28515625" style="347" customWidth="1"/>
    <col min="991" max="991" width="10" style="347" customWidth="1"/>
    <col min="992" max="992" width="12.42578125" style="347" customWidth="1"/>
    <col min="993" max="1236" width="9.140625" style="347"/>
    <col min="1237" max="1237" width="3.28515625" style="347" customWidth="1"/>
    <col min="1238" max="1238" width="4.85546875" style="347" customWidth="1"/>
    <col min="1239" max="1239" width="6.140625" style="347" customWidth="1"/>
    <col min="1240" max="1240" width="5.28515625" style="347" customWidth="1"/>
    <col min="1241" max="1241" width="26.140625" style="347" customWidth="1"/>
    <col min="1242" max="1242" width="11" style="347" customWidth="1"/>
    <col min="1243" max="1243" width="10.7109375" style="347" customWidth="1"/>
    <col min="1244" max="1244" width="10.28515625" style="347" customWidth="1"/>
    <col min="1245" max="1245" width="11.140625" style="347" customWidth="1"/>
    <col min="1246" max="1246" width="11.28515625" style="347" customWidth="1"/>
    <col min="1247" max="1247" width="10" style="347" customWidth="1"/>
    <col min="1248" max="1248" width="12.42578125" style="347" customWidth="1"/>
    <col min="1249" max="1492" width="9.140625" style="347"/>
    <col min="1493" max="1493" width="3.28515625" style="347" customWidth="1"/>
    <col min="1494" max="1494" width="4.85546875" style="347" customWidth="1"/>
    <col min="1495" max="1495" width="6.140625" style="347" customWidth="1"/>
    <col min="1496" max="1496" width="5.28515625" style="347" customWidth="1"/>
    <col min="1497" max="1497" width="26.140625" style="347" customWidth="1"/>
    <col min="1498" max="1498" width="11" style="347" customWidth="1"/>
    <col min="1499" max="1499" width="10.7109375" style="347" customWidth="1"/>
    <col min="1500" max="1500" width="10.28515625" style="347" customWidth="1"/>
    <col min="1501" max="1501" width="11.140625" style="347" customWidth="1"/>
    <col min="1502" max="1502" width="11.28515625" style="347" customWidth="1"/>
    <col min="1503" max="1503" width="10" style="347" customWidth="1"/>
    <col min="1504" max="1504" width="12.42578125" style="347" customWidth="1"/>
    <col min="1505" max="1748" width="9.140625" style="347"/>
    <col min="1749" max="1749" width="3.28515625" style="347" customWidth="1"/>
    <col min="1750" max="1750" width="4.85546875" style="347" customWidth="1"/>
    <col min="1751" max="1751" width="6.140625" style="347" customWidth="1"/>
    <col min="1752" max="1752" width="5.28515625" style="347" customWidth="1"/>
    <col min="1753" max="1753" width="26.140625" style="347" customWidth="1"/>
    <col min="1754" max="1754" width="11" style="347" customWidth="1"/>
    <col min="1755" max="1755" width="10.7109375" style="347" customWidth="1"/>
    <col min="1756" max="1756" width="10.28515625" style="347" customWidth="1"/>
    <col min="1757" max="1757" width="11.140625" style="347" customWidth="1"/>
    <col min="1758" max="1758" width="11.28515625" style="347" customWidth="1"/>
    <col min="1759" max="1759" width="10" style="347" customWidth="1"/>
    <col min="1760" max="1760" width="12.42578125" style="347" customWidth="1"/>
    <col min="1761" max="2004" width="9.140625" style="347"/>
    <col min="2005" max="2005" width="3.28515625" style="347" customWidth="1"/>
    <col min="2006" max="2006" width="4.85546875" style="347" customWidth="1"/>
    <col min="2007" max="2007" width="6.140625" style="347" customWidth="1"/>
    <col min="2008" max="2008" width="5.28515625" style="347" customWidth="1"/>
    <col min="2009" max="2009" width="26.140625" style="347" customWidth="1"/>
    <col min="2010" max="2010" width="11" style="347" customWidth="1"/>
    <col min="2011" max="2011" width="10.7109375" style="347" customWidth="1"/>
    <col min="2012" max="2012" width="10.28515625" style="347" customWidth="1"/>
    <col min="2013" max="2013" width="11.140625" style="347" customWidth="1"/>
    <col min="2014" max="2014" width="11.28515625" style="347" customWidth="1"/>
    <col min="2015" max="2015" width="10" style="347" customWidth="1"/>
    <col min="2016" max="2016" width="12.42578125" style="347" customWidth="1"/>
    <col min="2017" max="2260" width="9.140625" style="347"/>
    <col min="2261" max="2261" width="3.28515625" style="347" customWidth="1"/>
    <col min="2262" max="2262" width="4.85546875" style="347" customWidth="1"/>
    <col min="2263" max="2263" width="6.140625" style="347" customWidth="1"/>
    <col min="2264" max="2264" width="5.28515625" style="347" customWidth="1"/>
    <col min="2265" max="2265" width="26.140625" style="347" customWidth="1"/>
    <col min="2266" max="2266" width="11" style="347" customWidth="1"/>
    <col min="2267" max="2267" width="10.7109375" style="347" customWidth="1"/>
    <col min="2268" max="2268" width="10.28515625" style="347" customWidth="1"/>
    <col min="2269" max="2269" width="11.140625" style="347" customWidth="1"/>
    <col min="2270" max="2270" width="11.28515625" style="347" customWidth="1"/>
    <col min="2271" max="2271" width="10" style="347" customWidth="1"/>
    <col min="2272" max="2272" width="12.42578125" style="347" customWidth="1"/>
    <col min="2273" max="2516" width="9.140625" style="347"/>
    <col min="2517" max="2517" width="3.28515625" style="347" customWidth="1"/>
    <col min="2518" max="2518" width="4.85546875" style="347" customWidth="1"/>
    <col min="2519" max="2519" width="6.140625" style="347" customWidth="1"/>
    <col min="2520" max="2520" width="5.28515625" style="347" customWidth="1"/>
    <col min="2521" max="2521" width="26.140625" style="347" customWidth="1"/>
    <col min="2522" max="2522" width="11" style="347" customWidth="1"/>
    <col min="2523" max="2523" width="10.7109375" style="347" customWidth="1"/>
    <col min="2524" max="2524" width="10.28515625" style="347" customWidth="1"/>
    <col min="2525" max="2525" width="11.140625" style="347" customWidth="1"/>
    <col min="2526" max="2526" width="11.28515625" style="347" customWidth="1"/>
    <col min="2527" max="2527" width="10" style="347" customWidth="1"/>
    <col min="2528" max="2528" width="12.42578125" style="347" customWidth="1"/>
    <col min="2529" max="2772" width="9.140625" style="347"/>
    <col min="2773" max="2773" width="3.28515625" style="347" customWidth="1"/>
    <col min="2774" max="2774" width="4.85546875" style="347" customWidth="1"/>
    <col min="2775" max="2775" width="6.140625" style="347" customWidth="1"/>
    <col min="2776" max="2776" width="5.28515625" style="347" customWidth="1"/>
    <col min="2777" max="2777" width="26.140625" style="347" customWidth="1"/>
    <col min="2778" max="2778" width="11" style="347" customWidth="1"/>
    <col min="2779" max="2779" width="10.7109375" style="347" customWidth="1"/>
    <col min="2780" max="2780" width="10.28515625" style="347" customWidth="1"/>
    <col min="2781" max="2781" width="11.140625" style="347" customWidth="1"/>
    <col min="2782" max="2782" width="11.28515625" style="347" customWidth="1"/>
    <col min="2783" max="2783" width="10" style="347" customWidth="1"/>
    <col min="2784" max="2784" width="12.42578125" style="347" customWidth="1"/>
    <col min="2785" max="3028" width="9.140625" style="347"/>
    <col min="3029" max="3029" width="3.28515625" style="347" customWidth="1"/>
    <col min="3030" max="3030" width="4.85546875" style="347" customWidth="1"/>
    <col min="3031" max="3031" width="6.140625" style="347" customWidth="1"/>
    <col min="3032" max="3032" width="5.28515625" style="347" customWidth="1"/>
    <col min="3033" max="3033" width="26.140625" style="347" customWidth="1"/>
    <col min="3034" max="3034" width="11" style="347" customWidth="1"/>
    <col min="3035" max="3035" width="10.7109375" style="347" customWidth="1"/>
    <col min="3036" max="3036" width="10.28515625" style="347" customWidth="1"/>
    <col min="3037" max="3037" width="11.140625" style="347" customWidth="1"/>
    <col min="3038" max="3038" width="11.28515625" style="347" customWidth="1"/>
    <col min="3039" max="3039" width="10" style="347" customWidth="1"/>
    <col min="3040" max="3040" width="12.42578125" style="347" customWidth="1"/>
    <col min="3041" max="3284" width="9.140625" style="347"/>
    <col min="3285" max="3285" width="3.28515625" style="347" customWidth="1"/>
    <col min="3286" max="3286" width="4.85546875" style="347" customWidth="1"/>
    <col min="3287" max="3287" width="6.140625" style="347" customWidth="1"/>
    <col min="3288" max="3288" width="5.28515625" style="347" customWidth="1"/>
    <col min="3289" max="3289" width="26.140625" style="347" customWidth="1"/>
    <col min="3290" max="3290" width="11" style="347" customWidth="1"/>
    <col min="3291" max="3291" width="10.7109375" style="347" customWidth="1"/>
    <col min="3292" max="3292" width="10.28515625" style="347" customWidth="1"/>
    <col min="3293" max="3293" width="11.140625" style="347" customWidth="1"/>
    <col min="3294" max="3294" width="11.28515625" style="347" customWidth="1"/>
    <col min="3295" max="3295" width="10" style="347" customWidth="1"/>
    <col min="3296" max="3296" width="12.42578125" style="347" customWidth="1"/>
    <col min="3297" max="3540" width="9.140625" style="347"/>
    <col min="3541" max="3541" width="3.28515625" style="347" customWidth="1"/>
    <col min="3542" max="3542" width="4.85546875" style="347" customWidth="1"/>
    <col min="3543" max="3543" width="6.140625" style="347" customWidth="1"/>
    <col min="3544" max="3544" width="5.28515625" style="347" customWidth="1"/>
    <col min="3545" max="3545" width="26.140625" style="347" customWidth="1"/>
    <col min="3546" max="3546" width="11" style="347" customWidth="1"/>
    <col min="3547" max="3547" width="10.7109375" style="347" customWidth="1"/>
    <col min="3548" max="3548" width="10.28515625" style="347" customWidth="1"/>
    <col min="3549" max="3549" width="11.140625" style="347" customWidth="1"/>
    <col min="3550" max="3550" width="11.28515625" style="347" customWidth="1"/>
    <col min="3551" max="3551" width="10" style="347" customWidth="1"/>
    <col min="3552" max="3552" width="12.42578125" style="347" customWidth="1"/>
    <col min="3553" max="3796" width="9.140625" style="347"/>
    <col min="3797" max="3797" width="3.28515625" style="347" customWidth="1"/>
    <col min="3798" max="3798" width="4.85546875" style="347" customWidth="1"/>
    <col min="3799" max="3799" width="6.140625" style="347" customWidth="1"/>
    <col min="3800" max="3800" width="5.28515625" style="347" customWidth="1"/>
    <col min="3801" max="3801" width="26.140625" style="347" customWidth="1"/>
    <col min="3802" max="3802" width="11" style="347" customWidth="1"/>
    <col min="3803" max="3803" width="10.7109375" style="347" customWidth="1"/>
    <col min="3804" max="3804" width="10.28515625" style="347" customWidth="1"/>
    <col min="3805" max="3805" width="11.140625" style="347" customWidth="1"/>
    <col min="3806" max="3806" width="11.28515625" style="347" customWidth="1"/>
    <col min="3807" max="3807" width="10" style="347" customWidth="1"/>
    <col min="3808" max="3808" width="12.42578125" style="347" customWidth="1"/>
    <col min="3809" max="4052" width="9.140625" style="347"/>
    <col min="4053" max="4053" width="3.28515625" style="347" customWidth="1"/>
    <col min="4054" max="4054" width="4.85546875" style="347" customWidth="1"/>
    <col min="4055" max="4055" width="6.140625" style="347" customWidth="1"/>
    <col min="4056" max="4056" width="5.28515625" style="347" customWidth="1"/>
    <col min="4057" max="4057" width="26.140625" style="347" customWidth="1"/>
    <col min="4058" max="4058" width="11" style="347" customWidth="1"/>
    <col min="4059" max="4059" width="10.7109375" style="347" customWidth="1"/>
    <col min="4060" max="4060" width="10.28515625" style="347" customWidth="1"/>
    <col min="4061" max="4061" width="11.140625" style="347" customWidth="1"/>
    <col min="4062" max="4062" width="11.28515625" style="347" customWidth="1"/>
    <col min="4063" max="4063" width="10" style="347" customWidth="1"/>
    <col min="4064" max="4064" width="12.42578125" style="347" customWidth="1"/>
    <col min="4065" max="4308" width="9.140625" style="347"/>
    <col min="4309" max="4309" width="3.28515625" style="347" customWidth="1"/>
    <col min="4310" max="4310" width="4.85546875" style="347" customWidth="1"/>
    <col min="4311" max="4311" width="6.140625" style="347" customWidth="1"/>
    <col min="4312" max="4312" width="5.28515625" style="347" customWidth="1"/>
    <col min="4313" max="4313" width="26.140625" style="347" customWidth="1"/>
    <col min="4314" max="4314" width="11" style="347" customWidth="1"/>
    <col min="4315" max="4315" width="10.7109375" style="347" customWidth="1"/>
    <col min="4316" max="4316" width="10.28515625" style="347" customWidth="1"/>
    <col min="4317" max="4317" width="11.140625" style="347" customWidth="1"/>
    <col min="4318" max="4318" width="11.28515625" style="347" customWidth="1"/>
    <col min="4319" max="4319" width="10" style="347" customWidth="1"/>
    <col min="4320" max="4320" width="12.42578125" style="347" customWidth="1"/>
    <col min="4321" max="4564" width="9.140625" style="347"/>
    <col min="4565" max="4565" width="3.28515625" style="347" customWidth="1"/>
    <col min="4566" max="4566" width="4.85546875" style="347" customWidth="1"/>
    <col min="4567" max="4567" width="6.140625" style="347" customWidth="1"/>
    <col min="4568" max="4568" width="5.28515625" style="347" customWidth="1"/>
    <col min="4569" max="4569" width="26.140625" style="347" customWidth="1"/>
    <col min="4570" max="4570" width="11" style="347" customWidth="1"/>
    <col min="4571" max="4571" width="10.7109375" style="347" customWidth="1"/>
    <col min="4572" max="4572" width="10.28515625" style="347" customWidth="1"/>
    <col min="4573" max="4573" width="11.140625" style="347" customWidth="1"/>
    <col min="4574" max="4574" width="11.28515625" style="347" customWidth="1"/>
    <col min="4575" max="4575" width="10" style="347" customWidth="1"/>
    <col min="4576" max="4576" width="12.42578125" style="347" customWidth="1"/>
    <col min="4577" max="4820" width="9.140625" style="347"/>
    <col min="4821" max="4821" width="3.28515625" style="347" customWidth="1"/>
    <col min="4822" max="4822" width="4.85546875" style="347" customWidth="1"/>
    <col min="4823" max="4823" width="6.140625" style="347" customWidth="1"/>
    <col min="4824" max="4824" width="5.28515625" style="347" customWidth="1"/>
    <col min="4825" max="4825" width="26.140625" style="347" customWidth="1"/>
    <col min="4826" max="4826" width="11" style="347" customWidth="1"/>
    <col min="4827" max="4827" width="10.7109375" style="347" customWidth="1"/>
    <col min="4828" max="4828" width="10.28515625" style="347" customWidth="1"/>
    <col min="4829" max="4829" width="11.140625" style="347" customWidth="1"/>
    <col min="4830" max="4830" width="11.28515625" style="347" customWidth="1"/>
    <col min="4831" max="4831" width="10" style="347" customWidth="1"/>
    <col min="4832" max="4832" width="12.42578125" style="347" customWidth="1"/>
    <col min="4833" max="5076" width="9.140625" style="347"/>
    <col min="5077" max="5077" width="3.28515625" style="347" customWidth="1"/>
    <col min="5078" max="5078" width="4.85546875" style="347" customWidth="1"/>
    <col min="5079" max="5079" width="6.140625" style="347" customWidth="1"/>
    <col min="5080" max="5080" width="5.28515625" style="347" customWidth="1"/>
    <col min="5081" max="5081" width="26.140625" style="347" customWidth="1"/>
    <col min="5082" max="5082" width="11" style="347" customWidth="1"/>
    <col min="5083" max="5083" width="10.7109375" style="347" customWidth="1"/>
    <col min="5084" max="5084" width="10.28515625" style="347" customWidth="1"/>
    <col min="5085" max="5085" width="11.140625" style="347" customWidth="1"/>
    <col min="5086" max="5086" width="11.28515625" style="347" customWidth="1"/>
    <col min="5087" max="5087" width="10" style="347" customWidth="1"/>
    <col min="5088" max="5088" width="12.42578125" style="347" customWidth="1"/>
    <col min="5089" max="5332" width="9.140625" style="347"/>
    <col min="5333" max="5333" width="3.28515625" style="347" customWidth="1"/>
    <col min="5334" max="5334" width="4.85546875" style="347" customWidth="1"/>
    <col min="5335" max="5335" width="6.140625" style="347" customWidth="1"/>
    <col min="5336" max="5336" width="5.28515625" style="347" customWidth="1"/>
    <col min="5337" max="5337" width="26.140625" style="347" customWidth="1"/>
    <col min="5338" max="5338" width="11" style="347" customWidth="1"/>
    <col min="5339" max="5339" width="10.7109375" style="347" customWidth="1"/>
    <col min="5340" max="5340" width="10.28515625" style="347" customWidth="1"/>
    <col min="5341" max="5341" width="11.140625" style="347" customWidth="1"/>
    <col min="5342" max="5342" width="11.28515625" style="347" customWidth="1"/>
    <col min="5343" max="5343" width="10" style="347" customWidth="1"/>
    <col min="5344" max="5344" width="12.42578125" style="347" customWidth="1"/>
    <col min="5345" max="5588" width="9.140625" style="347"/>
    <col min="5589" max="5589" width="3.28515625" style="347" customWidth="1"/>
    <col min="5590" max="5590" width="4.85546875" style="347" customWidth="1"/>
    <col min="5591" max="5591" width="6.140625" style="347" customWidth="1"/>
    <col min="5592" max="5592" width="5.28515625" style="347" customWidth="1"/>
    <col min="5593" max="5593" width="26.140625" style="347" customWidth="1"/>
    <col min="5594" max="5594" width="11" style="347" customWidth="1"/>
    <col min="5595" max="5595" width="10.7109375" style="347" customWidth="1"/>
    <col min="5596" max="5596" width="10.28515625" style="347" customWidth="1"/>
    <col min="5597" max="5597" width="11.140625" style="347" customWidth="1"/>
    <col min="5598" max="5598" width="11.28515625" style="347" customWidth="1"/>
    <col min="5599" max="5599" width="10" style="347" customWidth="1"/>
    <col min="5600" max="5600" width="12.42578125" style="347" customWidth="1"/>
    <col min="5601" max="5844" width="9.140625" style="347"/>
    <col min="5845" max="5845" width="3.28515625" style="347" customWidth="1"/>
    <col min="5846" max="5846" width="4.85546875" style="347" customWidth="1"/>
    <col min="5847" max="5847" width="6.140625" style="347" customWidth="1"/>
    <col min="5848" max="5848" width="5.28515625" style="347" customWidth="1"/>
    <col min="5849" max="5849" width="26.140625" style="347" customWidth="1"/>
    <col min="5850" max="5850" width="11" style="347" customWidth="1"/>
    <col min="5851" max="5851" width="10.7109375" style="347" customWidth="1"/>
    <col min="5852" max="5852" width="10.28515625" style="347" customWidth="1"/>
    <col min="5853" max="5853" width="11.140625" style="347" customWidth="1"/>
    <col min="5854" max="5854" width="11.28515625" style="347" customWidth="1"/>
    <col min="5855" max="5855" width="10" style="347" customWidth="1"/>
    <col min="5856" max="5856" width="12.42578125" style="347" customWidth="1"/>
    <col min="5857" max="6100" width="9.140625" style="347"/>
    <col min="6101" max="6101" width="3.28515625" style="347" customWidth="1"/>
    <col min="6102" max="6102" width="4.85546875" style="347" customWidth="1"/>
    <col min="6103" max="6103" width="6.140625" style="347" customWidth="1"/>
    <col min="6104" max="6104" width="5.28515625" style="347" customWidth="1"/>
    <col min="6105" max="6105" width="26.140625" style="347" customWidth="1"/>
    <col min="6106" max="6106" width="11" style="347" customWidth="1"/>
    <col min="6107" max="6107" width="10.7109375" style="347" customWidth="1"/>
    <col min="6108" max="6108" width="10.28515625" style="347" customWidth="1"/>
    <col min="6109" max="6109" width="11.140625" style="347" customWidth="1"/>
    <col min="6110" max="6110" width="11.28515625" style="347" customWidth="1"/>
    <col min="6111" max="6111" width="10" style="347" customWidth="1"/>
    <col min="6112" max="6112" width="12.42578125" style="347" customWidth="1"/>
    <col min="6113" max="6356" width="9.140625" style="347"/>
    <col min="6357" max="6357" width="3.28515625" style="347" customWidth="1"/>
    <col min="6358" max="6358" width="4.85546875" style="347" customWidth="1"/>
    <col min="6359" max="6359" width="6.140625" style="347" customWidth="1"/>
    <col min="6360" max="6360" width="5.28515625" style="347" customWidth="1"/>
    <col min="6361" max="6361" width="26.140625" style="347" customWidth="1"/>
    <col min="6362" max="6362" width="11" style="347" customWidth="1"/>
    <col min="6363" max="6363" width="10.7109375" style="347" customWidth="1"/>
    <col min="6364" max="6364" width="10.28515625" style="347" customWidth="1"/>
    <col min="6365" max="6365" width="11.140625" style="347" customWidth="1"/>
    <col min="6366" max="6366" width="11.28515625" style="347" customWidth="1"/>
    <col min="6367" max="6367" width="10" style="347" customWidth="1"/>
    <col min="6368" max="6368" width="12.42578125" style="347" customWidth="1"/>
    <col min="6369" max="6612" width="9.140625" style="347"/>
    <col min="6613" max="6613" width="3.28515625" style="347" customWidth="1"/>
    <col min="6614" max="6614" width="4.85546875" style="347" customWidth="1"/>
    <col min="6615" max="6615" width="6.140625" style="347" customWidth="1"/>
    <col min="6616" max="6616" width="5.28515625" style="347" customWidth="1"/>
    <col min="6617" max="6617" width="26.140625" style="347" customWidth="1"/>
    <col min="6618" max="6618" width="11" style="347" customWidth="1"/>
    <col min="6619" max="6619" width="10.7109375" style="347" customWidth="1"/>
    <col min="6620" max="6620" width="10.28515625" style="347" customWidth="1"/>
    <col min="6621" max="6621" width="11.140625" style="347" customWidth="1"/>
    <col min="6622" max="6622" width="11.28515625" style="347" customWidth="1"/>
    <col min="6623" max="6623" width="10" style="347" customWidth="1"/>
    <col min="6624" max="6624" width="12.42578125" style="347" customWidth="1"/>
    <col min="6625" max="6868" width="9.140625" style="347"/>
    <col min="6869" max="6869" width="3.28515625" style="347" customWidth="1"/>
    <col min="6870" max="6870" width="4.85546875" style="347" customWidth="1"/>
    <col min="6871" max="6871" width="6.140625" style="347" customWidth="1"/>
    <col min="6872" max="6872" width="5.28515625" style="347" customWidth="1"/>
    <col min="6873" max="6873" width="26.140625" style="347" customWidth="1"/>
    <col min="6874" max="6874" width="11" style="347" customWidth="1"/>
    <col min="6875" max="6875" width="10.7109375" style="347" customWidth="1"/>
    <col min="6876" max="6876" width="10.28515625" style="347" customWidth="1"/>
    <col min="6877" max="6877" width="11.140625" style="347" customWidth="1"/>
    <col min="6878" max="6878" width="11.28515625" style="347" customWidth="1"/>
    <col min="6879" max="6879" width="10" style="347" customWidth="1"/>
    <col min="6880" max="6880" width="12.42578125" style="347" customWidth="1"/>
    <col min="6881" max="7124" width="9.140625" style="347"/>
    <col min="7125" max="7125" width="3.28515625" style="347" customWidth="1"/>
    <col min="7126" max="7126" width="4.85546875" style="347" customWidth="1"/>
    <col min="7127" max="7127" width="6.140625" style="347" customWidth="1"/>
    <col min="7128" max="7128" width="5.28515625" style="347" customWidth="1"/>
    <col min="7129" max="7129" width="26.140625" style="347" customWidth="1"/>
    <col min="7130" max="7130" width="11" style="347" customWidth="1"/>
    <col min="7131" max="7131" width="10.7109375" style="347" customWidth="1"/>
    <col min="7132" max="7132" width="10.28515625" style="347" customWidth="1"/>
    <col min="7133" max="7133" width="11.140625" style="347" customWidth="1"/>
    <col min="7134" max="7134" width="11.28515625" style="347" customWidth="1"/>
    <col min="7135" max="7135" width="10" style="347" customWidth="1"/>
    <col min="7136" max="7136" width="12.42578125" style="347" customWidth="1"/>
    <col min="7137" max="7380" width="9.140625" style="347"/>
    <col min="7381" max="7381" width="3.28515625" style="347" customWidth="1"/>
    <col min="7382" max="7382" width="4.85546875" style="347" customWidth="1"/>
    <col min="7383" max="7383" width="6.140625" style="347" customWidth="1"/>
    <col min="7384" max="7384" width="5.28515625" style="347" customWidth="1"/>
    <col min="7385" max="7385" width="26.140625" style="347" customWidth="1"/>
    <col min="7386" max="7386" width="11" style="347" customWidth="1"/>
    <col min="7387" max="7387" width="10.7109375" style="347" customWidth="1"/>
    <col min="7388" max="7388" width="10.28515625" style="347" customWidth="1"/>
    <col min="7389" max="7389" width="11.140625" style="347" customWidth="1"/>
    <col min="7390" max="7390" width="11.28515625" style="347" customWidth="1"/>
    <col min="7391" max="7391" width="10" style="347" customWidth="1"/>
    <col min="7392" max="7392" width="12.42578125" style="347" customWidth="1"/>
    <col min="7393" max="7636" width="9.140625" style="347"/>
    <col min="7637" max="7637" width="3.28515625" style="347" customWidth="1"/>
    <col min="7638" max="7638" width="4.85546875" style="347" customWidth="1"/>
    <col min="7639" max="7639" width="6.140625" style="347" customWidth="1"/>
    <col min="7640" max="7640" width="5.28515625" style="347" customWidth="1"/>
    <col min="7641" max="7641" width="26.140625" style="347" customWidth="1"/>
    <col min="7642" max="7642" width="11" style="347" customWidth="1"/>
    <col min="7643" max="7643" width="10.7109375" style="347" customWidth="1"/>
    <col min="7644" max="7644" width="10.28515625" style="347" customWidth="1"/>
    <col min="7645" max="7645" width="11.140625" style="347" customWidth="1"/>
    <col min="7646" max="7646" width="11.28515625" style="347" customWidth="1"/>
    <col min="7647" max="7647" width="10" style="347" customWidth="1"/>
    <col min="7648" max="7648" width="12.42578125" style="347" customWidth="1"/>
    <col min="7649" max="7892" width="9.140625" style="347"/>
    <col min="7893" max="7893" width="3.28515625" style="347" customWidth="1"/>
    <col min="7894" max="7894" width="4.85546875" style="347" customWidth="1"/>
    <col min="7895" max="7895" width="6.140625" style="347" customWidth="1"/>
    <col min="7896" max="7896" width="5.28515625" style="347" customWidth="1"/>
    <col min="7897" max="7897" width="26.140625" style="347" customWidth="1"/>
    <col min="7898" max="7898" width="11" style="347" customWidth="1"/>
    <col min="7899" max="7899" width="10.7109375" style="347" customWidth="1"/>
    <col min="7900" max="7900" width="10.28515625" style="347" customWidth="1"/>
    <col min="7901" max="7901" width="11.140625" style="347" customWidth="1"/>
    <col min="7902" max="7902" width="11.28515625" style="347" customWidth="1"/>
    <col min="7903" max="7903" width="10" style="347" customWidth="1"/>
    <col min="7904" max="7904" width="12.42578125" style="347" customWidth="1"/>
    <col min="7905" max="8148" width="9.140625" style="347"/>
    <col min="8149" max="8149" width="3.28515625" style="347" customWidth="1"/>
    <col min="8150" max="8150" width="4.85546875" style="347" customWidth="1"/>
    <col min="8151" max="8151" width="6.140625" style="347" customWidth="1"/>
    <col min="8152" max="8152" width="5.28515625" style="347" customWidth="1"/>
    <col min="8153" max="8153" width="26.140625" style="347" customWidth="1"/>
    <col min="8154" max="8154" width="11" style="347" customWidth="1"/>
    <col min="8155" max="8155" width="10.7109375" style="347" customWidth="1"/>
    <col min="8156" max="8156" width="10.28515625" style="347" customWidth="1"/>
    <col min="8157" max="8157" width="11.140625" style="347" customWidth="1"/>
    <col min="8158" max="8158" width="11.28515625" style="347" customWidth="1"/>
    <col min="8159" max="8159" width="10" style="347" customWidth="1"/>
    <col min="8160" max="8160" width="12.42578125" style="347" customWidth="1"/>
    <col min="8161" max="8404" width="9.140625" style="347"/>
    <col min="8405" max="8405" width="3.28515625" style="347" customWidth="1"/>
    <col min="8406" max="8406" width="4.85546875" style="347" customWidth="1"/>
    <col min="8407" max="8407" width="6.140625" style="347" customWidth="1"/>
    <col min="8408" max="8408" width="5.28515625" style="347" customWidth="1"/>
    <col min="8409" max="8409" width="26.140625" style="347" customWidth="1"/>
    <col min="8410" max="8410" width="11" style="347" customWidth="1"/>
    <col min="8411" max="8411" width="10.7109375" style="347" customWidth="1"/>
    <col min="8412" max="8412" width="10.28515625" style="347" customWidth="1"/>
    <col min="8413" max="8413" width="11.140625" style="347" customWidth="1"/>
    <col min="8414" max="8414" width="11.28515625" style="347" customWidth="1"/>
    <col min="8415" max="8415" width="10" style="347" customWidth="1"/>
    <col min="8416" max="8416" width="12.42578125" style="347" customWidth="1"/>
    <col min="8417" max="8660" width="9.140625" style="347"/>
    <col min="8661" max="8661" width="3.28515625" style="347" customWidth="1"/>
    <col min="8662" max="8662" width="4.85546875" style="347" customWidth="1"/>
    <col min="8663" max="8663" width="6.140625" style="347" customWidth="1"/>
    <col min="8664" max="8664" width="5.28515625" style="347" customWidth="1"/>
    <col min="8665" max="8665" width="26.140625" style="347" customWidth="1"/>
    <col min="8666" max="8666" width="11" style="347" customWidth="1"/>
    <col min="8667" max="8667" width="10.7109375" style="347" customWidth="1"/>
    <col min="8668" max="8668" width="10.28515625" style="347" customWidth="1"/>
    <col min="8669" max="8669" width="11.140625" style="347" customWidth="1"/>
    <col min="8670" max="8670" width="11.28515625" style="347" customWidth="1"/>
    <col min="8671" max="8671" width="10" style="347" customWidth="1"/>
    <col min="8672" max="8672" width="12.42578125" style="347" customWidth="1"/>
    <col min="8673" max="8916" width="9.140625" style="347"/>
    <col min="8917" max="8917" width="3.28515625" style="347" customWidth="1"/>
    <col min="8918" max="8918" width="4.85546875" style="347" customWidth="1"/>
    <col min="8919" max="8919" width="6.140625" style="347" customWidth="1"/>
    <col min="8920" max="8920" width="5.28515625" style="347" customWidth="1"/>
    <col min="8921" max="8921" width="26.140625" style="347" customWidth="1"/>
    <col min="8922" max="8922" width="11" style="347" customWidth="1"/>
    <col min="8923" max="8923" width="10.7109375" style="347" customWidth="1"/>
    <col min="8924" max="8924" width="10.28515625" style="347" customWidth="1"/>
    <col min="8925" max="8925" width="11.140625" style="347" customWidth="1"/>
    <col min="8926" max="8926" width="11.28515625" style="347" customWidth="1"/>
    <col min="8927" max="8927" width="10" style="347" customWidth="1"/>
    <col min="8928" max="8928" width="12.42578125" style="347" customWidth="1"/>
    <col min="8929" max="9172" width="9.140625" style="347"/>
    <col min="9173" max="9173" width="3.28515625" style="347" customWidth="1"/>
    <col min="9174" max="9174" width="4.85546875" style="347" customWidth="1"/>
    <col min="9175" max="9175" width="6.140625" style="347" customWidth="1"/>
    <col min="9176" max="9176" width="5.28515625" style="347" customWidth="1"/>
    <col min="9177" max="9177" width="26.140625" style="347" customWidth="1"/>
    <col min="9178" max="9178" width="11" style="347" customWidth="1"/>
    <col min="9179" max="9179" width="10.7109375" style="347" customWidth="1"/>
    <col min="9180" max="9180" width="10.28515625" style="347" customWidth="1"/>
    <col min="9181" max="9181" width="11.140625" style="347" customWidth="1"/>
    <col min="9182" max="9182" width="11.28515625" style="347" customWidth="1"/>
    <col min="9183" max="9183" width="10" style="347" customWidth="1"/>
    <col min="9184" max="9184" width="12.42578125" style="347" customWidth="1"/>
    <col min="9185" max="9428" width="9.140625" style="347"/>
    <col min="9429" max="9429" width="3.28515625" style="347" customWidth="1"/>
    <col min="9430" max="9430" width="4.85546875" style="347" customWidth="1"/>
    <col min="9431" max="9431" width="6.140625" style="347" customWidth="1"/>
    <col min="9432" max="9432" width="5.28515625" style="347" customWidth="1"/>
    <col min="9433" max="9433" width="26.140625" style="347" customWidth="1"/>
    <col min="9434" max="9434" width="11" style="347" customWidth="1"/>
    <col min="9435" max="9435" width="10.7109375" style="347" customWidth="1"/>
    <col min="9436" max="9436" width="10.28515625" style="347" customWidth="1"/>
    <col min="9437" max="9437" width="11.140625" style="347" customWidth="1"/>
    <col min="9438" max="9438" width="11.28515625" style="347" customWidth="1"/>
    <col min="9439" max="9439" width="10" style="347" customWidth="1"/>
    <col min="9440" max="9440" width="12.42578125" style="347" customWidth="1"/>
    <col min="9441" max="9684" width="9.140625" style="347"/>
    <col min="9685" max="9685" width="3.28515625" style="347" customWidth="1"/>
    <col min="9686" max="9686" width="4.85546875" style="347" customWidth="1"/>
    <col min="9687" max="9687" width="6.140625" style="347" customWidth="1"/>
    <col min="9688" max="9688" width="5.28515625" style="347" customWidth="1"/>
    <col min="9689" max="9689" width="26.140625" style="347" customWidth="1"/>
    <col min="9690" max="9690" width="11" style="347" customWidth="1"/>
    <col min="9691" max="9691" width="10.7109375" style="347" customWidth="1"/>
    <col min="9692" max="9692" width="10.28515625" style="347" customWidth="1"/>
    <col min="9693" max="9693" width="11.140625" style="347" customWidth="1"/>
    <col min="9694" max="9694" width="11.28515625" style="347" customWidth="1"/>
    <col min="9695" max="9695" width="10" style="347" customWidth="1"/>
    <col min="9696" max="9696" width="12.42578125" style="347" customWidth="1"/>
    <col min="9697" max="9940" width="9.140625" style="347"/>
    <col min="9941" max="9941" width="3.28515625" style="347" customWidth="1"/>
    <col min="9942" max="9942" width="4.85546875" style="347" customWidth="1"/>
    <col min="9943" max="9943" width="6.140625" style="347" customWidth="1"/>
    <col min="9944" max="9944" width="5.28515625" style="347" customWidth="1"/>
    <col min="9945" max="9945" width="26.140625" style="347" customWidth="1"/>
    <col min="9946" max="9946" width="11" style="347" customWidth="1"/>
    <col min="9947" max="9947" width="10.7109375" style="347" customWidth="1"/>
    <col min="9948" max="9948" width="10.28515625" style="347" customWidth="1"/>
    <col min="9949" max="9949" width="11.140625" style="347" customWidth="1"/>
    <col min="9950" max="9950" width="11.28515625" style="347" customWidth="1"/>
    <col min="9951" max="9951" width="10" style="347" customWidth="1"/>
    <col min="9952" max="9952" width="12.42578125" style="347" customWidth="1"/>
    <col min="9953" max="10196" width="9.140625" style="347"/>
    <col min="10197" max="10197" width="3.28515625" style="347" customWidth="1"/>
    <col min="10198" max="10198" width="4.85546875" style="347" customWidth="1"/>
    <col min="10199" max="10199" width="6.140625" style="347" customWidth="1"/>
    <col min="10200" max="10200" width="5.28515625" style="347" customWidth="1"/>
    <col min="10201" max="10201" width="26.140625" style="347" customWidth="1"/>
    <col min="10202" max="10202" width="11" style="347" customWidth="1"/>
    <col min="10203" max="10203" width="10.7109375" style="347" customWidth="1"/>
    <col min="10204" max="10204" width="10.28515625" style="347" customWidth="1"/>
    <col min="10205" max="10205" width="11.140625" style="347" customWidth="1"/>
    <col min="10206" max="10206" width="11.28515625" style="347" customWidth="1"/>
    <col min="10207" max="10207" width="10" style="347" customWidth="1"/>
    <col min="10208" max="10208" width="12.42578125" style="347" customWidth="1"/>
    <col min="10209" max="10452" width="9.140625" style="347"/>
    <col min="10453" max="10453" width="3.28515625" style="347" customWidth="1"/>
    <col min="10454" max="10454" width="4.85546875" style="347" customWidth="1"/>
    <col min="10455" max="10455" width="6.140625" style="347" customWidth="1"/>
    <col min="10456" max="10456" width="5.28515625" style="347" customWidth="1"/>
    <col min="10457" max="10457" width="26.140625" style="347" customWidth="1"/>
    <col min="10458" max="10458" width="11" style="347" customWidth="1"/>
    <col min="10459" max="10459" width="10.7109375" style="347" customWidth="1"/>
    <col min="10460" max="10460" width="10.28515625" style="347" customWidth="1"/>
    <col min="10461" max="10461" width="11.140625" style="347" customWidth="1"/>
    <col min="10462" max="10462" width="11.28515625" style="347" customWidth="1"/>
    <col min="10463" max="10463" width="10" style="347" customWidth="1"/>
    <col min="10464" max="10464" width="12.42578125" style="347" customWidth="1"/>
    <col min="10465" max="10708" width="9.140625" style="347"/>
    <col min="10709" max="10709" width="3.28515625" style="347" customWidth="1"/>
    <col min="10710" max="10710" width="4.85546875" style="347" customWidth="1"/>
    <col min="10711" max="10711" width="6.140625" style="347" customWidth="1"/>
    <col min="10712" max="10712" width="5.28515625" style="347" customWidth="1"/>
    <col min="10713" max="10713" width="26.140625" style="347" customWidth="1"/>
    <col min="10714" max="10714" width="11" style="347" customWidth="1"/>
    <col min="10715" max="10715" width="10.7109375" style="347" customWidth="1"/>
    <col min="10716" max="10716" width="10.28515625" style="347" customWidth="1"/>
    <col min="10717" max="10717" width="11.140625" style="347" customWidth="1"/>
    <col min="10718" max="10718" width="11.28515625" style="347" customWidth="1"/>
    <col min="10719" max="10719" width="10" style="347" customWidth="1"/>
    <col min="10720" max="10720" width="12.42578125" style="347" customWidth="1"/>
    <col min="10721" max="10964" width="9.140625" style="347"/>
    <col min="10965" max="10965" width="3.28515625" style="347" customWidth="1"/>
    <col min="10966" max="10966" width="4.85546875" style="347" customWidth="1"/>
    <col min="10967" max="10967" width="6.140625" style="347" customWidth="1"/>
    <col min="10968" max="10968" width="5.28515625" style="347" customWidth="1"/>
    <col min="10969" max="10969" width="26.140625" style="347" customWidth="1"/>
    <col min="10970" max="10970" width="11" style="347" customWidth="1"/>
    <col min="10971" max="10971" width="10.7109375" style="347" customWidth="1"/>
    <col min="10972" max="10972" width="10.28515625" style="347" customWidth="1"/>
    <col min="10973" max="10973" width="11.140625" style="347" customWidth="1"/>
    <col min="10974" max="10974" width="11.28515625" style="347" customWidth="1"/>
    <col min="10975" max="10975" width="10" style="347" customWidth="1"/>
    <col min="10976" max="10976" width="12.42578125" style="347" customWidth="1"/>
    <col min="10977" max="11220" width="9.140625" style="347"/>
    <col min="11221" max="11221" width="3.28515625" style="347" customWidth="1"/>
    <col min="11222" max="11222" width="4.85546875" style="347" customWidth="1"/>
    <col min="11223" max="11223" width="6.140625" style="347" customWidth="1"/>
    <col min="11224" max="11224" width="5.28515625" style="347" customWidth="1"/>
    <col min="11225" max="11225" width="26.140625" style="347" customWidth="1"/>
    <col min="11226" max="11226" width="11" style="347" customWidth="1"/>
    <col min="11227" max="11227" width="10.7109375" style="347" customWidth="1"/>
    <col min="11228" max="11228" width="10.28515625" style="347" customWidth="1"/>
    <col min="11229" max="11229" width="11.140625" style="347" customWidth="1"/>
    <col min="11230" max="11230" width="11.28515625" style="347" customWidth="1"/>
    <col min="11231" max="11231" width="10" style="347" customWidth="1"/>
    <col min="11232" max="11232" width="12.42578125" style="347" customWidth="1"/>
    <col min="11233" max="11476" width="9.140625" style="347"/>
    <col min="11477" max="11477" width="3.28515625" style="347" customWidth="1"/>
    <col min="11478" max="11478" width="4.85546875" style="347" customWidth="1"/>
    <col min="11479" max="11479" width="6.140625" style="347" customWidth="1"/>
    <col min="11480" max="11480" width="5.28515625" style="347" customWidth="1"/>
    <col min="11481" max="11481" width="26.140625" style="347" customWidth="1"/>
    <col min="11482" max="11482" width="11" style="347" customWidth="1"/>
    <col min="11483" max="11483" width="10.7109375" style="347" customWidth="1"/>
    <col min="11484" max="11484" width="10.28515625" style="347" customWidth="1"/>
    <col min="11485" max="11485" width="11.140625" style="347" customWidth="1"/>
    <col min="11486" max="11486" width="11.28515625" style="347" customWidth="1"/>
    <col min="11487" max="11487" width="10" style="347" customWidth="1"/>
    <col min="11488" max="11488" width="12.42578125" style="347" customWidth="1"/>
    <col min="11489" max="11732" width="9.140625" style="347"/>
    <col min="11733" max="11733" width="3.28515625" style="347" customWidth="1"/>
    <col min="11734" max="11734" width="4.85546875" style="347" customWidth="1"/>
    <col min="11735" max="11735" width="6.140625" style="347" customWidth="1"/>
    <col min="11736" max="11736" width="5.28515625" style="347" customWidth="1"/>
    <col min="11737" max="11737" width="26.140625" style="347" customWidth="1"/>
    <col min="11738" max="11738" width="11" style="347" customWidth="1"/>
    <col min="11739" max="11739" width="10.7109375" style="347" customWidth="1"/>
    <col min="11740" max="11740" width="10.28515625" style="347" customWidth="1"/>
    <col min="11741" max="11741" width="11.140625" style="347" customWidth="1"/>
    <col min="11742" max="11742" width="11.28515625" style="347" customWidth="1"/>
    <col min="11743" max="11743" width="10" style="347" customWidth="1"/>
    <col min="11744" max="11744" width="12.42578125" style="347" customWidth="1"/>
    <col min="11745" max="11988" width="9.140625" style="347"/>
    <col min="11989" max="11989" width="3.28515625" style="347" customWidth="1"/>
    <col min="11990" max="11990" width="4.85546875" style="347" customWidth="1"/>
    <col min="11991" max="11991" width="6.140625" style="347" customWidth="1"/>
    <col min="11992" max="11992" width="5.28515625" style="347" customWidth="1"/>
    <col min="11993" max="11993" width="26.140625" style="347" customWidth="1"/>
    <col min="11994" max="11994" width="11" style="347" customWidth="1"/>
    <col min="11995" max="11995" width="10.7109375" style="347" customWidth="1"/>
    <col min="11996" max="11996" width="10.28515625" style="347" customWidth="1"/>
    <col min="11997" max="11997" width="11.140625" style="347" customWidth="1"/>
    <col min="11998" max="11998" width="11.28515625" style="347" customWidth="1"/>
    <col min="11999" max="11999" width="10" style="347" customWidth="1"/>
    <col min="12000" max="12000" width="12.42578125" style="347" customWidth="1"/>
    <col min="12001" max="12244" width="9.140625" style="347"/>
    <col min="12245" max="12245" width="3.28515625" style="347" customWidth="1"/>
    <col min="12246" max="12246" width="4.85546875" style="347" customWidth="1"/>
    <col min="12247" max="12247" width="6.140625" style="347" customWidth="1"/>
    <col min="12248" max="12248" width="5.28515625" style="347" customWidth="1"/>
    <col min="12249" max="12249" width="26.140625" style="347" customWidth="1"/>
    <col min="12250" max="12250" width="11" style="347" customWidth="1"/>
    <col min="12251" max="12251" width="10.7109375" style="347" customWidth="1"/>
    <col min="12252" max="12252" width="10.28515625" style="347" customWidth="1"/>
    <col min="12253" max="12253" width="11.140625" style="347" customWidth="1"/>
    <col min="12254" max="12254" width="11.28515625" style="347" customWidth="1"/>
    <col min="12255" max="12255" width="10" style="347" customWidth="1"/>
    <col min="12256" max="12256" width="12.42578125" style="347" customWidth="1"/>
    <col min="12257" max="12500" width="9.140625" style="347"/>
    <col min="12501" max="12501" width="3.28515625" style="347" customWidth="1"/>
    <col min="12502" max="12502" width="4.85546875" style="347" customWidth="1"/>
    <col min="12503" max="12503" width="6.140625" style="347" customWidth="1"/>
    <col min="12504" max="12504" width="5.28515625" style="347" customWidth="1"/>
    <col min="12505" max="12505" width="26.140625" style="347" customWidth="1"/>
    <col min="12506" max="12506" width="11" style="347" customWidth="1"/>
    <col min="12507" max="12507" width="10.7109375" style="347" customWidth="1"/>
    <col min="12508" max="12508" width="10.28515625" style="347" customWidth="1"/>
    <col min="12509" max="12509" width="11.140625" style="347" customWidth="1"/>
    <col min="12510" max="12510" width="11.28515625" style="347" customWidth="1"/>
    <col min="12511" max="12511" width="10" style="347" customWidth="1"/>
    <col min="12512" max="12512" width="12.42578125" style="347" customWidth="1"/>
    <col min="12513" max="12756" width="9.140625" style="347"/>
    <col min="12757" max="12757" width="3.28515625" style="347" customWidth="1"/>
    <col min="12758" max="12758" width="4.85546875" style="347" customWidth="1"/>
    <col min="12759" max="12759" width="6.140625" style="347" customWidth="1"/>
    <col min="12760" max="12760" width="5.28515625" style="347" customWidth="1"/>
    <col min="12761" max="12761" width="26.140625" style="347" customWidth="1"/>
    <col min="12762" max="12762" width="11" style="347" customWidth="1"/>
    <col min="12763" max="12763" width="10.7109375" style="347" customWidth="1"/>
    <col min="12764" max="12764" width="10.28515625" style="347" customWidth="1"/>
    <col min="12765" max="12765" width="11.140625" style="347" customWidth="1"/>
    <col min="12766" max="12766" width="11.28515625" style="347" customWidth="1"/>
    <col min="12767" max="12767" width="10" style="347" customWidth="1"/>
    <col min="12768" max="12768" width="12.42578125" style="347" customWidth="1"/>
    <col min="12769" max="13012" width="9.140625" style="347"/>
    <col min="13013" max="13013" width="3.28515625" style="347" customWidth="1"/>
    <col min="13014" max="13014" width="4.85546875" style="347" customWidth="1"/>
    <col min="13015" max="13015" width="6.140625" style="347" customWidth="1"/>
    <col min="13016" max="13016" width="5.28515625" style="347" customWidth="1"/>
    <col min="13017" max="13017" width="26.140625" style="347" customWidth="1"/>
    <col min="13018" max="13018" width="11" style="347" customWidth="1"/>
    <col min="13019" max="13019" width="10.7109375" style="347" customWidth="1"/>
    <col min="13020" max="13020" width="10.28515625" style="347" customWidth="1"/>
    <col min="13021" max="13021" width="11.140625" style="347" customWidth="1"/>
    <col min="13022" max="13022" width="11.28515625" style="347" customWidth="1"/>
    <col min="13023" max="13023" width="10" style="347" customWidth="1"/>
    <col min="13024" max="13024" width="12.42578125" style="347" customWidth="1"/>
    <col min="13025" max="13268" width="9.140625" style="347"/>
    <col min="13269" max="13269" width="3.28515625" style="347" customWidth="1"/>
    <col min="13270" max="13270" width="4.85546875" style="347" customWidth="1"/>
    <col min="13271" max="13271" width="6.140625" style="347" customWidth="1"/>
    <col min="13272" max="13272" width="5.28515625" style="347" customWidth="1"/>
    <col min="13273" max="13273" width="26.140625" style="347" customWidth="1"/>
    <col min="13274" max="13274" width="11" style="347" customWidth="1"/>
    <col min="13275" max="13275" width="10.7109375" style="347" customWidth="1"/>
    <col min="13276" max="13276" width="10.28515625" style="347" customWidth="1"/>
    <col min="13277" max="13277" width="11.140625" style="347" customWidth="1"/>
    <col min="13278" max="13278" width="11.28515625" style="347" customWidth="1"/>
    <col min="13279" max="13279" width="10" style="347" customWidth="1"/>
    <col min="13280" max="13280" width="12.42578125" style="347" customWidth="1"/>
    <col min="13281" max="13524" width="9.140625" style="347"/>
    <col min="13525" max="13525" width="3.28515625" style="347" customWidth="1"/>
    <col min="13526" max="13526" width="4.85546875" style="347" customWidth="1"/>
    <col min="13527" max="13527" width="6.140625" style="347" customWidth="1"/>
    <col min="13528" max="13528" width="5.28515625" style="347" customWidth="1"/>
    <col min="13529" max="13529" width="26.140625" style="347" customWidth="1"/>
    <col min="13530" max="13530" width="11" style="347" customWidth="1"/>
    <col min="13531" max="13531" width="10.7109375" style="347" customWidth="1"/>
    <col min="13532" max="13532" width="10.28515625" style="347" customWidth="1"/>
    <col min="13533" max="13533" width="11.140625" style="347" customWidth="1"/>
    <col min="13534" max="13534" width="11.28515625" style="347" customWidth="1"/>
    <col min="13535" max="13535" width="10" style="347" customWidth="1"/>
    <col min="13536" max="13536" width="12.42578125" style="347" customWidth="1"/>
    <col min="13537" max="13780" width="9.140625" style="347"/>
    <col min="13781" max="13781" width="3.28515625" style="347" customWidth="1"/>
    <col min="13782" max="13782" width="4.85546875" style="347" customWidth="1"/>
    <col min="13783" max="13783" width="6.140625" style="347" customWidth="1"/>
    <col min="13784" max="13784" width="5.28515625" style="347" customWidth="1"/>
    <col min="13785" max="13785" width="26.140625" style="347" customWidth="1"/>
    <col min="13786" max="13786" width="11" style="347" customWidth="1"/>
    <col min="13787" max="13787" width="10.7109375" style="347" customWidth="1"/>
    <col min="13788" max="13788" width="10.28515625" style="347" customWidth="1"/>
    <col min="13789" max="13789" width="11.140625" style="347" customWidth="1"/>
    <col min="13790" max="13790" width="11.28515625" style="347" customWidth="1"/>
    <col min="13791" max="13791" width="10" style="347" customWidth="1"/>
    <col min="13792" max="13792" width="12.42578125" style="347" customWidth="1"/>
    <col min="13793" max="14036" width="9.140625" style="347"/>
    <col min="14037" max="14037" width="3.28515625" style="347" customWidth="1"/>
    <col min="14038" max="14038" width="4.85546875" style="347" customWidth="1"/>
    <col min="14039" max="14039" width="6.140625" style="347" customWidth="1"/>
    <col min="14040" max="14040" width="5.28515625" style="347" customWidth="1"/>
    <col min="14041" max="14041" width="26.140625" style="347" customWidth="1"/>
    <col min="14042" max="14042" width="11" style="347" customWidth="1"/>
    <col min="14043" max="14043" width="10.7109375" style="347" customWidth="1"/>
    <col min="14044" max="14044" width="10.28515625" style="347" customWidth="1"/>
    <col min="14045" max="14045" width="11.140625" style="347" customWidth="1"/>
    <col min="14046" max="14046" width="11.28515625" style="347" customWidth="1"/>
    <col min="14047" max="14047" width="10" style="347" customWidth="1"/>
    <col min="14048" max="14048" width="12.42578125" style="347" customWidth="1"/>
    <col min="14049" max="14292" width="9.140625" style="347"/>
    <col min="14293" max="14293" width="3.28515625" style="347" customWidth="1"/>
    <col min="14294" max="14294" width="4.85546875" style="347" customWidth="1"/>
    <col min="14295" max="14295" width="6.140625" style="347" customWidth="1"/>
    <col min="14296" max="14296" width="5.28515625" style="347" customWidth="1"/>
    <col min="14297" max="14297" width="26.140625" style="347" customWidth="1"/>
    <col min="14298" max="14298" width="11" style="347" customWidth="1"/>
    <col min="14299" max="14299" width="10.7109375" style="347" customWidth="1"/>
    <col min="14300" max="14300" width="10.28515625" style="347" customWidth="1"/>
    <col min="14301" max="14301" width="11.140625" style="347" customWidth="1"/>
    <col min="14302" max="14302" width="11.28515625" style="347" customWidth="1"/>
    <col min="14303" max="14303" width="10" style="347" customWidth="1"/>
    <col min="14304" max="14304" width="12.42578125" style="347" customWidth="1"/>
    <col min="14305" max="14548" width="9.140625" style="347"/>
    <col min="14549" max="14549" width="3.28515625" style="347" customWidth="1"/>
    <col min="14550" max="14550" width="4.85546875" style="347" customWidth="1"/>
    <col min="14551" max="14551" width="6.140625" style="347" customWidth="1"/>
    <col min="14552" max="14552" width="5.28515625" style="347" customWidth="1"/>
    <col min="14553" max="14553" width="26.140625" style="347" customWidth="1"/>
    <col min="14554" max="14554" width="11" style="347" customWidth="1"/>
    <col min="14555" max="14555" width="10.7109375" style="347" customWidth="1"/>
    <col min="14556" max="14556" width="10.28515625" style="347" customWidth="1"/>
    <col min="14557" max="14557" width="11.140625" style="347" customWidth="1"/>
    <col min="14558" max="14558" width="11.28515625" style="347" customWidth="1"/>
    <col min="14559" max="14559" width="10" style="347" customWidth="1"/>
    <col min="14560" max="14560" width="12.42578125" style="347" customWidth="1"/>
    <col min="14561" max="14804" width="9.140625" style="347"/>
    <col min="14805" max="14805" width="3.28515625" style="347" customWidth="1"/>
    <col min="14806" max="14806" width="4.85546875" style="347" customWidth="1"/>
    <col min="14807" max="14807" width="6.140625" style="347" customWidth="1"/>
    <col min="14808" max="14808" width="5.28515625" style="347" customWidth="1"/>
    <col min="14809" max="14809" width="26.140625" style="347" customWidth="1"/>
    <col min="14810" max="14810" width="11" style="347" customWidth="1"/>
    <col min="14811" max="14811" width="10.7109375" style="347" customWidth="1"/>
    <col min="14812" max="14812" width="10.28515625" style="347" customWidth="1"/>
    <col min="14813" max="14813" width="11.140625" style="347" customWidth="1"/>
    <col min="14814" max="14814" width="11.28515625" style="347" customWidth="1"/>
    <col min="14815" max="14815" width="10" style="347" customWidth="1"/>
    <col min="14816" max="14816" width="12.42578125" style="347" customWidth="1"/>
    <col min="14817" max="15060" width="9.140625" style="347"/>
    <col min="15061" max="15061" width="3.28515625" style="347" customWidth="1"/>
    <col min="15062" max="15062" width="4.85546875" style="347" customWidth="1"/>
    <col min="15063" max="15063" width="6.140625" style="347" customWidth="1"/>
    <col min="15064" max="15064" width="5.28515625" style="347" customWidth="1"/>
    <col min="15065" max="15065" width="26.140625" style="347" customWidth="1"/>
    <col min="15066" max="15066" width="11" style="347" customWidth="1"/>
    <col min="15067" max="15067" width="10.7109375" style="347" customWidth="1"/>
    <col min="15068" max="15068" width="10.28515625" style="347" customWidth="1"/>
    <col min="15069" max="15069" width="11.140625" style="347" customWidth="1"/>
    <col min="15070" max="15070" width="11.28515625" style="347" customWidth="1"/>
    <col min="15071" max="15071" width="10" style="347" customWidth="1"/>
    <col min="15072" max="15072" width="12.42578125" style="347" customWidth="1"/>
    <col min="15073" max="15316" width="9.140625" style="347"/>
    <col min="15317" max="15317" width="3.28515625" style="347" customWidth="1"/>
    <col min="15318" max="15318" width="4.85546875" style="347" customWidth="1"/>
    <col min="15319" max="15319" width="6.140625" style="347" customWidth="1"/>
    <col min="15320" max="15320" width="5.28515625" style="347" customWidth="1"/>
    <col min="15321" max="15321" width="26.140625" style="347" customWidth="1"/>
    <col min="15322" max="15322" width="11" style="347" customWidth="1"/>
    <col min="15323" max="15323" width="10.7109375" style="347" customWidth="1"/>
    <col min="15324" max="15324" width="10.28515625" style="347" customWidth="1"/>
    <col min="15325" max="15325" width="11.140625" style="347" customWidth="1"/>
    <col min="15326" max="15326" width="11.28515625" style="347" customWidth="1"/>
    <col min="15327" max="15327" width="10" style="347" customWidth="1"/>
    <col min="15328" max="15328" width="12.42578125" style="347" customWidth="1"/>
    <col min="15329" max="15572" width="9.140625" style="347"/>
    <col min="15573" max="15573" width="3.28515625" style="347" customWidth="1"/>
    <col min="15574" max="15574" width="4.85546875" style="347" customWidth="1"/>
    <col min="15575" max="15575" width="6.140625" style="347" customWidth="1"/>
    <col min="15576" max="15576" width="5.28515625" style="347" customWidth="1"/>
    <col min="15577" max="15577" width="26.140625" style="347" customWidth="1"/>
    <col min="15578" max="15578" width="11" style="347" customWidth="1"/>
    <col min="15579" max="15579" width="10.7109375" style="347" customWidth="1"/>
    <col min="15580" max="15580" width="10.28515625" style="347" customWidth="1"/>
    <col min="15581" max="15581" width="11.140625" style="347" customWidth="1"/>
    <col min="15582" max="15582" width="11.28515625" style="347" customWidth="1"/>
    <col min="15583" max="15583" width="10" style="347" customWidth="1"/>
    <col min="15584" max="15584" width="12.42578125" style="347" customWidth="1"/>
    <col min="15585" max="15828" width="9.140625" style="347"/>
    <col min="15829" max="15829" width="3.28515625" style="347" customWidth="1"/>
    <col min="15830" max="15830" width="4.85546875" style="347" customWidth="1"/>
    <col min="15831" max="15831" width="6.140625" style="347" customWidth="1"/>
    <col min="15832" max="15832" width="5.28515625" style="347" customWidth="1"/>
    <col min="15833" max="15833" width="26.140625" style="347" customWidth="1"/>
    <col min="15834" max="15834" width="11" style="347" customWidth="1"/>
    <col min="15835" max="15835" width="10.7109375" style="347" customWidth="1"/>
    <col min="15836" max="15836" width="10.28515625" style="347" customWidth="1"/>
    <col min="15837" max="15837" width="11.140625" style="347" customWidth="1"/>
    <col min="15838" max="15838" width="11.28515625" style="347" customWidth="1"/>
    <col min="15839" max="15839" width="10" style="347" customWidth="1"/>
    <col min="15840" max="15840" width="12.42578125" style="347" customWidth="1"/>
    <col min="15841" max="16084" width="9.140625" style="347"/>
    <col min="16085" max="16085" width="3.28515625" style="347" customWidth="1"/>
    <col min="16086" max="16086" width="4.85546875" style="347" customWidth="1"/>
    <col min="16087" max="16087" width="6.140625" style="347" customWidth="1"/>
    <col min="16088" max="16088" width="5.28515625" style="347" customWidth="1"/>
    <col min="16089" max="16089" width="26.140625" style="347" customWidth="1"/>
    <col min="16090" max="16090" width="11" style="347" customWidth="1"/>
    <col min="16091" max="16091" width="10.7109375" style="347" customWidth="1"/>
    <col min="16092" max="16092" width="10.28515625" style="347" customWidth="1"/>
    <col min="16093" max="16093" width="11.140625" style="347" customWidth="1"/>
    <col min="16094" max="16094" width="11.28515625" style="347" customWidth="1"/>
    <col min="16095" max="16095" width="10" style="347" customWidth="1"/>
    <col min="16096" max="16096" width="12.42578125" style="347" customWidth="1"/>
    <col min="16097" max="16384" width="9.140625" style="347"/>
  </cols>
  <sheetData>
    <row r="1" spans="1:12">
      <c r="A1" s="1677" t="s">
        <v>576</v>
      </c>
      <c r="B1" s="1677"/>
      <c r="C1" s="1677"/>
      <c r="D1" s="1677"/>
      <c r="E1" s="1677"/>
      <c r="F1" s="1677"/>
      <c r="G1" s="1677"/>
      <c r="H1" s="1677"/>
      <c r="I1" s="1677"/>
      <c r="J1" s="1677"/>
      <c r="K1" s="1677"/>
      <c r="L1" s="1677"/>
    </row>
    <row r="2" spans="1:12">
      <c r="A2" s="1677" t="s">
        <v>577</v>
      </c>
      <c r="B2" s="1677"/>
      <c r="C2" s="1677"/>
      <c r="D2" s="1677"/>
      <c r="E2" s="1677"/>
      <c r="F2" s="1677"/>
      <c r="G2" s="1677"/>
      <c r="H2" s="1677"/>
      <c r="I2" s="1677"/>
      <c r="J2" s="1677"/>
      <c r="K2" s="1677"/>
      <c r="L2" s="1677"/>
    </row>
    <row r="3" spans="1:12" ht="16.5" thickBot="1">
      <c r="A3" s="1678" t="s">
        <v>524</v>
      </c>
      <c r="B3" s="1678"/>
      <c r="C3" s="1678"/>
      <c r="D3" s="1678"/>
      <c r="E3" s="1678"/>
      <c r="F3" s="1678"/>
      <c r="G3" s="1678"/>
      <c r="H3" s="1678"/>
      <c r="I3" s="1678"/>
      <c r="J3" s="1678"/>
      <c r="K3" s="1678"/>
      <c r="L3" s="1678"/>
    </row>
    <row r="4" spans="1:12" ht="16.5" thickTop="1">
      <c r="A4" s="1679" t="s">
        <v>578</v>
      </c>
      <c r="B4" s="1680"/>
      <c r="C4" s="1680"/>
      <c r="D4" s="1680"/>
      <c r="E4" s="1681"/>
      <c r="F4" s="1688" t="s">
        <v>6</v>
      </c>
      <c r="G4" s="1681"/>
      <c r="H4" s="1680" t="s">
        <v>7</v>
      </c>
      <c r="I4" s="1681"/>
      <c r="J4" s="1689" t="s">
        <v>579</v>
      </c>
      <c r="K4" s="1691" t="s">
        <v>580</v>
      </c>
      <c r="L4" s="1692"/>
    </row>
    <row r="5" spans="1:12">
      <c r="A5" s="1682"/>
      <c r="B5" s="1683"/>
      <c r="C5" s="1683"/>
      <c r="D5" s="1683"/>
      <c r="E5" s="1684"/>
      <c r="F5" s="1686"/>
      <c r="G5" s="1687"/>
      <c r="H5" s="1686"/>
      <c r="I5" s="1687"/>
      <c r="J5" s="1690"/>
      <c r="K5" s="1693" t="s">
        <v>695</v>
      </c>
      <c r="L5" s="1694"/>
    </row>
    <row r="6" spans="1:12">
      <c r="A6" s="1685"/>
      <c r="B6" s="1686"/>
      <c r="C6" s="1686"/>
      <c r="D6" s="1686"/>
      <c r="E6" s="1687"/>
      <c r="F6" s="348" t="s">
        <v>47</v>
      </c>
      <c r="G6" s="348" t="s">
        <v>9</v>
      </c>
      <c r="H6" s="348" t="str">
        <f>F6</f>
        <v>Six Months</v>
      </c>
      <c r="I6" s="348" t="s">
        <v>9</v>
      </c>
      <c r="J6" s="348" t="str">
        <f>H6</f>
        <v>Six Months</v>
      </c>
      <c r="K6" s="348" t="s">
        <v>7</v>
      </c>
      <c r="L6" s="349" t="s">
        <v>53</v>
      </c>
    </row>
    <row r="7" spans="1:12">
      <c r="A7" s="350" t="s">
        <v>581</v>
      </c>
      <c r="B7" s="351"/>
      <c r="C7" s="351"/>
      <c r="D7" s="351"/>
      <c r="E7" s="351"/>
      <c r="F7" s="352">
        <v>157516.34999999998</v>
      </c>
      <c r="G7" s="352">
        <v>140418.4962113222</v>
      </c>
      <c r="H7" s="352">
        <v>-1078.5637366355513</v>
      </c>
      <c r="I7" s="352">
        <v>-10130.609031744534</v>
      </c>
      <c r="J7" s="353">
        <v>-75709.816138555994</v>
      </c>
      <c r="K7" s="354" t="s">
        <v>322</v>
      </c>
      <c r="L7" s="355" t="s">
        <v>322</v>
      </c>
    </row>
    <row r="8" spans="1:12">
      <c r="A8" s="356"/>
      <c r="B8" s="357" t="s">
        <v>582</v>
      </c>
      <c r="C8" s="357"/>
      <c r="D8" s="357"/>
      <c r="E8" s="357"/>
      <c r="F8" s="358">
        <v>33600.550000000003</v>
      </c>
      <c r="G8" s="358">
        <v>74866.08655195238</v>
      </c>
      <c r="H8" s="358">
        <v>40566.096683243006</v>
      </c>
      <c r="I8" s="358">
        <v>82127.4824455786</v>
      </c>
      <c r="J8" s="359">
        <v>46144.558325681617</v>
      </c>
      <c r="K8" s="360">
        <v>20.730454362333361</v>
      </c>
      <c r="L8" s="361">
        <v>13.751536624283986</v>
      </c>
    </row>
    <row r="9" spans="1:12">
      <c r="A9" s="356"/>
      <c r="B9" s="357"/>
      <c r="C9" s="357" t="s">
        <v>583</v>
      </c>
      <c r="D9" s="357"/>
      <c r="E9" s="357"/>
      <c r="F9" s="358">
        <v>0</v>
      </c>
      <c r="G9" s="358">
        <v>0</v>
      </c>
      <c r="H9" s="358">
        <v>0</v>
      </c>
      <c r="I9" s="358">
        <v>0</v>
      </c>
      <c r="J9" s="359">
        <v>0</v>
      </c>
      <c r="K9" s="360" t="s">
        <v>322</v>
      </c>
      <c r="L9" s="361" t="s">
        <v>322</v>
      </c>
    </row>
    <row r="10" spans="1:12">
      <c r="A10" s="356"/>
      <c r="B10" s="357"/>
      <c r="C10" s="357" t="s">
        <v>584</v>
      </c>
      <c r="D10" s="357"/>
      <c r="E10" s="357"/>
      <c r="F10" s="358">
        <v>33600.550000000003</v>
      </c>
      <c r="G10" s="358">
        <v>74866.08655195238</v>
      </c>
      <c r="H10" s="358">
        <v>40566.096683243006</v>
      </c>
      <c r="I10" s="358">
        <v>82127.4824455786</v>
      </c>
      <c r="J10" s="359">
        <v>46144.558325681617</v>
      </c>
      <c r="K10" s="360">
        <v>20.730454362333361</v>
      </c>
      <c r="L10" s="361">
        <v>13.751536624283986</v>
      </c>
    </row>
    <row r="11" spans="1:12">
      <c r="A11" s="356"/>
      <c r="B11" s="357" t="s">
        <v>585</v>
      </c>
      <c r="C11" s="357"/>
      <c r="D11" s="357"/>
      <c r="E11" s="357"/>
      <c r="F11" s="358">
        <v>-272824.90000000002</v>
      </c>
      <c r="G11" s="358">
        <v>-756487.88655387657</v>
      </c>
      <c r="H11" s="358">
        <v>-457417.75675546972</v>
      </c>
      <c r="I11" s="358">
        <v>-977945.75328046305</v>
      </c>
      <c r="J11" s="359">
        <v>-524249.92332363443</v>
      </c>
      <c r="K11" s="360">
        <v>67.659827514083076</v>
      </c>
      <c r="L11" s="361">
        <v>14.610750365752082</v>
      </c>
    </row>
    <row r="12" spans="1:12">
      <c r="A12" s="356"/>
      <c r="B12" s="357"/>
      <c r="C12" s="357" t="s">
        <v>583</v>
      </c>
      <c r="D12" s="357"/>
      <c r="E12" s="357"/>
      <c r="F12" s="358">
        <v>-21514.9</v>
      </c>
      <c r="G12" s="358">
        <v>-68724.400000000009</v>
      </c>
      <c r="H12" s="358">
        <v>-51473.7</v>
      </c>
      <c r="I12" s="358">
        <v>-121413.79999999997</v>
      </c>
      <c r="J12" s="359">
        <v>-69343.3</v>
      </c>
      <c r="K12" s="360">
        <v>139.24675457473657</v>
      </c>
      <c r="L12" s="361">
        <v>34.715981170966927</v>
      </c>
    </row>
    <row r="13" spans="1:12">
      <c r="A13" s="356"/>
      <c r="B13" s="357"/>
      <c r="C13" s="357" t="s">
        <v>584</v>
      </c>
      <c r="D13" s="357"/>
      <c r="E13" s="357"/>
      <c r="F13" s="358">
        <v>-251310</v>
      </c>
      <c r="G13" s="358">
        <v>-687763.48655387654</v>
      </c>
      <c r="H13" s="358">
        <v>-405944.05675546976</v>
      </c>
      <c r="I13" s="358">
        <v>-856531.95328046312</v>
      </c>
      <c r="J13" s="359">
        <v>-454906.62332363438</v>
      </c>
      <c r="K13" s="360">
        <v>61.531199218284115</v>
      </c>
      <c r="L13" s="361">
        <v>12.061407416455509</v>
      </c>
    </row>
    <row r="14" spans="1:12">
      <c r="A14" s="350"/>
      <c r="B14" s="351" t="s">
        <v>586</v>
      </c>
      <c r="C14" s="351"/>
      <c r="D14" s="351"/>
      <c r="E14" s="351"/>
      <c r="F14" s="362">
        <v>-239224.35</v>
      </c>
      <c r="G14" s="362">
        <v>-681621.80000192416</v>
      </c>
      <c r="H14" s="362">
        <v>-416851.66007222672</v>
      </c>
      <c r="I14" s="362">
        <v>-895818.27083488437</v>
      </c>
      <c r="J14" s="363">
        <v>-478105.36499795283</v>
      </c>
      <c r="K14" s="364">
        <v>74.251350279445518</v>
      </c>
      <c r="L14" s="365">
        <v>14.69436511662515</v>
      </c>
    </row>
    <row r="15" spans="1:12">
      <c r="A15" s="350"/>
      <c r="B15" s="351" t="s">
        <v>587</v>
      </c>
      <c r="C15" s="351"/>
      <c r="D15" s="351"/>
      <c r="E15" s="351"/>
      <c r="F15" s="362">
        <v>3018.5999999999967</v>
      </c>
      <c r="G15" s="362">
        <v>9849.172750314523</v>
      </c>
      <c r="H15" s="362">
        <v>4285.2454684600052</v>
      </c>
      <c r="I15" s="362">
        <v>2891.333075273993</v>
      </c>
      <c r="J15" s="363">
        <v>-763.5096290758629</v>
      </c>
      <c r="K15" s="366" t="s">
        <v>322</v>
      </c>
      <c r="L15" s="367" t="s">
        <v>322</v>
      </c>
    </row>
    <row r="16" spans="1:12">
      <c r="A16" s="356"/>
      <c r="B16" s="357"/>
      <c r="C16" s="357" t="s">
        <v>588</v>
      </c>
      <c r="D16" s="357"/>
      <c r="E16" s="357"/>
      <c r="F16" s="358">
        <v>66385.299999999988</v>
      </c>
      <c r="G16" s="358">
        <v>138472.35963078999</v>
      </c>
      <c r="H16" s="358">
        <v>73313.96973748508</v>
      </c>
      <c r="I16" s="358">
        <v>158264.88383626062</v>
      </c>
      <c r="J16" s="359">
        <v>81915.159408481297</v>
      </c>
      <c r="K16" s="360">
        <v>10.437054193451104</v>
      </c>
      <c r="L16" s="361">
        <v>11.731992827280322</v>
      </c>
    </row>
    <row r="17" spans="1:12">
      <c r="A17" s="356"/>
      <c r="B17" s="368"/>
      <c r="C17" s="368"/>
      <c r="D17" s="368" t="s">
        <v>589</v>
      </c>
      <c r="E17" s="368"/>
      <c r="F17" s="369">
        <v>20300.400000000001</v>
      </c>
      <c r="G17" s="369">
        <v>41765.257857105287</v>
      </c>
      <c r="H17" s="369">
        <v>26470.787812840907</v>
      </c>
      <c r="I17" s="369">
        <v>58526.918777624232</v>
      </c>
      <c r="J17" s="370">
        <v>33753.048862169773</v>
      </c>
      <c r="K17" s="371">
        <v>30.395400153893036</v>
      </c>
      <c r="L17" s="372">
        <v>27.510556545643354</v>
      </c>
    </row>
    <row r="18" spans="1:12">
      <c r="A18" s="356"/>
      <c r="B18" s="357"/>
      <c r="C18" s="357"/>
      <c r="D18" s="357" t="s">
        <v>590</v>
      </c>
      <c r="E18" s="357"/>
      <c r="F18" s="358">
        <v>19325.5</v>
      </c>
      <c r="G18" s="358">
        <v>38330.848999999995</v>
      </c>
      <c r="H18" s="358">
        <v>12003.005150000001</v>
      </c>
      <c r="I18" s="358">
        <v>25533.64675</v>
      </c>
      <c r="J18" s="359">
        <v>8678.9929999999986</v>
      </c>
      <c r="K18" s="360">
        <v>-37.890325476701761</v>
      </c>
      <c r="L18" s="361">
        <v>-27.693166073497878</v>
      </c>
    </row>
    <row r="19" spans="1:12">
      <c r="A19" s="356"/>
      <c r="B19" s="357"/>
      <c r="C19" s="357"/>
      <c r="D19" s="357" t="s">
        <v>584</v>
      </c>
      <c r="E19" s="357"/>
      <c r="F19" s="358">
        <v>26759.399999999998</v>
      </c>
      <c r="G19" s="358">
        <v>58376.252773684711</v>
      </c>
      <c r="H19" s="358">
        <v>34840.176774644176</v>
      </c>
      <c r="I19" s="358">
        <v>74204.318308636401</v>
      </c>
      <c r="J19" s="359">
        <v>39483.117546311521</v>
      </c>
      <c r="K19" s="360">
        <v>30.197899708678733</v>
      </c>
      <c r="L19" s="361">
        <v>13.32639843276101</v>
      </c>
    </row>
    <row r="20" spans="1:12">
      <c r="A20" s="356"/>
      <c r="B20" s="357"/>
      <c r="C20" s="357" t="s">
        <v>591</v>
      </c>
      <c r="D20" s="357"/>
      <c r="E20" s="357"/>
      <c r="F20" s="358">
        <v>-63366.7</v>
      </c>
      <c r="G20" s="358">
        <v>-128623.18688047546</v>
      </c>
      <c r="H20" s="358">
        <v>-69028.724269025071</v>
      </c>
      <c r="I20" s="358">
        <v>-155373.55076098663</v>
      </c>
      <c r="J20" s="359">
        <v>-82678.669037557149</v>
      </c>
      <c r="K20" s="360">
        <v>8.9353308110175789</v>
      </c>
      <c r="L20" s="361">
        <v>19.774296733826716</v>
      </c>
    </row>
    <row r="21" spans="1:12">
      <c r="A21" s="356"/>
      <c r="B21" s="357"/>
      <c r="C21" s="357"/>
      <c r="D21" s="357" t="s">
        <v>185</v>
      </c>
      <c r="E21" s="357"/>
      <c r="F21" s="358">
        <v>-20438.900000000001</v>
      </c>
      <c r="G21" s="358">
        <v>-44030.325426294396</v>
      </c>
      <c r="H21" s="358">
        <v>-20666.777423647945</v>
      </c>
      <c r="I21" s="358">
        <v>-46884.876526952678</v>
      </c>
      <c r="J21" s="359">
        <v>-29213.056155967242</v>
      </c>
      <c r="K21" s="360">
        <v>1.1149201945698906</v>
      </c>
      <c r="L21" s="361">
        <v>41.352739990029704</v>
      </c>
    </row>
    <row r="22" spans="1:12">
      <c r="A22" s="356"/>
      <c r="B22" s="357"/>
      <c r="C22" s="357"/>
      <c r="D22" s="357" t="s">
        <v>589</v>
      </c>
      <c r="E22" s="357"/>
      <c r="F22" s="358">
        <v>-28029.4</v>
      </c>
      <c r="G22" s="358">
        <v>-56418.385971561307</v>
      </c>
      <c r="H22" s="358">
        <v>-34615.1693525214</v>
      </c>
      <c r="I22" s="358">
        <v>-79926.888425358426</v>
      </c>
      <c r="J22" s="359">
        <v>-36908.333984537916</v>
      </c>
      <c r="K22" s="360">
        <v>23.49593409962894</v>
      </c>
      <c r="L22" s="361">
        <v>6.624739023122757</v>
      </c>
    </row>
    <row r="23" spans="1:12">
      <c r="A23" s="356"/>
      <c r="B23" s="357"/>
      <c r="C23" s="357"/>
      <c r="D23" s="357"/>
      <c r="E23" s="373" t="s">
        <v>592</v>
      </c>
      <c r="F23" s="358">
        <v>-9358.5</v>
      </c>
      <c r="G23" s="358">
        <v>-20139.143669780668</v>
      </c>
      <c r="H23" s="358">
        <v>-14144.618732425814</v>
      </c>
      <c r="I23" s="358">
        <v>-35024.898030045682</v>
      </c>
      <c r="J23" s="359">
        <v>-17337.623836510582</v>
      </c>
      <c r="K23" s="360">
        <v>51.141942965494621</v>
      </c>
      <c r="L23" s="361">
        <v>22.573992021184466</v>
      </c>
    </row>
    <row r="24" spans="1:12">
      <c r="A24" s="356"/>
      <c r="B24" s="357"/>
      <c r="C24" s="357"/>
      <c r="D24" s="357" t="s">
        <v>593</v>
      </c>
      <c r="E24" s="357"/>
      <c r="F24" s="358">
        <v>-1284.3</v>
      </c>
      <c r="G24" s="358">
        <v>-2100.2829999999994</v>
      </c>
      <c r="H24" s="358">
        <v>-487.30799999999999</v>
      </c>
      <c r="I24" s="358">
        <v>-1331.9430000000002</v>
      </c>
      <c r="J24" s="359">
        <v>-1889.9389999999999</v>
      </c>
      <c r="K24" s="360">
        <v>-62.056528848399907</v>
      </c>
      <c r="L24" s="361">
        <v>287.83254122649328</v>
      </c>
    </row>
    <row r="25" spans="1:12">
      <c r="A25" s="356"/>
      <c r="B25" s="357"/>
      <c r="C25" s="357"/>
      <c r="D25" s="357" t="s">
        <v>584</v>
      </c>
      <c r="E25" s="357"/>
      <c r="F25" s="358">
        <v>-13614.1</v>
      </c>
      <c r="G25" s="358">
        <v>-26074.192482619776</v>
      </c>
      <c r="H25" s="358">
        <v>-13259.469492855736</v>
      </c>
      <c r="I25" s="358">
        <v>-27229.84280867553</v>
      </c>
      <c r="J25" s="359">
        <v>-14667.339897052012</v>
      </c>
      <c r="K25" s="360">
        <v>-2.6048766142768329</v>
      </c>
      <c r="L25" s="361">
        <v>10.617848662458485</v>
      </c>
    </row>
    <row r="26" spans="1:12">
      <c r="A26" s="350"/>
      <c r="B26" s="351" t="s">
        <v>594</v>
      </c>
      <c r="C26" s="351"/>
      <c r="D26" s="351"/>
      <c r="E26" s="351"/>
      <c r="F26" s="362">
        <v>-236205.75</v>
      </c>
      <c r="G26" s="362">
        <v>-671772.62725160969</v>
      </c>
      <c r="H26" s="362">
        <v>-412566.41460376675</v>
      </c>
      <c r="I26" s="362">
        <v>-892926.93775961048</v>
      </c>
      <c r="J26" s="363">
        <v>-478868.87462702871</v>
      </c>
      <c r="K26" s="364" t="s">
        <v>322</v>
      </c>
      <c r="L26" s="365" t="s">
        <v>322</v>
      </c>
    </row>
    <row r="27" spans="1:12">
      <c r="A27" s="350"/>
      <c r="B27" s="351" t="s">
        <v>595</v>
      </c>
      <c r="C27" s="351"/>
      <c r="D27" s="351"/>
      <c r="E27" s="351"/>
      <c r="F27" s="362">
        <v>14875.2</v>
      </c>
      <c r="G27" s="362">
        <v>34004.322032349293</v>
      </c>
      <c r="H27" s="362">
        <v>11505.047371921664</v>
      </c>
      <c r="I27" s="362">
        <v>30995.07234588014</v>
      </c>
      <c r="J27" s="363">
        <v>9821.5613304845883</v>
      </c>
      <c r="K27" s="364">
        <v>-22.656183635032377</v>
      </c>
      <c r="L27" s="365">
        <v>-14.632586785741211</v>
      </c>
    </row>
    <row r="28" spans="1:12">
      <c r="A28" s="356"/>
      <c r="B28" s="357"/>
      <c r="C28" s="357" t="s">
        <v>596</v>
      </c>
      <c r="D28" s="357"/>
      <c r="E28" s="357"/>
      <c r="F28" s="358">
        <v>18400.5</v>
      </c>
      <c r="G28" s="358">
        <v>43085.254032349287</v>
      </c>
      <c r="H28" s="358">
        <v>24464.370371921665</v>
      </c>
      <c r="I28" s="358">
        <v>51958.827345880141</v>
      </c>
      <c r="J28" s="359">
        <v>31138.552330484588</v>
      </c>
      <c r="K28" s="360">
        <v>32.954921724527395</v>
      </c>
      <c r="L28" s="361">
        <v>27.281233308268739</v>
      </c>
    </row>
    <row r="29" spans="1:12">
      <c r="A29" s="356"/>
      <c r="B29" s="357"/>
      <c r="C29" s="357" t="s">
        <v>597</v>
      </c>
      <c r="D29" s="357"/>
      <c r="E29" s="357"/>
      <c r="F29" s="358">
        <v>-3525.3</v>
      </c>
      <c r="G29" s="358">
        <v>-9080.9319999999989</v>
      </c>
      <c r="H29" s="358">
        <v>-12959.322999999999</v>
      </c>
      <c r="I29" s="358">
        <v>-20963.754999999997</v>
      </c>
      <c r="J29" s="359">
        <v>-21316.991000000002</v>
      </c>
      <c r="K29" s="360">
        <v>267.60908291492916</v>
      </c>
      <c r="L29" s="361">
        <v>64.491547899531525</v>
      </c>
    </row>
    <row r="30" spans="1:12">
      <c r="A30" s="350"/>
      <c r="B30" s="351" t="s">
        <v>598</v>
      </c>
      <c r="C30" s="351"/>
      <c r="D30" s="351"/>
      <c r="E30" s="351"/>
      <c r="F30" s="362">
        <v>-221330.55000000002</v>
      </c>
      <c r="G30" s="362">
        <v>-637768.30521926039</v>
      </c>
      <c r="H30" s="362">
        <v>-401061.3672318451</v>
      </c>
      <c r="I30" s="362">
        <v>-861931.86541373027</v>
      </c>
      <c r="J30" s="363">
        <v>-469047.31329654413</v>
      </c>
      <c r="K30" s="364" t="s">
        <v>322</v>
      </c>
      <c r="L30" s="365" t="s">
        <v>322</v>
      </c>
    </row>
    <row r="31" spans="1:12">
      <c r="A31" s="350"/>
      <c r="B31" s="351" t="s">
        <v>599</v>
      </c>
      <c r="C31" s="351"/>
      <c r="D31" s="351"/>
      <c r="E31" s="351"/>
      <c r="F31" s="362">
        <v>378846.89999999997</v>
      </c>
      <c r="G31" s="362">
        <v>778186.80143058253</v>
      </c>
      <c r="H31" s="362">
        <v>399982.80349520955</v>
      </c>
      <c r="I31" s="362">
        <v>851801.25638198573</v>
      </c>
      <c r="J31" s="363">
        <v>393337.49715798814</v>
      </c>
      <c r="K31" s="364">
        <v>5.579009223834106</v>
      </c>
      <c r="L31" s="365">
        <v>-1.6613980099024417</v>
      </c>
    </row>
    <row r="32" spans="1:12">
      <c r="A32" s="356"/>
      <c r="B32" s="357"/>
      <c r="C32" s="357" t="s">
        <v>600</v>
      </c>
      <c r="D32" s="357"/>
      <c r="E32" s="357"/>
      <c r="F32" s="358">
        <v>380104</v>
      </c>
      <c r="G32" s="358">
        <v>781989.59876815509</v>
      </c>
      <c r="H32" s="358">
        <v>401260.58163892373</v>
      </c>
      <c r="I32" s="358">
        <v>855708.843463692</v>
      </c>
      <c r="J32" s="359">
        <v>396110.67841175874</v>
      </c>
      <c r="K32" s="360">
        <v>5.5659981581156046</v>
      </c>
      <c r="L32" s="361">
        <v>-1.2834311324901506</v>
      </c>
    </row>
    <row r="33" spans="1:12">
      <c r="A33" s="356"/>
      <c r="B33" s="357"/>
      <c r="C33" s="357"/>
      <c r="D33" s="357" t="s">
        <v>601</v>
      </c>
      <c r="E33" s="357"/>
      <c r="F33" s="358">
        <v>35744.200000000004</v>
      </c>
      <c r="G33" s="358">
        <v>70411.604999999996</v>
      </c>
      <c r="H33" s="358">
        <v>36322.493000000002</v>
      </c>
      <c r="I33" s="358">
        <v>114663.875</v>
      </c>
      <c r="J33" s="359">
        <v>31957.576999999997</v>
      </c>
      <c r="K33" s="360">
        <v>1.6178652760447676</v>
      </c>
      <c r="L33" s="361">
        <v>-12.017115675402579</v>
      </c>
    </row>
    <row r="34" spans="1:12">
      <c r="A34" s="356"/>
      <c r="B34" s="368"/>
      <c r="C34" s="368"/>
      <c r="D34" s="368" t="s">
        <v>602</v>
      </c>
      <c r="E34" s="368"/>
      <c r="F34" s="369">
        <v>323692.5</v>
      </c>
      <c r="G34" s="369">
        <v>665064.34822111635</v>
      </c>
      <c r="H34" s="369">
        <v>342233.46462058183</v>
      </c>
      <c r="I34" s="369">
        <v>695452.39585422631</v>
      </c>
      <c r="J34" s="370">
        <v>340543.4731385489</v>
      </c>
      <c r="K34" s="371">
        <v>5.7279561993502455</v>
      </c>
      <c r="L34" s="372">
        <v>-0.49381245750078051</v>
      </c>
    </row>
    <row r="35" spans="1:12">
      <c r="A35" s="356"/>
      <c r="B35" s="357"/>
      <c r="C35" s="357"/>
      <c r="D35" s="357" t="s">
        <v>603</v>
      </c>
      <c r="E35" s="357"/>
      <c r="F35" s="358">
        <v>20667.300000000003</v>
      </c>
      <c r="G35" s="358">
        <v>46513.645547038774</v>
      </c>
      <c r="H35" s="358">
        <v>22704.624018341914</v>
      </c>
      <c r="I35" s="358">
        <v>45592.572609465722</v>
      </c>
      <c r="J35" s="359">
        <v>23609.628273209808</v>
      </c>
      <c r="K35" s="360">
        <v>9.857717352251683</v>
      </c>
      <c r="L35" s="361">
        <v>3.9859909335507382</v>
      </c>
    </row>
    <row r="36" spans="1:12">
      <c r="A36" s="356"/>
      <c r="B36" s="357"/>
      <c r="C36" s="357"/>
      <c r="D36" s="357" t="s">
        <v>604</v>
      </c>
      <c r="E36" s="357"/>
      <c r="F36" s="358">
        <v>0</v>
      </c>
      <c r="G36" s="358">
        <v>0</v>
      </c>
      <c r="H36" s="358">
        <v>0</v>
      </c>
      <c r="I36" s="358">
        <v>0</v>
      </c>
      <c r="J36" s="359">
        <v>0</v>
      </c>
      <c r="K36" s="360" t="s">
        <v>322</v>
      </c>
      <c r="L36" s="361" t="s">
        <v>322</v>
      </c>
    </row>
    <row r="37" spans="1:12">
      <c r="A37" s="356"/>
      <c r="B37" s="357"/>
      <c r="C37" s="357" t="s">
        <v>605</v>
      </c>
      <c r="D37" s="357"/>
      <c r="E37" s="357"/>
      <c r="F37" s="358">
        <v>-1257.0999999999999</v>
      </c>
      <c r="G37" s="358">
        <v>-3802.7973375725223</v>
      </c>
      <c r="H37" s="358">
        <v>-1277.7781437141912</v>
      </c>
      <c r="I37" s="358">
        <v>-3907.5870817062046</v>
      </c>
      <c r="J37" s="359">
        <v>-2773.18125377059</v>
      </c>
      <c r="K37" s="360">
        <v>1.6449084173248849</v>
      </c>
      <c r="L37" s="361">
        <v>117.03151422747183</v>
      </c>
    </row>
    <row r="38" spans="1:12">
      <c r="A38" s="350" t="s">
        <v>606</v>
      </c>
      <c r="B38" s="351" t="s">
        <v>607</v>
      </c>
      <c r="C38" s="351"/>
      <c r="D38" s="351"/>
      <c r="E38" s="351"/>
      <c r="F38" s="362">
        <v>7405</v>
      </c>
      <c r="G38" s="362">
        <v>16987.34</v>
      </c>
      <c r="H38" s="362">
        <v>7933.7159999999994</v>
      </c>
      <c r="I38" s="362">
        <v>13362.725999999999</v>
      </c>
      <c r="J38" s="363">
        <v>10066.003000000001</v>
      </c>
      <c r="K38" s="364">
        <v>7.139986495611069</v>
      </c>
      <c r="L38" s="365">
        <v>26.876270842061913</v>
      </c>
    </row>
    <row r="39" spans="1:12">
      <c r="A39" s="350" t="s">
        <v>608</v>
      </c>
      <c r="B39" s="350"/>
      <c r="C39" s="351"/>
      <c r="D39" s="351"/>
      <c r="E39" s="351"/>
      <c r="F39" s="362">
        <v>164921.34999999998</v>
      </c>
      <c r="G39" s="362">
        <v>157405.83621132222</v>
      </c>
      <c r="H39" s="362">
        <v>6855.1522633644345</v>
      </c>
      <c r="I39" s="362">
        <v>3232.1169682554901</v>
      </c>
      <c r="J39" s="363">
        <v>-65643.813138555997</v>
      </c>
      <c r="K39" s="364" t="s">
        <v>322</v>
      </c>
      <c r="L39" s="367" t="s">
        <v>322</v>
      </c>
    </row>
    <row r="40" spans="1:12">
      <c r="A40" s="350" t="s">
        <v>609</v>
      </c>
      <c r="B40" s="351" t="s">
        <v>610</v>
      </c>
      <c r="C40" s="351"/>
      <c r="D40" s="351"/>
      <c r="E40" s="351"/>
      <c r="F40" s="362">
        <v>-528.92000000000553</v>
      </c>
      <c r="G40" s="362">
        <v>29638.424094576047</v>
      </c>
      <c r="H40" s="362">
        <v>15104.375785715178</v>
      </c>
      <c r="I40" s="362">
        <v>26639.503710280282</v>
      </c>
      <c r="J40" s="363">
        <v>27431.28712068747</v>
      </c>
      <c r="K40" s="366" t="s">
        <v>322</v>
      </c>
      <c r="L40" s="367" t="s">
        <v>322</v>
      </c>
    </row>
    <row r="41" spans="1:12">
      <c r="A41" s="356"/>
      <c r="B41" s="357" t="s">
        <v>611</v>
      </c>
      <c r="C41" s="357"/>
      <c r="D41" s="357"/>
      <c r="E41" s="357"/>
      <c r="F41" s="358">
        <v>1929.3</v>
      </c>
      <c r="G41" s="358">
        <v>5920.9250000000002</v>
      </c>
      <c r="H41" s="358">
        <v>7393.1219999999994</v>
      </c>
      <c r="I41" s="358">
        <v>13503.939999999999</v>
      </c>
      <c r="J41" s="359">
        <v>14334.936999999998</v>
      </c>
      <c r="K41" s="360" t="s">
        <v>322</v>
      </c>
      <c r="L41" s="361">
        <v>93.895582948583808</v>
      </c>
    </row>
    <row r="42" spans="1:12">
      <c r="A42" s="356"/>
      <c r="B42" s="357" t="s">
        <v>612</v>
      </c>
      <c r="C42" s="357"/>
      <c r="D42" s="357"/>
      <c r="E42" s="357"/>
      <c r="F42" s="358">
        <v>0</v>
      </c>
      <c r="G42" s="358">
        <v>0</v>
      </c>
      <c r="H42" s="358">
        <v>0</v>
      </c>
      <c r="I42" s="358">
        <v>0</v>
      </c>
      <c r="J42" s="359">
        <v>0</v>
      </c>
      <c r="K42" s="360" t="s">
        <v>322</v>
      </c>
      <c r="L42" s="361" t="s">
        <v>322</v>
      </c>
    </row>
    <row r="43" spans="1:12">
      <c r="A43" s="356"/>
      <c r="B43" s="357" t="s">
        <v>613</v>
      </c>
      <c r="C43" s="357"/>
      <c r="D43" s="357"/>
      <c r="E43" s="357"/>
      <c r="F43" s="358">
        <v>-17278.45</v>
      </c>
      <c r="G43" s="358">
        <v>-30936.319010921845</v>
      </c>
      <c r="H43" s="358">
        <v>-15708.725526027345</v>
      </c>
      <c r="I43" s="358">
        <v>-48690.569181935425</v>
      </c>
      <c r="J43" s="359">
        <v>-22867.280517824052</v>
      </c>
      <c r="K43" s="360">
        <v>-9.0848685731223355</v>
      </c>
      <c r="L43" s="361">
        <v>45.570565097314216</v>
      </c>
    </row>
    <row r="44" spans="1:12">
      <c r="A44" s="356"/>
      <c r="B44" s="357"/>
      <c r="C44" s="357" t="s">
        <v>614</v>
      </c>
      <c r="D44" s="357"/>
      <c r="E44" s="357"/>
      <c r="F44" s="358">
        <v>-1755.0499999999997</v>
      </c>
      <c r="G44" s="358">
        <v>-338.91999999999985</v>
      </c>
      <c r="H44" s="358">
        <v>-592.8707325815069</v>
      </c>
      <c r="I44" s="358">
        <v>-9005.2707325815081</v>
      </c>
      <c r="J44" s="359">
        <v>-568.95000000000027</v>
      </c>
      <c r="K44" s="360">
        <v>-66.219154292954215</v>
      </c>
      <c r="L44" s="361">
        <v>-4.0347298773460807</v>
      </c>
    </row>
    <row r="45" spans="1:12">
      <c r="A45" s="356"/>
      <c r="B45" s="357"/>
      <c r="C45" s="357" t="s">
        <v>584</v>
      </c>
      <c r="D45" s="357"/>
      <c r="E45" s="357"/>
      <c r="F45" s="358">
        <v>-15523.4</v>
      </c>
      <c r="G45" s="358">
        <v>-30597.399010921847</v>
      </c>
      <c r="H45" s="358">
        <v>-15115.854793445838</v>
      </c>
      <c r="I45" s="358">
        <v>-39685.298449353919</v>
      </c>
      <c r="J45" s="359">
        <v>-22298.330517824052</v>
      </c>
      <c r="K45" s="360">
        <v>-2.6253604658397194</v>
      </c>
      <c r="L45" s="361">
        <v>47.516173068111897</v>
      </c>
    </row>
    <row r="46" spans="1:12">
      <c r="A46" s="356"/>
      <c r="B46" s="357" t="s">
        <v>615</v>
      </c>
      <c r="C46" s="357"/>
      <c r="D46" s="357"/>
      <c r="E46" s="357"/>
      <c r="F46" s="358">
        <v>14820.229999999996</v>
      </c>
      <c r="G46" s="358">
        <v>54653.818105497892</v>
      </c>
      <c r="H46" s="358">
        <v>23419.979311742525</v>
      </c>
      <c r="I46" s="358">
        <v>61826.132892215712</v>
      </c>
      <c r="J46" s="359">
        <v>35963.630638511524</v>
      </c>
      <c r="K46" s="360">
        <v>58.027097499448615</v>
      </c>
      <c r="L46" s="374">
        <v>53.5596174522654</v>
      </c>
    </row>
    <row r="47" spans="1:12">
      <c r="A47" s="356"/>
      <c r="B47" s="357"/>
      <c r="C47" s="357" t="s">
        <v>614</v>
      </c>
      <c r="D47" s="357"/>
      <c r="E47" s="357"/>
      <c r="F47" s="358">
        <v>-10484</v>
      </c>
      <c r="G47" s="358">
        <v>16397.41</v>
      </c>
      <c r="H47" s="358">
        <v>10558.399877670374</v>
      </c>
      <c r="I47" s="358">
        <v>24381.269877670376</v>
      </c>
      <c r="J47" s="359">
        <v>13319.95</v>
      </c>
      <c r="K47" s="375">
        <v>-200.70965163745109</v>
      </c>
      <c r="L47" s="361">
        <v>26.155006007775313</v>
      </c>
    </row>
    <row r="48" spans="1:12">
      <c r="A48" s="356"/>
      <c r="B48" s="357"/>
      <c r="C48" s="357" t="s">
        <v>616</v>
      </c>
      <c r="D48" s="357"/>
      <c r="E48" s="357"/>
      <c r="F48" s="358">
        <v>14185.399999999998</v>
      </c>
      <c r="G48" s="358">
        <v>27341.818105497892</v>
      </c>
      <c r="H48" s="358">
        <v>14466.589434072148</v>
      </c>
      <c r="I48" s="358">
        <v>56109.153014545329</v>
      </c>
      <c r="J48" s="359">
        <v>22152.080638511507</v>
      </c>
      <c r="K48" s="375">
        <v>1.9822453654613099</v>
      </c>
      <c r="L48" s="374">
        <v>53.125798858563428</v>
      </c>
    </row>
    <row r="49" spans="1:12">
      <c r="A49" s="356"/>
      <c r="B49" s="357"/>
      <c r="C49" s="357"/>
      <c r="D49" s="357" t="s">
        <v>617</v>
      </c>
      <c r="E49" s="357"/>
      <c r="F49" s="358">
        <v>13291.299999999997</v>
      </c>
      <c r="G49" s="358">
        <v>25978.899999999998</v>
      </c>
      <c r="H49" s="358">
        <v>14402.159999999998</v>
      </c>
      <c r="I49" s="358">
        <v>44787.130000000005</v>
      </c>
      <c r="J49" s="359">
        <v>19832</v>
      </c>
      <c r="K49" s="360">
        <v>8.3577979580627897</v>
      </c>
      <c r="L49" s="361">
        <v>37.701566987174175</v>
      </c>
    </row>
    <row r="50" spans="1:12">
      <c r="A50" s="356"/>
      <c r="B50" s="357"/>
      <c r="C50" s="357"/>
      <c r="D50" s="357"/>
      <c r="E50" s="357" t="s">
        <v>618</v>
      </c>
      <c r="F50" s="358">
        <v>21487.399999999998</v>
      </c>
      <c r="G50" s="358">
        <v>43773.95</v>
      </c>
      <c r="H50" s="358">
        <v>23103.46</v>
      </c>
      <c r="I50" s="358">
        <v>62601.73</v>
      </c>
      <c r="J50" s="359">
        <v>29405.9</v>
      </c>
      <c r="K50" s="360">
        <v>7.5209657752915717</v>
      </c>
      <c r="L50" s="361">
        <v>27.279204067269589</v>
      </c>
    </row>
    <row r="51" spans="1:12">
      <c r="A51" s="356"/>
      <c r="B51" s="357"/>
      <c r="C51" s="357"/>
      <c r="D51" s="357"/>
      <c r="E51" s="357" t="s">
        <v>619</v>
      </c>
      <c r="F51" s="358">
        <v>-8196.1</v>
      </c>
      <c r="G51" s="358">
        <v>-17795.05</v>
      </c>
      <c r="H51" s="358">
        <v>-8701.3000000000011</v>
      </c>
      <c r="I51" s="358">
        <v>-17814.600000000002</v>
      </c>
      <c r="J51" s="359">
        <v>-9573.9</v>
      </c>
      <c r="K51" s="360">
        <v>6.1639072241676018</v>
      </c>
      <c r="L51" s="374">
        <v>10.028386562927366</v>
      </c>
    </row>
    <row r="52" spans="1:12">
      <c r="A52" s="356"/>
      <c r="B52" s="357"/>
      <c r="C52" s="357"/>
      <c r="D52" s="357" t="s">
        <v>620</v>
      </c>
      <c r="E52" s="357"/>
      <c r="F52" s="358">
        <v>894.1</v>
      </c>
      <c r="G52" s="358">
        <v>1362.918105497894</v>
      </c>
      <c r="H52" s="358">
        <v>64.429434072149689</v>
      </c>
      <c r="I52" s="358">
        <v>11322.023014545328</v>
      </c>
      <c r="J52" s="359">
        <v>2320.0806385115075</v>
      </c>
      <c r="K52" s="375">
        <v>-92.793934227474594</v>
      </c>
      <c r="L52" s="374" t="s">
        <v>322</v>
      </c>
    </row>
    <row r="53" spans="1:12">
      <c r="A53" s="356"/>
      <c r="B53" s="357"/>
      <c r="C53" s="357" t="s">
        <v>621</v>
      </c>
      <c r="D53" s="357"/>
      <c r="E53" s="357"/>
      <c r="F53" s="358">
        <v>12026.4</v>
      </c>
      <c r="G53" s="358">
        <v>14982.299999999994</v>
      </c>
      <c r="H53" s="358">
        <v>-1585.6999999999971</v>
      </c>
      <c r="I53" s="358">
        <v>-18811.999999999993</v>
      </c>
      <c r="J53" s="359">
        <v>71.40000000001163</v>
      </c>
      <c r="K53" s="360" t="s">
        <v>322</v>
      </c>
      <c r="L53" s="361" t="s">
        <v>322</v>
      </c>
    </row>
    <row r="54" spans="1:12">
      <c r="A54" s="356"/>
      <c r="B54" s="357"/>
      <c r="C54" s="357"/>
      <c r="D54" s="357" t="s">
        <v>622</v>
      </c>
      <c r="E54" s="357"/>
      <c r="F54" s="358">
        <v>34.6</v>
      </c>
      <c r="G54" s="358">
        <v>-5.6000000000000005</v>
      </c>
      <c r="H54" s="358">
        <v>122</v>
      </c>
      <c r="I54" s="358">
        <v>231.9</v>
      </c>
      <c r="J54" s="359">
        <v>-151.80000000000001</v>
      </c>
      <c r="K54" s="360" t="s">
        <v>322</v>
      </c>
      <c r="L54" s="361" t="s">
        <v>322</v>
      </c>
    </row>
    <row r="55" spans="1:12">
      <c r="A55" s="356"/>
      <c r="B55" s="357"/>
      <c r="C55" s="357"/>
      <c r="D55" s="357" t="s">
        <v>623</v>
      </c>
      <c r="E55" s="357"/>
      <c r="F55" s="358">
        <v>11991.8</v>
      </c>
      <c r="G55" s="358">
        <v>14987.899999999994</v>
      </c>
      <c r="H55" s="358">
        <v>-1707.6999999999971</v>
      </c>
      <c r="I55" s="358">
        <v>-19043.899999999994</v>
      </c>
      <c r="J55" s="359">
        <v>223.20000000001164</v>
      </c>
      <c r="K55" s="360" t="s">
        <v>322</v>
      </c>
      <c r="L55" s="361" t="s">
        <v>322</v>
      </c>
    </row>
    <row r="56" spans="1:12">
      <c r="A56" s="356"/>
      <c r="B56" s="357"/>
      <c r="C56" s="357" t="s">
        <v>624</v>
      </c>
      <c r="D56" s="357"/>
      <c r="E56" s="357"/>
      <c r="F56" s="358">
        <v>-907.57</v>
      </c>
      <c r="G56" s="358">
        <v>-4067.71</v>
      </c>
      <c r="H56" s="358">
        <v>-19.309999999999999</v>
      </c>
      <c r="I56" s="358">
        <v>147.70999999999998</v>
      </c>
      <c r="J56" s="359">
        <v>420.19999999999993</v>
      </c>
      <c r="K56" s="360">
        <v>-97.872340425531917</v>
      </c>
      <c r="L56" s="374">
        <v>-2276.0745727602275</v>
      </c>
    </row>
    <row r="57" spans="1:12">
      <c r="A57" s="350" t="s">
        <v>625</v>
      </c>
      <c r="B57" s="351"/>
      <c r="C57" s="351"/>
      <c r="D57" s="351"/>
      <c r="E57" s="351"/>
      <c r="F57" s="362">
        <v>164392.42999999996</v>
      </c>
      <c r="G57" s="362">
        <v>187044.26030589826</v>
      </c>
      <c r="H57" s="362">
        <v>21959.528049079585</v>
      </c>
      <c r="I57" s="362">
        <v>29871.620678535779</v>
      </c>
      <c r="J57" s="363">
        <v>-38212.526017868542</v>
      </c>
      <c r="K57" s="364" t="s">
        <v>322</v>
      </c>
      <c r="L57" s="365" t="s">
        <v>322</v>
      </c>
    </row>
    <row r="58" spans="1:12">
      <c r="A58" s="350" t="s">
        <v>626</v>
      </c>
      <c r="B58" s="351" t="s">
        <v>627</v>
      </c>
      <c r="C58" s="351"/>
      <c r="D58" s="351"/>
      <c r="E58" s="351"/>
      <c r="F58" s="362">
        <v>-12616.53999999995</v>
      </c>
      <c r="G58" s="362">
        <v>16850.359694101731</v>
      </c>
      <c r="H58" s="362">
        <v>21453.581950920401</v>
      </c>
      <c r="I58" s="362">
        <v>33422.499321464216</v>
      </c>
      <c r="J58" s="363">
        <v>31619.436017868575</v>
      </c>
      <c r="K58" s="366" t="s">
        <v>322</v>
      </c>
      <c r="L58" s="365" t="s">
        <v>322</v>
      </c>
    </row>
    <row r="59" spans="1:12">
      <c r="A59" s="350" t="s">
        <v>628</v>
      </c>
      <c r="B59" s="351"/>
      <c r="C59" s="351"/>
      <c r="D59" s="351"/>
      <c r="E59" s="351"/>
      <c r="F59" s="362">
        <v>151775.89000000001</v>
      </c>
      <c r="G59" s="362">
        <v>203894.62</v>
      </c>
      <c r="H59" s="362">
        <v>43413.109999999986</v>
      </c>
      <c r="I59" s="362">
        <v>63294.119999999995</v>
      </c>
      <c r="J59" s="363">
        <v>-6593.0899999999674</v>
      </c>
      <c r="K59" s="364" t="s">
        <v>322</v>
      </c>
      <c r="L59" s="365" t="s">
        <v>322</v>
      </c>
    </row>
    <row r="60" spans="1:12">
      <c r="A60" s="350" t="s">
        <v>629</v>
      </c>
      <c r="B60" s="351"/>
      <c r="C60" s="351"/>
      <c r="D60" s="351"/>
      <c r="E60" s="351"/>
      <c r="F60" s="362">
        <v>-151775.89000000001</v>
      </c>
      <c r="G60" s="362">
        <v>-203894.62</v>
      </c>
      <c r="H60" s="362">
        <v>-43413.110000000015</v>
      </c>
      <c r="I60" s="362">
        <v>-63294.119999999981</v>
      </c>
      <c r="J60" s="362">
        <v>6593.089999999982</v>
      </c>
      <c r="K60" s="364">
        <v>-71.396570298484164</v>
      </c>
      <c r="L60" s="365">
        <v>-115.18686406018823</v>
      </c>
    </row>
    <row r="61" spans="1:12">
      <c r="A61" s="356"/>
      <c r="B61" s="357" t="s">
        <v>630</v>
      </c>
      <c r="C61" s="357"/>
      <c r="D61" s="357"/>
      <c r="E61" s="357"/>
      <c r="F61" s="358">
        <v>-152001.19</v>
      </c>
      <c r="G61" s="358">
        <v>-203894.62</v>
      </c>
      <c r="H61" s="358">
        <v>-43041.650000000009</v>
      </c>
      <c r="I61" s="358">
        <v>-61591.859999999986</v>
      </c>
      <c r="J61" s="358">
        <v>7155.1199999999808</v>
      </c>
      <c r="K61" s="360">
        <v>-71.683346689588404</v>
      </c>
      <c r="L61" s="361">
        <v>-116.62371214858162</v>
      </c>
    </row>
    <row r="62" spans="1:12">
      <c r="A62" s="356"/>
      <c r="B62" s="357"/>
      <c r="C62" s="357" t="s">
        <v>622</v>
      </c>
      <c r="D62" s="357"/>
      <c r="E62" s="357"/>
      <c r="F62" s="358">
        <v>-138250.88</v>
      </c>
      <c r="G62" s="358">
        <v>-172887.02000000002</v>
      </c>
      <c r="H62" s="358">
        <v>-35246.630000000005</v>
      </c>
      <c r="I62" s="358">
        <v>-61879.279999999984</v>
      </c>
      <c r="J62" s="358">
        <v>-11603.140000000019</v>
      </c>
      <c r="K62" s="360">
        <v>-74.50531237124855</v>
      </c>
      <c r="L62" s="361">
        <v>-67.080143548475363</v>
      </c>
    </row>
    <row r="63" spans="1:12">
      <c r="A63" s="356"/>
      <c r="B63" s="357"/>
      <c r="C63" s="357" t="s">
        <v>623</v>
      </c>
      <c r="D63" s="357"/>
      <c r="E63" s="357"/>
      <c r="F63" s="358">
        <v>-13750.310000000005</v>
      </c>
      <c r="G63" s="358">
        <v>-31007.599999999991</v>
      </c>
      <c r="H63" s="358">
        <v>-7795.0200000000041</v>
      </c>
      <c r="I63" s="358">
        <v>287.41999999999825</v>
      </c>
      <c r="J63" s="358">
        <v>18758.260000000002</v>
      </c>
      <c r="K63" s="360">
        <v>-43.31022355132356</v>
      </c>
      <c r="L63" s="374">
        <v>-340.64415485784502</v>
      </c>
    </row>
    <row r="64" spans="1:12">
      <c r="A64" s="356"/>
      <c r="B64" s="357" t="s">
        <v>631</v>
      </c>
      <c r="C64" s="357"/>
      <c r="D64" s="357"/>
      <c r="E64" s="357"/>
      <c r="F64" s="358">
        <v>225.3</v>
      </c>
      <c r="G64" s="358">
        <v>0</v>
      </c>
      <c r="H64" s="358">
        <v>-371.45999999999992</v>
      </c>
      <c r="I64" s="358">
        <v>-1702.26</v>
      </c>
      <c r="J64" s="358">
        <v>-562.03000000000031</v>
      </c>
      <c r="K64" s="360" t="s">
        <v>322</v>
      </c>
      <c r="L64" s="361" t="s">
        <v>322</v>
      </c>
    </row>
    <row r="65" spans="1:12" ht="16.5" thickBot="1">
      <c r="A65" s="376" t="s">
        <v>632</v>
      </c>
      <c r="B65" s="377"/>
      <c r="C65" s="377"/>
      <c r="D65" s="377"/>
      <c r="E65" s="377"/>
      <c r="F65" s="378">
        <v>-139749.49000000002</v>
      </c>
      <c r="G65" s="378">
        <v>-188912.32</v>
      </c>
      <c r="H65" s="378">
        <v>-44998.810000000012</v>
      </c>
      <c r="I65" s="378">
        <v>-82106.119999999966</v>
      </c>
      <c r="J65" s="378">
        <v>6664.4899999999907</v>
      </c>
      <c r="K65" s="379" t="s">
        <v>322</v>
      </c>
      <c r="L65" s="380" t="s">
        <v>322</v>
      </c>
    </row>
    <row r="66" spans="1:12" ht="16.5" thickTop="1">
      <c r="A66" s="1675" t="s">
        <v>633</v>
      </c>
      <c r="B66" s="1675"/>
      <c r="C66" s="1675"/>
      <c r="D66" s="1675"/>
      <c r="E66" s="1675"/>
      <c r="F66" s="1675"/>
      <c r="G66" s="1675"/>
      <c r="H66" s="1675"/>
      <c r="I66" s="1675"/>
      <c r="J66" s="1675"/>
      <c r="K66" s="1675"/>
      <c r="L66" s="1675"/>
    </row>
    <row r="67" spans="1:12">
      <c r="A67" s="1676" t="s">
        <v>634</v>
      </c>
      <c r="B67" s="1676"/>
      <c r="C67" s="1676"/>
      <c r="D67" s="1676"/>
      <c r="E67" s="1676"/>
      <c r="F67" s="1676"/>
      <c r="G67" s="1676"/>
      <c r="H67" s="1676"/>
      <c r="I67" s="1676"/>
      <c r="J67" s="1676"/>
      <c r="K67" s="1676"/>
      <c r="L67" s="1676"/>
    </row>
    <row r="68" spans="1:12">
      <c r="A68" s="381" t="s">
        <v>124</v>
      </c>
    </row>
  </sheetData>
  <mergeCells count="11">
    <mergeCell ref="A66:L66"/>
    <mergeCell ref="A67:L67"/>
    <mergeCell ref="A1:L1"/>
    <mergeCell ref="A2:L2"/>
    <mergeCell ref="A3:L3"/>
    <mergeCell ref="A4:E6"/>
    <mergeCell ref="F4:G5"/>
    <mergeCell ref="H4:I5"/>
    <mergeCell ref="J4:J5"/>
    <mergeCell ref="K4:L4"/>
    <mergeCell ref="K5:L5"/>
  </mergeCells>
  <pageMargins left="0.75" right="0.75" top="1" bottom="1" header="0.5" footer="0.5"/>
  <pageSetup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4"/>
  <sheetViews>
    <sheetView workbookViewId="0">
      <selection activeCell="M13" sqref="M13"/>
    </sheetView>
  </sheetViews>
  <sheetFormatPr defaultColWidth="11.140625" defaultRowHeight="15.75"/>
  <cols>
    <col min="1" max="1" width="9.140625" style="382" customWidth="1"/>
    <col min="2" max="2" width="6.85546875" style="382" customWidth="1"/>
    <col min="3" max="3" width="34.5703125" style="382" customWidth="1"/>
    <col min="4" max="4" width="18.42578125" style="382" customWidth="1"/>
    <col min="5" max="5" width="17.7109375" style="382" customWidth="1"/>
    <col min="6" max="6" width="16" style="382" customWidth="1"/>
    <col min="7" max="7" width="16.7109375" style="382" customWidth="1"/>
    <col min="8" max="8" width="13.42578125" style="382" customWidth="1"/>
    <col min="9" max="9" width="12.85546875" style="382" customWidth="1"/>
    <col min="10" max="10" width="11.28515625" style="382" customWidth="1"/>
    <col min="11" max="244" width="9.140625" style="382" customWidth="1"/>
    <col min="245" max="245" width="6.85546875" style="382" customWidth="1"/>
    <col min="246" max="246" width="31.28515625" style="382" customWidth="1"/>
    <col min="247" max="247" width="14.85546875" style="382" customWidth="1"/>
    <col min="248" max="248" width="15.85546875" style="382" customWidth="1"/>
    <col min="249" max="250" width="12.85546875" style="382" customWidth="1"/>
    <col min="251" max="251" width="12.42578125" style="382" customWidth="1"/>
    <col min="252" max="252" width="11.85546875" style="382" customWidth="1"/>
    <col min="253" max="253" width="11.28515625" style="382" customWidth="1"/>
    <col min="254" max="255" width="9.140625" style="382" customWidth="1"/>
    <col min="256" max="256" width="11.140625" style="382"/>
    <col min="257" max="257" width="9.140625" style="382" customWidth="1"/>
    <col min="258" max="258" width="6.85546875" style="382" customWidth="1"/>
    <col min="259" max="259" width="34.5703125" style="382" customWidth="1"/>
    <col min="260" max="260" width="18.42578125" style="382" customWidth="1"/>
    <col min="261" max="261" width="17.7109375" style="382" customWidth="1"/>
    <col min="262" max="262" width="16" style="382" customWidth="1"/>
    <col min="263" max="263" width="16.7109375" style="382" customWidth="1"/>
    <col min="264" max="264" width="13.42578125" style="382" customWidth="1"/>
    <col min="265" max="265" width="12.85546875" style="382" customWidth="1"/>
    <col min="266" max="266" width="11.28515625" style="382" customWidth="1"/>
    <col min="267" max="500" width="9.140625" style="382" customWidth="1"/>
    <col min="501" max="501" width="6.85546875" style="382" customWidth="1"/>
    <col min="502" max="502" width="31.28515625" style="382" customWidth="1"/>
    <col min="503" max="503" width="14.85546875" style="382" customWidth="1"/>
    <col min="504" max="504" width="15.85546875" style="382" customWidth="1"/>
    <col min="505" max="506" width="12.85546875" style="382" customWidth="1"/>
    <col min="507" max="507" width="12.42578125" style="382" customWidth="1"/>
    <col min="508" max="508" width="11.85546875" style="382" customWidth="1"/>
    <col min="509" max="509" width="11.28515625" style="382" customWidth="1"/>
    <col min="510" max="511" width="9.140625" style="382" customWidth="1"/>
    <col min="512" max="512" width="11.140625" style="382"/>
    <col min="513" max="513" width="9.140625" style="382" customWidth="1"/>
    <col min="514" max="514" width="6.85546875" style="382" customWidth="1"/>
    <col min="515" max="515" width="34.5703125" style="382" customWidth="1"/>
    <col min="516" max="516" width="18.42578125" style="382" customWidth="1"/>
    <col min="517" max="517" width="17.7109375" style="382" customWidth="1"/>
    <col min="518" max="518" width="16" style="382" customWidth="1"/>
    <col min="519" max="519" width="16.7109375" style="382" customWidth="1"/>
    <col min="520" max="520" width="13.42578125" style="382" customWidth="1"/>
    <col min="521" max="521" width="12.85546875" style="382" customWidth="1"/>
    <col min="522" max="522" width="11.28515625" style="382" customWidth="1"/>
    <col min="523" max="756" width="9.140625" style="382" customWidth="1"/>
    <col min="757" max="757" width="6.85546875" style="382" customWidth="1"/>
    <col min="758" max="758" width="31.28515625" style="382" customWidth="1"/>
    <col min="759" max="759" width="14.85546875" style="382" customWidth="1"/>
    <col min="760" max="760" width="15.85546875" style="382" customWidth="1"/>
    <col min="761" max="762" width="12.85546875" style="382" customWidth="1"/>
    <col min="763" max="763" width="12.42578125" style="382" customWidth="1"/>
    <col min="764" max="764" width="11.85546875" style="382" customWidth="1"/>
    <col min="765" max="765" width="11.28515625" style="382" customWidth="1"/>
    <col min="766" max="767" width="9.140625" style="382" customWidth="1"/>
    <col min="768" max="768" width="11.140625" style="382"/>
    <col min="769" max="769" width="9.140625" style="382" customWidth="1"/>
    <col min="770" max="770" width="6.85546875" style="382" customWidth="1"/>
    <col min="771" max="771" width="34.5703125" style="382" customWidth="1"/>
    <col min="772" max="772" width="18.42578125" style="382" customWidth="1"/>
    <col min="773" max="773" width="17.7109375" style="382" customWidth="1"/>
    <col min="774" max="774" width="16" style="382" customWidth="1"/>
    <col min="775" max="775" width="16.7109375" style="382" customWidth="1"/>
    <col min="776" max="776" width="13.42578125" style="382" customWidth="1"/>
    <col min="777" max="777" width="12.85546875" style="382" customWidth="1"/>
    <col min="778" max="778" width="11.28515625" style="382" customWidth="1"/>
    <col min="779" max="1012" width="9.140625" style="382" customWidth="1"/>
    <col min="1013" max="1013" width="6.85546875" style="382" customWidth="1"/>
    <col min="1014" max="1014" width="31.28515625" style="382" customWidth="1"/>
    <col min="1015" max="1015" width="14.85546875" style="382" customWidth="1"/>
    <col min="1016" max="1016" width="15.85546875" style="382" customWidth="1"/>
    <col min="1017" max="1018" width="12.85546875" style="382" customWidth="1"/>
    <col min="1019" max="1019" width="12.42578125" style="382" customWidth="1"/>
    <col min="1020" max="1020" width="11.85546875" style="382" customWidth="1"/>
    <col min="1021" max="1021" width="11.28515625" style="382" customWidth="1"/>
    <col min="1022" max="1023" width="9.140625" style="382" customWidth="1"/>
    <col min="1024" max="1024" width="11.140625" style="382"/>
    <col min="1025" max="1025" width="9.140625" style="382" customWidth="1"/>
    <col min="1026" max="1026" width="6.85546875" style="382" customWidth="1"/>
    <col min="1027" max="1027" width="34.5703125" style="382" customWidth="1"/>
    <col min="1028" max="1028" width="18.42578125" style="382" customWidth="1"/>
    <col min="1029" max="1029" width="17.7109375" style="382" customWidth="1"/>
    <col min="1030" max="1030" width="16" style="382" customWidth="1"/>
    <col min="1031" max="1031" width="16.7109375" style="382" customWidth="1"/>
    <col min="1032" max="1032" width="13.42578125" style="382" customWidth="1"/>
    <col min="1033" max="1033" width="12.85546875" style="382" customWidth="1"/>
    <col min="1034" max="1034" width="11.28515625" style="382" customWidth="1"/>
    <col min="1035" max="1268" width="9.140625" style="382" customWidth="1"/>
    <col min="1269" max="1269" width="6.85546875" style="382" customWidth="1"/>
    <col min="1270" max="1270" width="31.28515625" style="382" customWidth="1"/>
    <col min="1271" max="1271" width="14.85546875" style="382" customWidth="1"/>
    <col min="1272" max="1272" width="15.85546875" style="382" customWidth="1"/>
    <col min="1273" max="1274" width="12.85546875" style="382" customWidth="1"/>
    <col min="1275" max="1275" width="12.42578125" style="382" customWidth="1"/>
    <col min="1276" max="1276" width="11.85546875" style="382" customWidth="1"/>
    <col min="1277" max="1277" width="11.28515625" style="382" customWidth="1"/>
    <col min="1278" max="1279" width="9.140625" style="382" customWidth="1"/>
    <col min="1280" max="1280" width="11.140625" style="382"/>
    <col min="1281" max="1281" width="9.140625" style="382" customWidth="1"/>
    <col min="1282" max="1282" width="6.85546875" style="382" customWidth="1"/>
    <col min="1283" max="1283" width="34.5703125" style="382" customWidth="1"/>
    <col min="1284" max="1284" width="18.42578125" style="382" customWidth="1"/>
    <col min="1285" max="1285" width="17.7109375" style="382" customWidth="1"/>
    <col min="1286" max="1286" width="16" style="382" customWidth="1"/>
    <col min="1287" max="1287" width="16.7109375" style="382" customWidth="1"/>
    <col min="1288" max="1288" width="13.42578125" style="382" customWidth="1"/>
    <col min="1289" max="1289" width="12.85546875" style="382" customWidth="1"/>
    <col min="1290" max="1290" width="11.28515625" style="382" customWidth="1"/>
    <col min="1291" max="1524" width="9.140625" style="382" customWidth="1"/>
    <col min="1525" max="1525" width="6.85546875" style="382" customWidth="1"/>
    <col min="1526" max="1526" width="31.28515625" style="382" customWidth="1"/>
    <col min="1527" max="1527" width="14.85546875" style="382" customWidth="1"/>
    <col min="1528" max="1528" width="15.85546875" style="382" customWidth="1"/>
    <col min="1529" max="1530" width="12.85546875" style="382" customWidth="1"/>
    <col min="1531" max="1531" width="12.42578125" style="382" customWidth="1"/>
    <col min="1532" max="1532" width="11.85546875" style="382" customWidth="1"/>
    <col min="1533" max="1533" width="11.28515625" style="382" customWidth="1"/>
    <col min="1534" max="1535" width="9.140625" style="382" customWidth="1"/>
    <col min="1536" max="1536" width="11.140625" style="382"/>
    <col min="1537" max="1537" width="9.140625" style="382" customWidth="1"/>
    <col min="1538" max="1538" width="6.85546875" style="382" customWidth="1"/>
    <col min="1539" max="1539" width="34.5703125" style="382" customWidth="1"/>
    <col min="1540" max="1540" width="18.42578125" style="382" customWidth="1"/>
    <col min="1541" max="1541" width="17.7109375" style="382" customWidth="1"/>
    <col min="1542" max="1542" width="16" style="382" customWidth="1"/>
    <col min="1543" max="1543" width="16.7109375" style="382" customWidth="1"/>
    <col min="1544" max="1544" width="13.42578125" style="382" customWidth="1"/>
    <col min="1545" max="1545" width="12.85546875" style="382" customWidth="1"/>
    <col min="1546" max="1546" width="11.28515625" style="382" customWidth="1"/>
    <col min="1547" max="1780" width="9.140625" style="382" customWidth="1"/>
    <col min="1781" max="1781" width="6.85546875" style="382" customWidth="1"/>
    <col min="1782" max="1782" width="31.28515625" style="382" customWidth="1"/>
    <col min="1783" max="1783" width="14.85546875" style="382" customWidth="1"/>
    <col min="1784" max="1784" width="15.85546875" style="382" customWidth="1"/>
    <col min="1785" max="1786" width="12.85546875" style="382" customWidth="1"/>
    <col min="1787" max="1787" width="12.42578125" style="382" customWidth="1"/>
    <col min="1788" max="1788" width="11.85546875" style="382" customWidth="1"/>
    <col min="1789" max="1789" width="11.28515625" style="382" customWidth="1"/>
    <col min="1790" max="1791" width="9.140625" style="382" customWidth="1"/>
    <col min="1792" max="1792" width="11.140625" style="382"/>
    <col min="1793" max="1793" width="9.140625" style="382" customWidth="1"/>
    <col min="1794" max="1794" width="6.85546875" style="382" customWidth="1"/>
    <col min="1795" max="1795" width="34.5703125" style="382" customWidth="1"/>
    <col min="1796" max="1796" width="18.42578125" style="382" customWidth="1"/>
    <col min="1797" max="1797" width="17.7109375" style="382" customWidth="1"/>
    <col min="1798" max="1798" width="16" style="382" customWidth="1"/>
    <col min="1799" max="1799" width="16.7109375" style="382" customWidth="1"/>
    <col min="1800" max="1800" width="13.42578125" style="382" customWidth="1"/>
    <col min="1801" max="1801" width="12.85546875" style="382" customWidth="1"/>
    <col min="1802" max="1802" width="11.28515625" style="382" customWidth="1"/>
    <col min="1803" max="2036" width="9.140625" style="382" customWidth="1"/>
    <col min="2037" max="2037" width="6.85546875" style="382" customWidth="1"/>
    <col min="2038" max="2038" width="31.28515625" style="382" customWidth="1"/>
    <col min="2039" max="2039" width="14.85546875" style="382" customWidth="1"/>
    <col min="2040" max="2040" width="15.85546875" style="382" customWidth="1"/>
    <col min="2041" max="2042" width="12.85546875" style="382" customWidth="1"/>
    <col min="2043" max="2043" width="12.42578125" style="382" customWidth="1"/>
    <col min="2044" max="2044" width="11.85546875" style="382" customWidth="1"/>
    <col min="2045" max="2045" width="11.28515625" style="382" customWidth="1"/>
    <col min="2046" max="2047" width="9.140625" style="382" customWidth="1"/>
    <col min="2048" max="2048" width="11.140625" style="382"/>
    <col min="2049" max="2049" width="9.140625" style="382" customWidth="1"/>
    <col min="2050" max="2050" width="6.85546875" style="382" customWidth="1"/>
    <col min="2051" max="2051" width="34.5703125" style="382" customWidth="1"/>
    <col min="2052" max="2052" width="18.42578125" style="382" customWidth="1"/>
    <col min="2053" max="2053" width="17.7109375" style="382" customWidth="1"/>
    <col min="2054" max="2054" width="16" style="382" customWidth="1"/>
    <col min="2055" max="2055" width="16.7109375" style="382" customWidth="1"/>
    <col min="2056" max="2056" width="13.42578125" style="382" customWidth="1"/>
    <col min="2057" max="2057" width="12.85546875" style="382" customWidth="1"/>
    <col min="2058" max="2058" width="11.28515625" style="382" customWidth="1"/>
    <col min="2059" max="2292" width="9.140625" style="382" customWidth="1"/>
    <col min="2293" max="2293" width="6.85546875" style="382" customWidth="1"/>
    <col min="2294" max="2294" width="31.28515625" style="382" customWidth="1"/>
    <col min="2295" max="2295" width="14.85546875" style="382" customWidth="1"/>
    <col min="2296" max="2296" width="15.85546875" style="382" customWidth="1"/>
    <col min="2297" max="2298" width="12.85546875" style="382" customWidth="1"/>
    <col min="2299" max="2299" width="12.42578125" style="382" customWidth="1"/>
    <col min="2300" max="2300" width="11.85546875" style="382" customWidth="1"/>
    <col min="2301" max="2301" width="11.28515625" style="382" customWidth="1"/>
    <col min="2302" max="2303" width="9.140625" style="382" customWidth="1"/>
    <col min="2304" max="2304" width="11.140625" style="382"/>
    <col min="2305" max="2305" width="9.140625" style="382" customWidth="1"/>
    <col min="2306" max="2306" width="6.85546875" style="382" customWidth="1"/>
    <col min="2307" max="2307" width="34.5703125" style="382" customWidth="1"/>
    <col min="2308" max="2308" width="18.42578125" style="382" customWidth="1"/>
    <col min="2309" max="2309" width="17.7109375" style="382" customWidth="1"/>
    <col min="2310" max="2310" width="16" style="382" customWidth="1"/>
    <col min="2311" max="2311" width="16.7109375" style="382" customWidth="1"/>
    <col min="2312" max="2312" width="13.42578125" style="382" customWidth="1"/>
    <col min="2313" max="2313" width="12.85546875" style="382" customWidth="1"/>
    <col min="2314" max="2314" width="11.28515625" style="382" customWidth="1"/>
    <col min="2315" max="2548" width="9.140625" style="382" customWidth="1"/>
    <col min="2549" max="2549" width="6.85546875" style="382" customWidth="1"/>
    <col min="2550" max="2550" width="31.28515625" style="382" customWidth="1"/>
    <col min="2551" max="2551" width="14.85546875" style="382" customWidth="1"/>
    <col min="2552" max="2552" width="15.85546875" style="382" customWidth="1"/>
    <col min="2553" max="2554" width="12.85546875" style="382" customWidth="1"/>
    <col min="2555" max="2555" width="12.42578125" style="382" customWidth="1"/>
    <col min="2556" max="2556" width="11.85546875" style="382" customWidth="1"/>
    <col min="2557" max="2557" width="11.28515625" style="382" customWidth="1"/>
    <col min="2558" max="2559" width="9.140625" style="382" customWidth="1"/>
    <col min="2560" max="2560" width="11.140625" style="382"/>
    <col min="2561" max="2561" width="9.140625" style="382" customWidth="1"/>
    <col min="2562" max="2562" width="6.85546875" style="382" customWidth="1"/>
    <col min="2563" max="2563" width="34.5703125" style="382" customWidth="1"/>
    <col min="2564" max="2564" width="18.42578125" style="382" customWidth="1"/>
    <col min="2565" max="2565" width="17.7109375" style="382" customWidth="1"/>
    <col min="2566" max="2566" width="16" style="382" customWidth="1"/>
    <col min="2567" max="2567" width="16.7109375" style="382" customWidth="1"/>
    <col min="2568" max="2568" width="13.42578125" style="382" customWidth="1"/>
    <col min="2569" max="2569" width="12.85546875" style="382" customWidth="1"/>
    <col min="2570" max="2570" width="11.28515625" style="382" customWidth="1"/>
    <col min="2571" max="2804" width="9.140625" style="382" customWidth="1"/>
    <col min="2805" max="2805" width="6.85546875" style="382" customWidth="1"/>
    <col min="2806" max="2806" width="31.28515625" style="382" customWidth="1"/>
    <col min="2807" max="2807" width="14.85546875" style="382" customWidth="1"/>
    <col min="2808" max="2808" width="15.85546875" style="382" customWidth="1"/>
    <col min="2809" max="2810" width="12.85546875" style="382" customWidth="1"/>
    <col min="2811" max="2811" width="12.42578125" style="382" customWidth="1"/>
    <col min="2812" max="2812" width="11.85546875" style="382" customWidth="1"/>
    <col min="2813" max="2813" width="11.28515625" style="382" customWidth="1"/>
    <col min="2814" max="2815" width="9.140625" style="382" customWidth="1"/>
    <col min="2816" max="2816" width="11.140625" style="382"/>
    <col min="2817" max="2817" width="9.140625" style="382" customWidth="1"/>
    <col min="2818" max="2818" width="6.85546875" style="382" customWidth="1"/>
    <col min="2819" max="2819" width="34.5703125" style="382" customWidth="1"/>
    <col min="2820" max="2820" width="18.42578125" style="382" customWidth="1"/>
    <col min="2821" max="2821" width="17.7109375" style="382" customWidth="1"/>
    <col min="2822" max="2822" width="16" style="382" customWidth="1"/>
    <col min="2823" max="2823" width="16.7109375" style="382" customWidth="1"/>
    <col min="2824" max="2824" width="13.42578125" style="382" customWidth="1"/>
    <col min="2825" max="2825" width="12.85546875" style="382" customWidth="1"/>
    <col min="2826" max="2826" width="11.28515625" style="382" customWidth="1"/>
    <col min="2827" max="3060" width="9.140625" style="382" customWidth="1"/>
    <col min="3061" max="3061" width="6.85546875" style="382" customWidth="1"/>
    <col min="3062" max="3062" width="31.28515625" style="382" customWidth="1"/>
    <col min="3063" max="3063" width="14.85546875" style="382" customWidth="1"/>
    <col min="3064" max="3064" width="15.85546875" style="382" customWidth="1"/>
    <col min="3065" max="3066" width="12.85546875" style="382" customWidth="1"/>
    <col min="3067" max="3067" width="12.42578125" style="382" customWidth="1"/>
    <col min="3068" max="3068" width="11.85546875" style="382" customWidth="1"/>
    <col min="3069" max="3069" width="11.28515625" style="382" customWidth="1"/>
    <col min="3070" max="3071" width="9.140625" style="382" customWidth="1"/>
    <col min="3072" max="3072" width="11.140625" style="382"/>
    <col min="3073" max="3073" width="9.140625" style="382" customWidth="1"/>
    <col min="3074" max="3074" width="6.85546875" style="382" customWidth="1"/>
    <col min="3075" max="3075" width="34.5703125" style="382" customWidth="1"/>
    <col min="3076" max="3076" width="18.42578125" style="382" customWidth="1"/>
    <col min="3077" max="3077" width="17.7109375" style="382" customWidth="1"/>
    <col min="3078" max="3078" width="16" style="382" customWidth="1"/>
    <col min="3079" max="3079" width="16.7109375" style="382" customWidth="1"/>
    <col min="3080" max="3080" width="13.42578125" style="382" customWidth="1"/>
    <col min="3081" max="3081" width="12.85546875" style="382" customWidth="1"/>
    <col min="3082" max="3082" width="11.28515625" style="382" customWidth="1"/>
    <col min="3083" max="3316" width="9.140625" style="382" customWidth="1"/>
    <col min="3317" max="3317" width="6.85546875" style="382" customWidth="1"/>
    <col min="3318" max="3318" width="31.28515625" style="382" customWidth="1"/>
    <col min="3319" max="3319" width="14.85546875" style="382" customWidth="1"/>
    <col min="3320" max="3320" width="15.85546875" style="382" customWidth="1"/>
    <col min="3321" max="3322" width="12.85546875" style="382" customWidth="1"/>
    <col min="3323" max="3323" width="12.42578125" style="382" customWidth="1"/>
    <col min="3324" max="3324" width="11.85546875" style="382" customWidth="1"/>
    <col min="3325" max="3325" width="11.28515625" style="382" customWidth="1"/>
    <col min="3326" max="3327" width="9.140625" style="382" customWidth="1"/>
    <col min="3328" max="3328" width="11.140625" style="382"/>
    <col min="3329" max="3329" width="9.140625" style="382" customWidth="1"/>
    <col min="3330" max="3330" width="6.85546875" style="382" customWidth="1"/>
    <col min="3331" max="3331" width="34.5703125" style="382" customWidth="1"/>
    <col min="3332" max="3332" width="18.42578125" style="382" customWidth="1"/>
    <col min="3333" max="3333" width="17.7109375" style="382" customWidth="1"/>
    <col min="3334" max="3334" width="16" style="382" customWidth="1"/>
    <col min="3335" max="3335" width="16.7109375" style="382" customWidth="1"/>
    <col min="3336" max="3336" width="13.42578125" style="382" customWidth="1"/>
    <col min="3337" max="3337" width="12.85546875" style="382" customWidth="1"/>
    <col min="3338" max="3338" width="11.28515625" style="382" customWidth="1"/>
    <col min="3339" max="3572" width="9.140625" style="382" customWidth="1"/>
    <col min="3573" max="3573" width="6.85546875" style="382" customWidth="1"/>
    <col min="3574" max="3574" width="31.28515625" style="382" customWidth="1"/>
    <col min="3575" max="3575" width="14.85546875" style="382" customWidth="1"/>
    <col min="3576" max="3576" width="15.85546875" style="382" customWidth="1"/>
    <col min="3577" max="3578" width="12.85546875" style="382" customWidth="1"/>
    <col min="3579" max="3579" width="12.42578125" style="382" customWidth="1"/>
    <col min="3580" max="3580" width="11.85546875" style="382" customWidth="1"/>
    <col min="3581" max="3581" width="11.28515625" style="382" customWidth="1"/>
    <col min="3582" max="3583" width="9.140625" style="382" customWidth="1"/>
    <col min="3584" max="3584" width="11.140625" style="382"/>
    <col min="3585" max="3585" width="9.140625" style="382" customWidth="1"/>
    <col min="3586" max="3586" width="6.85546875" style="382" customWidth="1"/>
    <col min="3587" max="3587" width="34.5703125" style="382" customWidth="1"/>
    <col min="3588" max="3588" width="18.42578125" style="382" customWidth="1"/>
    <col min="3589" max="3589" width="17.7109375" style="382" customWidth="1"/>
    <col min="3590" max="3590" width="16" style="382" customWidth="1"/>
    <col min="3591" max="3591" width="16.7109375" style="382" customWidth="1"/>
    <col min="3592" max="3592" width="13.42578125" style="382" customWidth="1"/>
    <col min="3593" max="3593" width="12.85546875" style="382" customWidth="1"/>
    <col min="3594" max="3594" width="11.28515625" style="382" customWidth="1"/>
    <col min="3595" max="3828" width="9.140625" style="382" customWidth="1"/>
    <col min="3829" max="3829" width="6.85546875" style="382" customWidth="1"/>
    <col min="3830" max="3830" width="31.28515625" style="382" customWidth="1"/>
    <col min="3831" max="3831" width="14.85546875" style="382" customWidth="1"/>
    <col min="3832" max="3832" width="15.85546875" style="382" customWidth="1"/>
    <col min="3833" max="3834" width="12.85546875" style="382" customWidth="1"/>
    <col min="3835" max="3835" width="12.42578125" style="382" customWidth="1"/>
    <col min="3836" max="3836" width="11.85546875" style="382" customWidth="1"/>
    <col min="3837" max="3837" width="11.28515625" style="382" customWidth="1"/>
    <col min="3838" max="3839" width="9.140625" style="382" customWidth="1"/>
    <col min="3840" max="3840" width="11.140625" style="382"/>
    <col min="3841" max="3841" width="9.140625" style="382" customWidth="1"/>
    <col min="3842" max="3842" width="6.85546875" style="382" customWidth="1"/>
    <col min="3843" max="3843" width="34.5703125" style="382" customWidth="1"/>
    <col min="3844" max="3844" width="18.42578125" style="382" customWidth="1"/>
    <col min="3845" max="3845" width="17.7109375" style="382" customWidth="1"/>
    <col min="3846" max="3846" width="16" style="382" customWidth="1"/>
    <col min="3847" max="3847" width="16.7109375" style="382" customWidth="1"/>
    <col min="3848" max="3848" width="13.42578125" style="382" customWidth="1"/>
    <col min="3849" max="3849" width="12.85546875" style="382" customWidth="1"/>
    <col min="3850" max="3850" width="11.28515625" style="382" customWidth="1"/>
    <col min="3851" max="4084" width="9.140625" style="382" customWidth="1"/>
    <col min="4085" max="4085" width="6.85546875" style="382" customWidth="1"/>
    <col min="4086" max="4086" width="31.28515625" style="382" customWidth="1"/>
    <col min="4087" max="4087" width="14.85546875" style="382" customWidth="1"/>
    <col min="4088" max="4088" width="15.85546875" style="382" customWidth="1"/>
    <col min="4089" max="4090" width="12.85546875" style="382" customWidth="1"/>
    <col min="4091" max="4091" width="12.42578125" style="382" customWidth="1"/>
    <col min="4092" max="4092" width="11.85546875" style="382" customWidth="1"/>
    <col min="4093" max="4093" width="11.28515625" style="382" customWidth="1"/>
    <col min="4094" max="4095" width="9.140625" style="382" customWidth="1"/>
    <col min="4096" max="4096" width="11.140625" style="382"/>
    <col min="4097" max="4097" width="9.140625" style="382" customWidth="1"/>
    <col min="4098" max="4098" width="6.85546875" style="382" customWidth="1"/>
    <col min="4099" max="4099" width="34.5703125" style="382" customWidth="1"/>
    <col min="4100" max="4100" width="18.42578125" style="382" customWidth="1"/>
    <col min="4101" max="4101" width="17.7109375" style="382" customWidth="1"/>
    <col min="4102" max="4102" width="16" style="382" customWidth="1"/>
    <col min="4103" max="4103" width="16.7109375" style="382" customWidth="1"/>
    <col min="4104" max="4104" width="13.42578125" style="382" customWidth="1"/>
    <col min="4105" max="4105" width="12.85546875" style="382" customWidth="1"/>
    <col min="4106" max="4106" width="11.28515625" style="382" customWidth="1"/>
    <col min="4107" max="4340" width="9.140625" style="382" customWidth="1"/>
    <col min="4341" max="4341" width="6.85546875" style="382" customWidth="1"/>
    <col min="4342" max="4342" width="31.28515625" style="382" customWidth="1"/>
    <col min="4343" max="4343" width="14.85546875" style="382" customWidth="1"/>
    <col min="4344" max="4344" width="15.85546875" style="382" customWidth="1"/>
    <col min="4345" max="4346" width="12.85546875" style="382" customWidth="1"/>
    <col min="4347" max="4347" width="12.42578125" style="382" customWidth="1"/>
    <col min="4348" max="4348" width="11.85546875" style="382" customWidth="1"/>
    <col min="4349" max="4349" width="11.28515625" style="382" customWidth="1"/>
    <col min="4350" max="4351" width="9.140625" style="382" customWidth="1"/>
    <col min="4352" max="4352" width="11.140625" style="382"/>
    <col min="4353" max="4353" width="9.140625" style="382" customWidth="1"/>
    <col min="4354" max="4354" width="6.85546875" style="382" customWidth="1"/>
    <col min="4355" max="4355" width="34.5703125" style="382" customWidth="1"/>
    <col min="4356" max="4356" width="18.42578125" style="382" customWidth="1"/>
    <col min="4357" max="4357" width="17.7109375" style="382" customWidth="1"/>
    <col min="4358" max="4358" width="16" style="382" customWidth="1"/>
    <col min="4359" max="4359" width="16.7109375" style="382" customWidth="1"/>
    <col min="4360" max="4360" width="13.42578125" style="382" customWidth="1"/>
    <col min="4361" max="4361" width="12.85546875" style="382" customWidth="1"/>
    <col min="4362" max="4362" width="11.28515625" style="382" customWidth="1"/>
    <col min="4363" max="4596" width="9.140625" style="382" customWidth="1"/>
    <col min="4597" max="4597" width="6.85546875" style="382" customWidth="1"/>
    <col min="4598" max="4598" width="31.28515625" style="382" customWidth="1"/>
    <col min="4599" max="4599" width="14.85546875" style="382" customWidth="1"/>
    <col min="4600" max="4600" width="15.85546875" style="382" customWidth="1"/>
    <col min="4601" max="4602" width="12.85546875" style="382" customWidth="1"/>
    <col min="4603" max="4603" width="12.42578125" style="382" customWidth="1"/>
    <col min="4604" max="4604" width="11.85546875" style="382" customWidth="1"/>
    <col min="4605" max="4605" width="11.28515625" style="382" customWidth="1"/>
    <col min="4606" max="4607" width="9.140625" style="382" customWidth="1"/>
    <col min="4608" max="4608" width="11.140625" style="382"/>
    <col min="4609" max="4609" width="9.140625" style="382" customWidth="1"/>
    <col min="4610" max="4610" width="6.85546875" style="382" customWidth="1"/>
    <col min="4611" max="4611" width="34.5703125" style="382" customWidth="1"/>
    <col min="4612" max="4612" width="18.42578125" style="382" customWidth="1"/>
    <col min="4613" max="4613" width="17.7109375" style="382" customWidth="1"/>
    <col min="4614" max="4614" width="16" style="382" customWidth="1"/>
    <col min="4615" max="4615" width="16.7109375" style="382" customWidth="1"/>
    <col min="4616" max="4616" width="13.42578125" style="382" customWidth="1"/>
    <col min="4617" max="4617" width="12.85546875" style="382" customWidth="1"/>
    <col min="4618" max="4618" width="11.28515625" style="382" customWidth="1"/>
    <col min="4619" max="4852" width="9.140625" style="382" customWidth="1"/>
    <col min="4853" max="4853" width="6.85546875" style="382" customWidth="1"/>
    <col min="4854" max="4854" width="31.28515625" style="382" customWidth="1"/>
    <col min="4855" max="4855" width="14.85546875" style="382" customWidth="1"/>
    <col min="4856" max="4856" width="15.85546875" style="382" customWidth="1"/>
    <col min="4857" max="4858" width="12.85546875" style="382" customWidth="1"/>
    <col min="4859" max="4859" width="12.42578125" style="382" customWidth="1"/>
    <col min="4860" max="4860" width="11.85546875" style="382" customWidth="1"/>
    <col min="4861" max="4861" width="11.28515625" style="382" customWidth="1"/>
    <col min="4862" max="4863" width="9.140625" style="382" customWidth="1"/>
    <col min="4864" max="4864" width="11.140625" style="382"/>
    <col min="4865" max="4865" width="9.140625" style="382" customWidth="1"/>
    <col min="4866" max="4866" width="6.85546875" style="382" customWidth="1"/>
    <col min="4867" max="4867" width="34.5703125" style="382" customWidth="1"/>
    <col min="4868" max="4868" width="18.42578125" style="382" customWidth="1"/>
    <col min="4869" max="4869" width="17.7109375" style="382" customWidth="1"/>
    <col min="4870" max="4870" width="16" style="382" customWidth="1"/>
    <col min="4871" max="4871" width="16.7109375" style="382" customWidth="1"/>
    <col min="4872" max="4872" width="13.42578125" style="382" customWidth="1"/>
    <col min="4873" max="4873" width="12.85546875" style="382" customWidth="1"/>
    <col min="4874" max="4874" width="11.28515625" style="382" customWidth="1"/>
    <col min="4875" max="5108" width="9.140625" style="382" customWidth="1"/>
    <col min="5109" max="5109" width="6.85546875" style="382" customWidth="1"/>
    <col min="5110" max="5110" width="31.28515625" style="382" customWidth="1"/>
    <col min="5111" max="5111" width="14.85546875" style="382" customWidth="1"/>
    <col min="5112" max="5112" width="15.85546875" style="382" customWidth="1"/>
    <col min="5113" max="5114" width="12.85546875" style="382" customWidth="1"/>
    <col min="5115" max="5115" width="12.42578125" style="382" customWidth="1"/>
    <col min="5116" max="5116" width="11.85546875" style="382" customWidth="1"/>
    <col min="5117" max="5117" width="11.28515625" style="382" customWidth="1"/>
    <col min="5118" max="5119" width="9.140625" style="382" customWidth="1"/>
    <col min="5120" max="5120" width="11.140625" style="382"/>
    <col min="5121" max="5121" width="9.140625" style="382" customWidth="1"/>
    <col min="5122" max="5122" width="6.85546875" style="382" customWidth="1"/>
    <col min="5123" max="5123" width="34.5703125" style="382" customWidth="1"/>
    <col min="5124" max="5124" width="18.42578125" style="382" customWidth="1"/>
    <col min="5125" max="5125" width="17.7109375" style="382" customWidth="1"/>
    <col min="5126" max="5126" width="16" style="382" customWidth="1"/>
    <col min="5127" max="5127" width="16.7109375" style="382" customWidth="1"/>
    <col min="5128" max="5128" width="13.42578125" style="382" customWidth="1"/>
    <col min="5129" max="5129" width="12.85546875" style="382" customWidth="1"/>
    <col min="5130" max="5130" width="11.28515625" style="382" customWidth="1"/>
    <col min="5131" max="5364" width="9.140625" style="382" customWidth="1"/>
    <col min="5365" max="5365" width="6.85546875" style="382" customWidth="1"/>
    <col min="5366" max="5366" width="31.28515625" style="382" customWidth="1"/>
    <col min="5367" max="5367" width="14.85546875" style="382" customWidth="1"/>
    <col min="5368" max="5368" width="15.85546875" style="382" customWidth="1"/>
    <col min="5369" max="5370" width="12.85546875" style="382" customWidth="1"/>
    <col min="5371" max="5371" width="12.42578125" style="382" customWidth="1"/>
    <col min="5372" max="5372" width="11.85546875" style="382" customWidth="1"/>
    <col min="5373" max="5373" width="11.28515625" style="382" customWidth="1"/>
    <col min="5374" max="5375" width="9.140625" style="382" customWidth="1"/>
    <col min="5376" max="5376" width="11.140625" style="382"/>
    <col min="5377" max="5377" width="9.140625" style="382" customWidth="1"/>
    <col min="5378" max="5378" width="6.85546875" style="382" customWidth="1"/>
    <col min="5379" max="5379" width="34.5703125" style="382" customWidth="1"/>
    <col min="5380" max="5380" width="18.42578125" style="382" customWidth="1"/>
    <col min="5381" max="5381" width="17.7109375" style="382" customWidth="1"/>
    <col min="5382" max="5382" width="16" style="382" customWidth="1"/>
    <col min="5383" max="5383" width="16.7109375" style="382" customWidth="1"/>
    <col min="5384" max="5384" width="13.42578125" style="382" customWidth="1"/>
    <col min="5385" max="5385" width="12.85546875" style="382" customWidth="1"/>
    <col min="5386" max="5386" width="11.28515625" style="382" customWidth="1"/>
    <col min="5387" max="5620" width="9.140625" style="382" customWidth="1"/>
    <col min="5621" max="5621" width="6.85546875" style="382" customWidth="1"/>
    <col min="5622" max="5622" width="31.28515625" style="382" customWidth="1"/>
    <col min="5623" max="5623" width="14.85546875" style="382" customWidth="1"/>
    <col min="5624" max="5624" width="15.85546875" style="382" customWidth="1"/>
    <col min="5625" max="5626" width="12.85546875" style="382" customWidth="1"/>
    <col min="5627" max="5627" width="12.42578125" style="382" customWidth="1"/>
    <col min="5628" max="5628" width="11.85546875" style="382" customWidth="1"/>
    <col min="5629" max="5629" width="11.28515625" style="382" customWidth="1"/>
    <col min="5630" max="5631" width="9.140625" style="382" customWidth="1"/>
    <col min="5632" max="5632" width="11.140625" style="382"/>
    <col min="5633" max="5633" width="9.140625" style="382" customWidth="1"/>
    <col min="5634" max="5634" width="6.85546875" style="382" customWidth="1"/>
    <col min="5635" max="5635" width="34.5703125" style="382" customWidth="1"/>
    <col min="5636" max="5636" width="18.42578125" style="382" customWidth="1"/>
    <col min="5637" max="5637" width="17.7109375" style="382" customWidth="1"/>
    <col min="5638" max="5638" width="16" style="382" customWidth="1"/>
    <col min="5639" max="5639" width="16.7109375" style="382" customWidth="1"/>
    <col min="5640" max="5640" width="13.42578125" style="382" customWidth="1"/>
    <col min="5641" max="5641" width="12.85546875" style="382" customWidth="1"/>
    <col min="5642" max="5642" width="11.28515625" style="382" customWidth="1"/>
    <col min="5643" max="5876" width="9.140625" style="382" customWidth="1"/>
    <col min="5877" max="5877" width="6.85546875" style="382" customWidth="1"/>
    <col min="5878" max="5878" width="31.28515625" style="382" customWidth="1"/>
    <col min="5879" max="5879" width="14.85546875" style="382" customWidth="1"/>
    <col min="5880" max="5880" width="15.85546875" style="382" customWidth="1"/>
    <col min="5881" max="5882" width="12.85546875" style="382" customWidth="1"/>
    <col min="5883" max="5883" width="12.42578125" style="382" customWidth="1"/>
    <col min="5884" max="5884" width="11.85546875" style="382" customWidth="1"/>
    <col min="5885" max="5885" width="11.28515625" style="382" customWidth="1"/>
    <col min="5886" max="5887" width="9.140625" style="382" customWidth="1"/>
    <col min="5888" max="5888" width="11.140625" style="382"/>
    <col min="5889" max="5889" width="9.140625" style="382" customWidth="1"/>
    <col min="5890" max="5890" width="6.85546875" style="382" customWidth="1"/>
    <col min="5891" max="5891" width="34.5703125" style="382" customWidth="1"/>
    <col min="5892" max="5892" width="18.42578125" style="382" customWidth="1"/>
    <col min="5893" max="5893" width="17.7109375" style="382" customWidth="1"/>
    <col min="5894" max="5894" width="16" style="382" customWidth="1"/>
    <col min="5895" max="5895" width="16.7109375" style="382" customWidth="1"/>
    <col min="5896" max="5896" width="13.42578125" style="382" customWidth="1"/>
    <col min="5897" max="5897" width="12.85546875" style="382" customWidth="1"/>
    <col min="5898" max="5898" width="11.28515625" style="382" customWidth="1"/>
    <col min="5899" max="6132" width="9.140625" style="382" customWidth="1"/>
    <col min="6133" max="6133" width="6.85546875" style="382" customWidth="1"/>
    <col min="6134" max="6134" width="31.28515625" style="382" customWidth="1"/>
    <col min="6135" max="6135" width="14.85546875" style="382" customWidth="1"/>
    <col min="6136" max="6136" width="15.85546875" style="382" customWidth="1"/>
    <col min="6137" max="6138" width="12.85546875" style="382" customWidth="1"/>
    <col min="6139" max="6139" width="12.42578125" style="382" customWidth="1"/>
    <col min="6140" max="6140" width="11.85546875" style="382" customWidth="1"/>
    <col min="6141" max="6141" width="11.28515625" style="382" customWidth="1"/>
    <col min="6142" max="6143" width="9.140625" style="382" customWidth="1"/>
    <col min="6144" max="6144" width="11.140625" style="382"/>
    <col min="6145" max="6145" width="9.140625" style="382" customWidth="1"/>
    <col min="6146" max="6146" width="6.85546875" style="382" customWidth="1"/>
    <col min="6147" max="6147" width="34.5703125" style="382" customWidth="1"/>
    <col min="6148" max="6148" width="18.42578125" style="382" customWidth="1"/>
    <col min="6149" max="6149" width="17.7109375" style="382" customWidth="1"/>
    <col min="6150" max="6150" width="16" style="382" customWidth="1"/>
    <col min="6151" max="6151" width="16.7109375" style="382" customWidth="1"/>
    <col min="6152" max="6152" width="13.42578125" style="382" customWidth="1"/>
    <col min="6153" max="6153" width="12.85546875" style="382" customWidth="1"/>
    <col min="6154" max="6154" width="11.28515625" style="382" customWidth="1"/>
    <col min="6155" max="6388" width="9.140625" style="382" customWidth="1"/>
    <col min="6389" max="6389" width="6.85546875" style="382" customWidth="1"/>
    <col min="6390" max="6390" width="31.28515625" style="382" customWidth="1"/>
    <col min="6391" max="6391" width="14.85546875" style="382" customWidth="1"/>
    <col min="6392" max="6392" width="15.85546875" style="382" customWidth="1"/>
    <col min="6393" max="6394" width="12.85546875" style="382" customWidth="1"/>
    <col min="6395" max="6395" width="12.42578125" style="382" customWidth="1"/>
    <col min="6396" max="6396" width="11.85546875" style="382" customWidth="1"/>
    <col min="6397" max="6397" width="11.28515625" style="382" customWidth="1"/>
    <col min="6398" max="6399" width="9.140625" style="382" customWidth="1"/>
    <col min="6400" max="6400" width="11.140625" style="382"/>
    <col min="6401" max="6401" width="9.140625" style="382" customWidth="1"/>
    <col min="6402" max="6402" width="6.85546875" style="382" customWidth="1"/>
    <col min="6403" max="6403" width="34.5703125" style="382" customWidth="1"/>
    <col min="6404" max="6404" width="18.42578125" style="382" customWidth="1"/>
    <col min="6405" max="6405" width="17.7109375" style="382" customWidth="1"/>
    <col min="6406" max="6406" width="16" style="382" customWidth="1"/>
    <col min="6407" max="6407" width="16.7109375" style="382" customWidth="1"/>
    <col min="6408" max="6408" width="13.42578125" style="382" customWidth="1"/>
    <col min="6409" max="6409" width="12.85546875" style="382" customWidth="1"/>
    <col min="6410" max="6410" width="11.28515625" style="382" customWidth="1"/>
    <col min="6411" max="6644" width="9.140625" style="382" customWidth="1"/>
    <col min="6645" max="6645" width="6.85546875" style="382" customWidth="1"/>
    <col min="6646" max="6646" width="31.28515625" style="382" customWidth="1"/>
    <col min="6647" max="6647" width="14.85546875" style="382" customWidth="1"/>
    <col min="6648" max="6648" width="15.85546875" style="382" customWidth="1"/>
    <col min="6649" max="6650" width="12.85546875" style="382" customWidth="1"/>
    <col min="6651" max="6651" width="12.42578125" style="382" customWidth="1"/>
    <col min="6652" max="6652" width="11.85546875" style="382" customWidth="1"/>
    <col min="6653" max="6653" width="11.28515625" style="382" customWidth="1"/>
    <col min="6654" max="6655" width="9.140625" style="382" customWidth="1"/>
    <col min="6656" max="6656" width="11.140625" style="382"/>
    <col min="6657" max="6657" width="9.140625" style="382" customWidth="1"/>
    <col min="6658" max="6658" width="6.85546875" style="382" customWidth="1"/>
    <col min="6659" max="6659" width="34.5703125" style="382" customWidth="1"/>
    <col min="6660" max="6660" width="18.42578125" style="382" customWidth="1"/>
    <col min="6661" max="6661" width="17.7109375" style="382" customWidth="1"/>
    <col min="6662" max="6662" width="16" style="382" customWidth="1"/>
    <col min="6663" max="6663" width="16.7109375" style="382" customWidth="1"/>
    <col min="6664" max="6664" width="13.42578125" style="382" customWidth="1"/>
    <col min="6665" max="6665" width="12.85546875" style="382" customWidth="1"/>
    <col min="6666" max="6666" width="11.28515625" style="382" customWidth="1"/>
    <col min="6667" max="6900" width="9.140625" style="382" customWidth="1"/>
    <col min="6901" max="6901" width="6.85546875" style="382" customWidth="1"/>
    <col min="6902" max="6902" width="31.28515625" style="382" customWidth="1"/>
    <col min="6903" max="6903" width="14.85546875" style="382" customWidth="1"/>
    <col min="6904" max="6904" width="15.85546875" style="382" customWidth="1"/>
    <col min="6905" max="6906" width="12.85546875" style="382" customWidth="1"/>
    <col min="6907" max="6907" width="12.42578125" style="382" customWidth="1"/>
    <col min="6908" max="6908" width="11.85546875" style="382" customWidth="1"/>
    <col min="6909" max="6909" width="11.28515625" style="382" customWidth="1"/>
    <col min="6910" max="6911" width="9.140625" style="382" customWidth="1"/>
    <col min="6912" max="6912" width="11.140625" style="382"/>
    <col min="6913" max="6913" width="9.140625" style="382" customWidth="1"/>
    <col min="6914" max="6914" width="6.85546875" style="382" customWidth="1"/>
    <col min="6915" max="6915" width="34.5703125" style="382" customWidth="1"/>
    <col min="6916" max="6916" width="18.42578125" style="382" customWidth="1"/>
    <col min="6917" max="6917" width="17.7109375" style="382" customWidth="1"/>
    <col min="6918" max="6918" width="16" style="382" customWidth="1"/>
    <col min="6919" max="6919" width="16.7109375" style="382" customWidth="1"/>
    <col min="6920" max="6920" width="13.42578125" style="382" customWidth="1"/>
    <col min="6921" max="6921" width="12.85546875" style="382" customWidth="1"/>
    <col min="6922" max="6922" width="11.28515625" style="382" customWidth="1"/>
    <col min="6923" max="7156" width="9.140625" style="382" customWidth="1"/>
    <col min="7157" max="7157" width="6.85546875" style="382" customWidth="1"/>
    <col min="7158" max="7158" width="31.28515625" style="382" customWidth="1"/>
    <col min="7159" max="7159" width="14.85546875" style="382" customWidth="1"/>
    <col min="7160" max="7160" width="15.85546875" style="382" customWidth="1"/>
    <col min="7161" max="7162" width="12.85546875" style="382" customWidth="1"/>
    <col min="7163" max="7163" width="12.42578125" style="382" customWidth="1"/>
    <col min="7164" max="7164" width="11.85546875" style="382" customWidth="1"/>
    <col min="7165" max="7165" width="11.28515625" style="382" customWidth="1"/>
    <col min="7166" max="7167" width="9.140625" style="382" customWidth="1"/>
    <col min="7168" max="7168" width="11.140625" style="382"/>
    <col min="7169" max="7169" width="9.140625" style="382" customWidth="1"/>
    <col min="7170" max="7170" width="6.85546875" style="382" customWidth="1"/>
    <col min="7171" max="7171" width="34.5703125" style="382" customWidth="1"/>
    <col min="7172" max="7172" width="18.42578125" style="382" customWidth="1"/>
    <col min="7173" max="7173" width="17.7109375" style="382" customWidth="1"/>
    <col min="7174" max="7174" width="16" style="382" customWidth="1"/>
    <col min="7175" max="7175" width="16.7109375" style="382" customWidth="1"/>
    <col min="7176" max="7176" width="13.42578125" style="382" customWidth="1"/>
    <col min="7177" max="7177" width="12.85546875" style="382" customWidth="1"/>
    <col min="7178" max="7178" width="11.28515625" style="382" customWidth="1"/>
    <col min="7179" max="7412" width="9.140625" style="382" customWidth="1"/>
    <col min="7413" max="7413" width="6.85546875" style="382" customWidth="1"/>
    <col min="7414" max="7414" width="31.28515625" style="382" customWidth="1"/>
    <col min="7415" max="7415" width="14.85546875" style="382" customWidth="1"/>
    <col min="7416" max="7416" width="15.85546875" style="382" customWidth="1"/>
    <col min="7417" max="7418" width="12.85546875" style="382" customWidth="1"/>
    <col min="7419" max="7419" width="12.42578125" style="382" customWidth="1"/>
    <col min="7420" max="7420" width="11.85546875" style="382" customWidth="1"/>
    <col min="7421" max="7421" width="11.28515625" style="382" customWidth="1"/>
    <col min="7422" max="7423" width="9.140625" style="382" customWidth="1"/>
    <col min="7424" max="7424" width="11.140625" style="382"/>
    <col min="7425" max="7425" width="9.140625" style="382" customWidth="1"/>
    <col min="7426" max="7426" width="6.85546875" style="382" customWidth="1"/>
    <col min="7427" max="7427" width="34.5703125" style="382" customWidth="1"/>
    <col min="7428" max="7428" width="18.42578125" style="382" customWidth="1"/>
    <col min="7429" max="7429" width="17.7109375" style="382" customWidth="1"/>
    <col min="7430" max="7430" width="16" style="382" customWidth="1"/>
    <col min="7431" max="7431" width="16.7109375" style="382" customWidth="1"/>
    <col min="7432" max="7432" width="13.42578125" style="382" customWidth="1"/>
    <col min="7433" max="7433" width="12.85546875" style="382" customWidth="1"/>
    <col min="7434" max="7434" width="11.28515625" style="382" customWidth="1"/>
    <col min="7435" max="7668" width="9.140625" style="382" customWidth="1"/>
    <col min="7669" max="7669" width="6.85546875" style="382" customWidth="1"/>
    <col min="7670" max="7670" width="31.28515625" style="382" customWidth="1"/>
    <col min="7671" max="7671" width="14.85546875" style="382" customWidth="1"/>
    <col min="7672" max="7672" width="15.85546875" style="382" customWidth="1"/>
    <col min="7673" max="7674" width="12.85546875" style="382" customWidth="1"/>
    <col min="7675" max="7675" width="12.42578125" style="382" customWidth="1"/>
    <col min="7676" max="7676" width="11.85546875" style="382" customWidth="1"/>
    <col min="7677" max="7677" width="11.28515625" style="382" customWidth="1"/>
    <col min="7678" max="7679" width="9.140625" style="382" customWidth="1"/>
    <col min="7680" max="7680" width="11.140625" style="382"/>
    <col min="7681" max="7681" width="9.140625" style="382" customWidth="1"/>
    <col min="7682" max="7682" width="6.85546875" style="382" customWidth="1"/>
    <col min="7683" max="7683" width="34.5703125" style="382" customWidth="1"/>
    <col min="7684" max="7684" width="18.42578125" style="382" customWidth="1"/>
    <col min="7685" max="7685" width="17.7109375" style="382" customWidth="1"/>
    <col min="7686" max="7686" width="16" style="382" customWidth="1"/>
    <col min="7687" max="7687" width="16.7109375" style="382" customWidth="1"/>
    <col min="7688" max="7688" width="13.42578125" style="382" customWidth="1"/>
    <col min="7689" max="7689" width="12.85546875" style="382" customWidth="1"/>
    <col min="7690" max="7690" width="11.28515625" style="382" customWidth="1"/>
    <col min="7691" max="7924" width="9.140625" style="382" customWidth="1"/>
    <col min="7925" max="7925" width="6.85546875" style="382" customWidth="1"/>
    <col min="7926" max="7926" width="31.28515625" style="382" customWidth="1"/>
    <col min="7927" max="7927" width="14.85546875" style="382" customWidth="1"/>
    <col min="7928" max="7928" width="15.85546875" style="382" customWidth="1"/>
    <col min="7929" max="7930" width="12.85546875" style="382" customWidth="1"/>
    <col min="7931" max="7931" width="12.42578125" style="382" customWidth="1"/>
    <col min="7932" max="7932" width="11.85546875" style="382" customWidth="1"/>
    <col min="7933" max="7933" width="11.28515625" style="382" customWidth="1"/>
    <col min="7934" max="7935" width="9.140625" style="382" customWidth="1"/>
    <col min="7936" max="7936" width="11.140625" style="382"/>
    <col min="7937" max="7937" width="9.140625" style="382" customWidth="1"/>
    <col min="7938" max="7938" width="6.85546875" style="382" customWidth="1"/>
    <col min="7939" max="7939" width="34.5703125" style="382" customWidth="1"/>
    <col min="7940" max="7940" width="18.42578125" style="382" customWidth="1"/>
    <col min="7941" max="7941" width="17.7109375" style="382" customWidth="1"/>
    <col min="7942" max="7942" width="16" style="382" customWidth="1"/>
    <col min="7943" max="7943" width="16.7109375" style="382" customWidth="1"/>
    <col min="7944" max="7944" width="13.42578125" style="382" customWidth="1"/>
    <col min="7945" max="7945" width="12.85546875" style="382" customWidth="1"/>
    <col min="7946" max="7946" width="11.28515625" style="382" customWidth="1"/>
    <col min="7947" max="8180" width="9.140625" style="382" customWidth="1"/>
    <col min="8181" max="8181" width="6.85546875" style="382" customWidth="1"/>
    <col min="8182" max="8182" width="31.28515625" style="382" customWidth="1"/>
    <col min="8183" max="8183" width="14.85546875" style="382" customWidth="1"/>
    <col min="8184" max="8184" width="15.85546875" style="382" customWidth="1"/>
    <col min="8185" max="8186" width="12.85546875" style="382" customWidth="1"/>
    <col min="8187" max="8187" width="12.42578125" style="382" customWidth="1"/>
    <col min="8188" max="8188" width="11.85546875" style="382" customWidth="1"/>
    <col min="8189" max="8189" width="11.28515625" style="382" customWidth="1"/>
    <col min="8190" max="8191" width="9.140625" style="382" customWidth="1"/>
    <col min="8192" max="8192" width="11.140625" style="382"/>
    <col min="8193" max="8193" width="9.140625" style="382" customWidth="1"/>
    <col min="8194" max="8194" width="6.85546875" style="382" customWidth="1"/>
    <col min="8195" max="8195" width="34.5703125" style="382" customWidth="1"/>
    <col min="8196" max="8196" width="18.42578125" style="382" customWidth="1"/>
    <col min="8197" max="8197" width="17.7109375" style="382" customWidth="1"/>
    <col min="8198" max="8198" width="16" style="382" customWidth="1"/>
    <col min="8199" max="8199" width="16.7109375" style="382" customWidth="1"/>
    <col min="8200" max="8200" width="13.42578125" style="382" customWidth="1"/>
    <col min="8201" max="8201" width="12.85546875" style="382" customWidth="1"/>
    <col min="8202" max="8202" width="11.28515625" style="382" customWidth="1"/>
    <col min="8203" max="8436" width="9.140625" style="382" customWidth="1"/>
    <col min="8437" max="8437" width="6.85546875" style="382" customWidth="1"/>
    <col min="8438" max="8438" width="31.28515625" style="382" customWidth="1"/>
    <col min="8439" max="8439" width="14.85546875" style="382" customWidth="1"/>
    <col min="8440" max="8440" width="15.85546875" style="382" customWidth="1"/>
    <col min="8441" max="8442" width="12.85546875" style="382" customWidth="1"/>
    <col min="8443" max="8443" width="12.42578125" style="382" customWidth="1"/>
    <col min="8444" max="8444" width="11.85546875" style="382" customWidth="1"/>
    <col min="8445" max="8445" width="11.28515625" style="382" customWidth="1"/>
    <col min="8446" max="8447" width="9.140625" style="382" customWidth="1"/>
    <col min="8448" max="8448" width="11.140625" style="382"/>
    <col min="8449" max="8449" width="9.140625" style="382" customWidth="1"/>
    <col min="8450" max="8450" width="6.85546875" style="382" customWidth="1"/>
    <col min="8451" max="8451" width="34.5703125" style="382" customWidth="1"/>
    <col min="8452" max="8452" width="18.42578125" style="382" customWidth="1"/>
    <col min="8453" max="8453" width="17.7109375" style="382" customWidth="1"/>
    <col min="8454" max="8454" width="16" style="382" customWidth="1"/>
    <col min="8455" max="8455" width="16.7109375" style="382" customWidth="1"/>
    <col min="8456" max="8456" width="13.42578125" style="382" customWidth="1"/>
    <col min="8457" max="8457" width="12.85546875" style="382" customWidth="1"/>
    <col min="8458" max="8458" width="11.28515625" style="382" customWidth="1"/>
    <col min="8459" max="8692" width="9.140625" style="382" customWidth="1"/>
    <col min="8693" max="8693" width="6.85546875" style="382" customWidth="1"/>
    <col min="8694" max="8694" width="31.28515625" style="382" customWidth="1"/>
    <col min="8695" max="8695" width="14.85546875" style="382" customWidth="1"/>
    <col min="8696" max="8696" width="15.85546875" style="382" customWidth="1"/>
    <col min="8697" max="8698" width="12.85546875" style="382" customWidth="1"/>
    <col min="8699" max="8699" width="12.42578125" style="382" customWidth="1"/>
    <col min="8700" max="8700" width="11.85546875" style="382" customWidth="1"/>
    <col min="8701" max="8701" width="11.28515625" style="382" customWidth="1"/>
    <col min="8702" max="8703" width="9.140625" style="382" customWidth="1"/>
    <col min="8704" max="8704" width="11.140625" style="382"/>
    <col min="8705" max="8705" width="9.140625" style="382" customWidth="1"/>
    <col min="8706" max="8706" width="6.85546875" style="382" customWidth="1"/>
    <col min="8707" max="8707" width="34.5703125" style="382" customWidth="1"/>
    <col min="8708" max="8708" width="18.42578125" style="382" customWidth="1"/>
    <col min="8709" max="8709" width="17.7109375" style="382" customWidth="1"/>
    <col min="8710" max="8710" width="16" style="382" customWidth="1"/>
    <col min="8711" max="8711" width="16.7109375" style="382" customWidth="1"/>
    <col min="8712" max="8712" width="13.42578125" style="382" customWidth="1"/>
    <col min="8713" max="8713" width="12.85546875" style="382" customWidth="1"/>
    <col min="8714" max="8714" width="11.28515625" style="382" customWidth="1"/>
    <col min="8715" max="8948" width="9.140625" style="382" customWidth="1"/>
    <col min="8949" max="8949" width="6.85546875" style="382" customWidth="1"/>
    <col min="8950" max="8950" width="31.28515625" style="382" customWidth="1"/>
    <col min="8951" max="8951" width="14.85546875" style="382" customWidth="1"/>
    <col min="8952" max="8952" width="15.85546875" style="382" customWidth="1"/>
    <col min="8953" max="8954" width="12.85546875" style="382" customWidth="1"/>
    <col min="8955" max="8955" width="12.42578125" style="382" customWidth="1"/>
    <col min="8956" max="8956" width="11.85546875" style="382" customWidth="1"/>
    <col min="8957" max="8957" width="11.28515625" style="382" customWidth="1"/>
    <col min="8958" max="8959" width="9.140625" style="382" customWidth="1"/>
    <col min="8960" max="8960" width="11.140625" style="382"/>
    <col min="8961" max="8961" width="9.140625" style="382" customWidth="1"/>
    <col min="8962" max="8962" width="6.85546875" style="382" customWidth="1"/>
    <col min="8963" max="8963" width="34.5703125" style="382" customWidth="1"/>
    <col min="8964" max="8964" width="18.42578125" style="382" customWidth="1"/>
    <col min="8965" max="8965" width="17.7109375" style="382" customWidth="1"/>
    <col min="8966" max="8966" width="16" style="382" customWidth="1"/>
    <col min="8967" max="8967" width="16.7109375" style="382" customWidth="1"/>
    <col min="8968" max="8968" width="13.42578125" style="382" customWidth="1"/>
    <col min="8969" max="8969" width="12.85546875" style="382" customWidth="1"/>
    <col min="8970" max="8970" width="11.28515625" style="382" customWidth="1"/>
    <col min="8971" max="9204" width="9.140625" style="382" customWidth="1"/>
    <col min="9205" max="9205" width="6.85546875" style="382" customWidth="1"/>
    <col min="9206" max="9206" width="31.28515625" style="382" customWidth="1"/>
    <col min="9207" max="9207" width="14.85546875" style="382" customWidth="1"/>
    <col min="9208" max="9208" width="15.85546875" style="382" customWidth="1"/>
    <col min="9209" max="9210" width="12.85546875" style="382" customWidth="1"/>
    <col min="9211" max="9211" width="12.42578125" style="382" customWidth="1"/>
    <col min="9212" max="9212" width="11.85546875" style="382" customWidth="1"/>
    <col min="9213" max="9213" width="11.28515625" style="382" customWidth="1"/>
    <col min="9214" max="9215" width="9.140625" style="382" customWidth="1"/>
    <col min="9216" max="9216" width="11.140625" style="382"/>
    <col min="9217" max="9217" width="9.140625" style="382" customWidth="1"/>
    <col min="9218" max="9218" width="6.85546875" style="382" customWidth="1"/>
    <col min="9219" max="9219" width="34.5703125" style="382" customWidth="1"/>
    <col min="9220" max="9220" width="18.42578125" style="382" customWidth="1"/>
    <col min="9221" max="9221" width="17.7109375" style="382" customWidth="1"/>
    <col min="9222" max="9222" width="16" style="382" customWidth="1"/>
    <col min="9223" max="9223" width="16.7109375" style="382" customWidth="1"/>
    <col min="9224" max="9224" width="13.42578125" style="382" customWidth="1"/>
    <col min="9225" max="9225" width="12.85546875" style="382" customWidth="1"/>
    <col min="9226" max="9226" width="11.28515625" style="382" customWidth="1"/>
    <col min="9227" max="9460" width="9.140625" style="382" customWidth="1"/>
    <col min="9461" max="9461" width="6.85546875" style="382" customWidth="1"/>
    <col min="9462" max="9462" width="31.28515625" style="382" customWidth="1"/>
    <col min="9463" max="9463" width="14.85546875" style="382" customWidth="1"/>
    <col min="9464" max="9464" width="15.85546875" style="382" customWidth="1"/>
    <col min="9465" max="9466" width="12.85546875" style="382" customWidth="1"/>
    <col min="9467" max="9467" width="12.42578125" style="382" customWidth="1"/>
    <col min="9468" max="9468" width="11.85546875" style="382" customWidth="1"/>
    <col min="9469" max="9469" width="11.28515625" style="382" customWidth="1"/>
    <col min="9470" max="9471" width="9.140625" style="382" customWidth="1"/>
    <col min="9472" max="9472" width="11.140625" style="382"/>
    <col min="9473" max="9473" width="9.140625" style="382" customWidth="1"/>
    <col min="9474" max="9474" width="6.85546875" style="382" customWidth="1"/>
    <col min="9475" max="9475" width="34.5703125" style="382" customWidth="1"/>
    <col min="9476" max="9476" width="18.42578125" style="382" customWidth="1"/>
    <col min="9477" max="9477" width="17.7109375" style="382" customWidth="1"/>
    <col min="9478" max="9478" width="16" style="382" customWidth="1"/>
    <col min="9479" max="9479" width="16.7109375" style="382" customWidth="1"/>
    <col min="9480" max="9480" width="13.42578125" style="382" customWidth="1"/>
    <col min="9481" max="9481" width="12.85546875" style="382" customWidth="1"/>
    <col min="9482" max="9482" width="11.28515625" style="382" customWidth="1"/>
    <col min="9483" max="9716" width="9.140625" style="382" customWidth="1"/>
    <col min="9717" max="9717" width="6.85546875" style="382" customWidth="1"/>
    <col min="9718" max="9718" width="31.28515625" style="382" customWidth="1"/>
    <col min="9719" max="9719" width="14.85546875" style="382" customWidth="1"/>
    <col min="9720" max="9720" width="15.85546875" style="382" customWidth="1"/>
    <col min="9721" max="9722" width="12.85546875" style="382" customWidth="1"/>
    <col min="9723" max="9723" width="12.42578125" style="382" customWidth="1"/>
    <col min="9724" max="9724" width="11.85546875" style="382" customWidth="1"/>
    <col min="9725" max="9725" width="11.28515625" style="382" customWidth="1"/>
    <col min="9726" max="9727" width="9.140625" style="382" customWidth="1"/>
    <col min="9728" max="9728" width="11.140625" style="382"/>
    <col min="9729" max="9729" width="9.140625" style="382" customWidth="1"/>
    <col min="9730" max="9730" width="6.85546875" style="382" customWidth="1"/>
    <col min="9731" max="9731" width="34.5703125" style="382" customWidth="1"/>
    <col min="9732" max="9732" width="18.42578125" style="382" customWidth="1"/>
    <col min="9733" max="9733" width="17.7109375" style="382" customWidth="1"/>
    <col min="9734" max="9734" width="16" style="382" customWidth="1"/>
    <col min="9735" max="9735" width="16.7109375" style="382" customWidth="1"/>
    <col min="9736" max="9736" width="13.42578125" style="382" customWidth="1"/>
    <col min="9737" max="9737" width="12.85546875" style="382" customWidth="1"/>
    <col min="9738" max="9738" width="11.28515625" style="382" customWidth="1"/>
    <col min="9739" max="9972" width="9.140625" style="382" customWidth="1"/>
    <col min="9973" max="9973" width="6.85546875" style="382" customWidth="1"/>
    <col min="9974" max="9974" width="31.28515625" style="382" customWidth="1"/>
    <col min="9975" max="9975" width="14.85546875" style="382" customWidth="1"/>
    <col min="9976" max="9976" width="15.85546875" style="382" customWidth="1"/>
    <col min="9977" max="9978" width="12.85546875" style="382" customWidth="1"/>
    <col min="9979" max="9979" width="12.42578125" style="382" customWidth="1"/>
    <col min="9980" max="9980" width="11.85546875" style="382" customWidth="1"/>
    <col min="9981" max="9981" width="11.28515625" style="382" customWidth="1"/>
    <col min="9982" max="9983" width="9.140625" style="382" customWidth="1"/>
    <col min="9984" max="9984" width="11.140625" style="382"/>
    <col min="9985" max="9985" width="9.140625" style="382" customWidth="1"/>
    <col min="9986" max="9986" width="6.85546875" style="382" customWidth="1"/>
    <col min="9987" max="9987" width="34.5703125" style="382" customWidth="1"/>
    <col min="9988" max="9988" width="18.42578125" style="382" customWidth="1"/>
    <col min="9989" max="9989" width="17.7109375" style="382" customWidth="1"/>
    <col min="9990" max="9990" width="16" style="382" customWidth="1"/>
    <col min="9991" max="9991" width="16.7109375" style="382" customWidth="1"/>
    <col min="9992" max="9992" width="13.42578125" style="382" customWidth="1"/>
    <col min="9993" max="9993" width="12.85546875" style="382" customWidth="1"/>
    <col min="9994" max="9994" width="11.28515625" style="382" customWidth="1"/>
    <col min="9995" max="10228" width="9.140625" style="382" customWidth="1"/>
    <col min="10229" max="10229" width="6.85546875" style="382" customWidth="1"/>
    <col min="10230" max="10230" width="31.28515625" style="382" customWidth="1"/>
    <col min="10231" max="10231" width="14.85546875" style="382" customWidth="1"/>
    <col min="10232" max="10232" width="15.85546875" style="382" customWidth="1"/>
    <col min="10233" max="10234" width="12.85546875" style="382" customWidth="1"/>
    <col min="10235" max="10235" width="12.42578125" style="382" customWidth="1"/>
    <col min="10236" max="10236" width="11.85546875" style="382" customWidth="1"/>
    <col min="10237" max="10237" width="11.28515625" style="382" customWidth="1"/>
    <col min="10238" max="10239" width="9.140625" style="382" customWidth="1"/>
    <col min="10240" max="10240" width="11.140625" style="382"/>
    <col min="10241" max="10241" width="9.140625" style="382" customWidth="1"/>
    <col min="10242" max="10242" width="6.85546875" style="382" customWidth="1"/>
    <col min="10243" max="10243" width="34.5703125" style="382" customWidth="1"/>
    <col min="10244" max="10244" width="18.42578125" style="382" customWidth="1"/>
    <col min="10245" max="10245" width="17.7109375" style="382" customWidth="1"/>
    <col min="10246" max="10246" width="16" style="382" customWidth="1"/>
    <col min="10247" max="10247" width="16.7109375" style="382" customWidth="1"/>
    <col min="10248" max="10248" width="13.42578125" style="382" customWidth="1"/>
    <col min="10249" max="10249" width="12.85546875" style="382" customWidth="1"/>
    <col min="10250" max="10250" width="11.28515625" style="382" customWidth="1"/>
    <col min="10251" max="10484" width="9.140625" style="382" customWidth="1"/>
    <col min="10485" max="10485" width="6.85546875" style="382" customWidth="1"/>
    <col min="10486" max="10486" width="31.28515625" style="382" customWidth="1"/>
    <col min="10487" max="10487" width="14.85546875" style="382" customWidth="1"/>
    <col min="10488" max="10488" width="15.85546875" style="382" customWidth="1"/>
    <col min="10489" max="10490" width="12.85546875" style="382" customWidth="1"/>
    <col min="10491" max="10491" width="12.42578125" style="382" customWidth="1"/>
    <col min="10492" max="10492" width="11.85546875" style="382" customWidth="1"/>
    <col min="10493" max="10493" width="11.28515625" style="382" customWidth="1"/>
    <col min="10494" max="10495" width="9.140625" style="382" customWidth="1"/>
    <col min="10496" max="10496" width="11.140625" style="382"/>
    <col min="10497" max="10497" width="9.140625" style="382" customWidth="1"/>
    <col min="10498" max="10498" width="6.85546875" style="382" customWidth="1"/>
    <col min="10499" max="10499" width="34.5703125" style="382" customWidth="1"/>
    <col min="10500" max="10500" width="18.42578125" style="382" customWidth="1"/>
    <col min="10501" max="10501" width="17.7109375" style="382" customWidth="1"/>
    <col min="10502" max="10502" width="16" style="382" customWidth="1"/>
    <col min="10503" max="10503" width="16.7109375" style="382" customWidth="1"/>
    <col min="10504" max="10504" width="13.42578125" style="382" customWidth="1"/>
    <col min="10505" max="10505" width="12.85546875" style="382" customWidth="1"/>
    <col min="10506" max="10506" width="11.28515625" style="382" customWidth="1"/>
    <col min="10507" max="10740" width="9.140625" style="382" customWidth="1"/>
    <col min="10741" max="10741" width="6.85546875" style="382" customWidth="1"/>
    <col min="10742" max="10742" width="31.28515625" style="382" customWidth="1"/>
    <col min="10743" max="10743" width="14.85546875" style="382" customWidth="1"/>
    <col min="10744" max="10744" width="15.85546875" style="382" customWidth="1"/>
    <col min="10745" max="10746" width="12.85546875" style="382" customWidth="1"/>
    <col min="10747" max="10747" width="12.42578125" style="382" customWidth="1"/>
    <col min="10748" max="10748" width="11.85546875" style="382" customWidth="1"/>
    <col min="10749" max="10749" width="11.28515625" style="382" customWidth="1"/>
    <col min="10750" max="10751" width="9.140625" style="382" customWidth="1"/>
    <col min="10752" max="10752" width="11.140625" style="382"/>
    <col min="10753" max="10753" width="9.140625" style="382" customWidth="1"/>
    <col min="10754" max="10754" width="6.85546875" style="382" customWidth="1"/>
    <col min="10755" max="10755" width="34.5703125" style="382" customWidth="1"/>
    <col min="10756" max="10756" width="18.42578125" style="382" customWidth="1"/>
    <col min="10757" max="10757" width="17.7109375" style="382" customWidth="1"/>
    <col min="10758" max="10758" width="16" style="382" customWidth="1"/>
    <col min="10759" max="10759" width="16.7109375" style="382" customWidth="1"/>
    <col min="10760" max="10760" width="13.42578125" style="382" customWidth="1"/>
    <col min="10761" max="10761" width="12.85546875" style="382" customWidth="1"/>
    <col min="10762" max="10762" width="11.28515625" style="382" customWidth="1"/>
    <col min="10763" max="10996" width="9.140625" style="382" customWidth="1"/>
    <col min="10997" max="10997" width="6.85546875" style="382" customWidth="1"/>
    <col min="10998" max="10998" width="31.28515625" style="382" customWidth="1"/>
    <col min="10999" max="10999" width="14.85546875" style="382" customWidth="1"/>
    <col min="11000" max="11000" width="15.85546875" style="382" customWidth="1"/>
    <col min="11001" max="11002" width="12.85546875" style="382" customWidth="1"/>
    <col min="11003" max="11003" width="12.42578125" style="382" customWidth="1"/>
    <col min="11004" max="11004" width="11.85546875" style="382" customWidth="1"/>
    <col min="11005" max="11005" width="11.28515625" style="382" customWidth="1"/>
    <col min="11006" max="11007" width="9.140625" style="382" customWidth="1"/>
    <col min="11008" max="11008" width="11.140625" style="382"/>
    <col min="11009" max="11009" width="9.140625" style="382" customWidth="1"/>
    <col min="11010" max="11010" width="6.85546875" style="382" customWidth="1"/>
    <col min="11011" max="11011" width="34.5703125" style="382" customWidth="1"/>
    <col min="11012" max="11012" width="18.42578125" style="382" customWidth="1"/>
    <col min="11013" max="11013" width="17.7109375" style="382" customWidth="1"/>
    <col min="11014" max="11014" width="16" style="382" customWidth="1"/>
    <col min="11015" max="11015" width="16.7109375" style="382" customWidth="1"/>
    <col min="11016" max="11016" width="13.42578125" style="382" customWidth="1"/>
    <col min="11017" max="11017" width="12.85546875" style="382" customWidth="1"/>
    <col min="11018" max="11018" width="11.28515625" style="382" customWidth="1"/>
    <col min="11019" max="11252" width="9.140625" style="382" customWidth="1"/>
    <col min="11253" max="11253" width="6.85546875" style="382" customWidth="1"/>
    <col min="11254" max="11254" width="31.28515625" style="382" customWidth="1"/>
    <col min="11255" max="11255" width="14.85546875" style="382" customWidth="1"/>
    <col min="11256" max="11256" width="15.85546875" style="382" customWidth="1"/>
    <col min="11257" max="11258" width="12.85546875" style="382" customWidth="1"/>
    <col min="11259" max="11259" width="12.42578125" style="382" customWidth="1"/>
    <col min="11260" max="11260" width="11.85546875" style="382" customWidth="1"/>
    <col min="11261" max="11261" width="11.28515625" style="382" customWidth="1"/>
    <col min="11262" max="11263" width="9.140625" style="382" customWidth="1"/>
    <col min="11264" max="11264" width="11.140625" style="382"/>
    <col min="11265" max="11265" width="9.140625" style="382" customWidth="1"/>
    <col min="11266" max="11266" width="6.85546875" style="382" customWidth="1"/>
    <col min="11267" max="11267" width="34.5703125" style="382" customWidth="1"/>
    <col min="11268" max="11268" width="18.42578125" style="382" customWidth="1"/>
    <col min="11269" max="11269" width="17.7109375" style="382" customWidth="1"/>
    <col min="11270" max="11270" width="16" style="382" customWidth="1"/>
    <col min="11271" max="11271" width="16.7109375" style="382" customWidth="1"/>
    <col min="11272" max="11272" width="13.42578125" style="382" customWidth="1"/>
    <col min="11273" max="11273" width="12.85546875" style="382" customWidth="1"/>
    <col min="11274" max="11274" width="11.28515625" style="382" customWidth="1"/>
    <col min="11275" max="11508" width="9.140625" style="382" customWidth="1"/>
    <col min="11509" max="11509" width="6.85546875" style="382" customWidth="1"/>
    <col min="11510" max="11510" width="31.28515625" style="382" customWidth="1"/>
    <col min="11511" max="11511" width="14.85546875" style="382" customWidth="1"/>
    <col min="11512" max="11512" width="15.85546875" style="382" customWidth="1"/>
    <col min="11513" max="11514" width="12.85546875" style="382" customWidth="1"/>
    <col min="11515" max="11515" width="12.42578125" style="382" customWidth="1"/>
    <col min="11516" max="11516" width="11.85546875" style="382" customWidth="1"/>
    <col min="11517" max="11517" width="11.28515625" style="382" customWidth="1"/>
    <col min="11518" max="11519" width="9.140625" style="382" customWidth="1"/>
    <col min="11520" max="11520" width="11.140625" style="382"/>
    <col min="11521" max="11521" width="9.140625" style="382" customWidth="1"/>
    <col min="11522" max="11522" width="6.85546875" style="382" customWidth="1"/>
    <col min="11523" max="11523" width="34.5703125" style="382" customWidth="1"/>
    <col min="11524" max="11524" width="18.42578125" style="382" customWidth="1"/>
    <col min="11525" max="11525" width="17.7109375" style="382" customWidth="1"/>
    <col min="11526" max="11526" width="16" style="382" customWidth="1"/>
    <col min="11527" max="11527" width="16.7109375" style="382" customWidth="1"/>
    <col min="11528" max="11528" width="13.42578125" style="382" customWidth="1"/>
    <col min="11529" max="11529" width="12.85546875" style="382" customWidth="1"/>
    <col min="11530" max="11530" width="11.28515625" style="382" customWidth="1"/>
    <col min="11531" max="11764" width="9.140625" style="382" customWidth="1"/>
    <col min="11765" max="11765" width="6.85546875" style="382" customWidth="1"/>
    <col min="11766" max="11766" width="31.28515625" style="382" customWidth="1"/>
    <col min="11767" max="11767" width="14.85546875" style="382" customWidth="1"/>
    <col min="11768" max="11768" width="15.85546875" style="382" customWidth="1"/>
    <col min="11769" max="11770" width="12.85546875" style="382" customWidth="1"/>
    <col min="11771" max="11771" width="12.42578125" style="382" customWidth="1"/>
    <col min="11772" max="11772" width="11.85546875" style="382" customWidth="1"/>
    <col min="11773" max="11773" width="11.28515625" style="382" customWidth="1"/>
    <col min="11774" max="11775" width="9.140625" style="382" customWidth="1"/>
    <col min="11776" max="11776" width="11.140625" style="382"/>
    <col min="11777" max="11777" width="9.140625" style="382" customWidth="1"/>
    <col min="11778" max="11778" width="6.85546875" style="382" customWidth="1"/>
    <col min="11779" max="11779" width="34.5703125" style="382" customWidth="1"/>
    <col min="11780" max="11780" width="18.42578125" style="382" customWidth="1"/>
    <col min="11781" max="11781" width="17.7109375" style="382" customWidth="1"/>
    <col min="11782" max="11782" width="16" style="382" customWidth="1"/>
    <col min="11783" max="11783" width="16.7109375" style="382" customWidth="1"/>
    <col min="11784" max="11784" width="13.42578125" style="382" customWidth="1"/>
    <col min="11785" max="11785" width="12.85546875" style="382" customWidth="1"/>
    <col min="11786" max="11786" width="11.28515625" style="382" customWidth="1"/>
    <col min="11787" max="12020" width="9.140625" style="382" customWidth="1"/>
    <col min="12021" max="12021" width="6.85546875" style="382" customWidth="1"/>
    <col min="12022" max="12022" width="31.28515625" style="382" customWidth="1"/>
    <col min="12023" max="12023" width="14.85546875" style="382" customWidth="1"/>
    <col min="12024" max="12024" width="15.85546875" style="382" customWidth="1"/>
    <col min="12025" max="12026" width="12.85546875" style="382" customWidth="1"/>
    <col min="12027" max="12027" width="12.42578125" style="382" customWidth="1"/>
    <col min="12028" max="12028" width="11.85546875" style="382" customWidth="1"/>
    <col min="12029" max="12029" width="11.28515625" style="382" customWidth="1"/>
    <col min="12030" max="12031" width="9.140625" style="382" customWidth="1"/>
    <col min="12032" max="12032" width="11.140625" style="382"/>
    <col min="12033" max="12033" width="9.140625" style="382" customWidth="1"/>
    <col min="12034" max="12034" width="6.85546875" style="382" customWidth="1"/>
    <col min="12035" max="12035" width="34.5703125" style="382" customWidth="1"/>
    <col min="12036" max="12036" width="18.42578125" style="382" customWidth="1"/>
    <col min="12037" max="12037" width="17.7109375" style="382" customWidth="1"/>
    <col min="12038" max="12038" width="16" style="382" customWidth="1"/>
    <col min="12039" max="12039" width="16.7109375" style="382" customWidth="1"/>
    <col min="12040" max="12040" width="13.42578125" style="382" customWidth="1"/>
    <col min="12041" max="12041" width="12.85546875" style="382" customWidth="1"/>
    <col min="12042" max="12042" width="11.28515625" style="382" customWidth="1"/>
    <col min="12043" max="12276" width="9.140625" style="382" customWidth="1"/>
    <col min="12277" max="12277" width="6.85546875" style="382" customWidth="1"/>
    <col min="12278" max="12278" width="31.28515625" style="382" customWidth="1"/>
    <col min="12279" max="12279" width="14.85546875" style="382" customWidth="1"/>
    <col min="12280" max="12280" width="15.85546875" style="382" customWidth="1"/>
    <col min="12281" max="12282" width="12.85546875" style="382" customWidth="1"/>
    <col min="12283" max="12283" width="12.42578125" style="382" customWidth="1"/>
    <col min="12284" max="12284" width="11.85546875" style="382" customWidth="1"/>
    <col min="12285" max="12285" width="11.28515625" style="382" customWidth="1"/>
    <col min="12286" max="12287" width="9.140625" style="382" customWidth="1"/>
    <col min="12288" max="12288" width="11.140625" style="382"/>
    <col min="12289" max="12289" width="9.140625" style="382" customWidth="1"/>
    <col min="12290" max="12290" width="6.85546875" style="382" customWidth="1"/>
    <col min="12291" max="12291" width="34.5703125" style="382" customWidth="1"/>
    <col min="12292" max="12292" width="18.42578125" style="382" customWidth="1"/>
    <col min="12293" max="12293" width="17.7109375" style="382" customWidth="1"/>
    <col min="12294" max="12294" width="16" style="382" customWidth="1"/>
    <col min="12295" max="12295" width="16.7109375" style="382" customWidth="1"/>
    <col min="12296" max="12296" width="13.42578125" style="382" customWidth="1"/>
    <col min="12297" max="12297" width="12.85546875" style="382" customWidth="1"/>
    <col min="12298" max="12298" width="11.28515625" style="382" customWidth="1"/>
    <col min="12299" max="12532" width="9.140625" style="382" customWidth="1"/>
    <col min="12533" max="12533" width="6.85546875" style="382" customWidth="1"/>
    <col min="12534" max="12534" width="31.28515625" style="382" customWidth="1"/>
    <col min="12535" max="12535" width="14.85546875" style="382" customWidth="1"/>
    <col min="12536" max="12536" width="15.85546875" style="382" customWidth="1"/>
    <col min="12537" max="12538" width="12.85546875" style="382" customWidth="1"/>
    <col min="12539" max="12539" width="12.42578125" style="382" customWidth="1"/>
    <col min="12540" max="12540" width="11.85546875" style="382" customWidth="1"/>
    <col min="12541" max="12541" width="11.28515625" style="382" customWidth="1"/>
    <col min="12542" max="12543" width="9.140625" style="382" customWidth="1"/>
    <col min="12544" max="12544" width="11.140625" style="382"/>
    <col min="12545" max="12545" width="9.140625" style="382" customWidth="1"/>
    <col min="12546" max="12546" width="6.85546875" style="382" customWidth="1"/>
    <col min="12547" max="12547" width="34.5703125" style="382" customWidth="1"/>
    <col min="12548" max="12548" width="18.42578125" style="382" customWidth="1"/>
    <col min="12549" max="12549" width="17.7109375" style="382" customWidth="1"/>
    <col min="12550" max="12550" width="16" style="382" customWidth="1"/>
    <col min="12551" max="12551" width="16.7109375" style="382" customWidth="1"/>
    <col min="12552" max="12552" width="13.42578125" style="382" customWidth="1"/>
    <col min="12553" max="12553" width="12.85546875" style="382" customWidth="1"/>
    <col min="12554" max="12554" width="11.28515625" style="382" customWidth="1"/>
    <col min="12555" max="12788" width="9.140625" style="382" customWidth="1"/>
    <col min="12789" max="12789" width="6.85546875" style="382" customWidth="1"/>
    <col min="12790" max="12790" width="31.28515625" style="382" customWidth="1"/>
    <col min="12791" max="12791" width="14.85546875" style="382" customWidth="1"/>
    <col min="12792" max="12792" width="15.85546875" style="382" customWidth="1"/>
    <col min="12793" max="12794" width="12.85546875" style="382" customWidth="1"/>
    <col min="12795" max="12795" width="12.42578125" style="382" customWidth="1"/>
    <col min="12796" max="12796" width="11.85546875" style="382" customWidth="1"/>
    <col min="12797" max="12797" width="11.28515625" style="382" customWidth="1"/>
    <col min="12798" max="12799" width="9.140625" style="382" customWidth="1"/>
    <col min="12800" max="12800" width="11.140625" style="382"/>
    <col min="12801" max="12801" width="9.140625" style="382" customWidth="1"/>
    <col min="12802" max="12802" width="6.85546875" style="382" customWidth="1"/>
    <col min="12803" max="12803" width="34.5703125" style="382" customWidth="1"/>
    <col min="12804" max="12804" width="18.42578125" style="382" customWidth="1"/>
    <col min="12805" max="12805" width="17.7109375" style="382" customWidth="1"/>
    <col min="12806" max="12806" width="16" style="382" customWidth="1"/>
    <col min="12807" max="12807" width="16.7109375" style="382" customWidth="1"/>
    <col min="12808" max="12808" width="13.42578125" style="382" customWidth="1"/>
    <col min="12809" max="12809" width="12.85546875" style="382" customWidth="1"/>
    <col min="12810" max="12810" width="11.28515625" style="382" customWidth="1"/>
    <col min="12811" max="13044" width="9.140625" style="382" customWidth="1"/>
    <col min="13045" max="13045" width="6.85546875" style="382" customWidth="1"/>
    <col min="13046" max="13046" width="31.28515625" style="382" customWidth="1"/>
    <col min="13047" max="13047" width="14.85546875" style="382" customWidth="1"/>
    <col min="13048" max="13048" width="15.85546875" style="382" customWidth="1"/>
    <col min="13049" max="13050" width="12.85546875" style="382" customWidth="1"/>
    <col min="13051" max="13051" width="12.42578125" style="382" customWidth="1"/>
    <col min="13052" max="13052" width="11.85546875" style="382" customWidth="1"/>
    <col min="13053" max="13053" width="11.28515625" style="382" customWidth="1"/>
    <col min="13054" max="13055" width="9.140625" style="382" customWidth="1"/>
    <col min="13056" max="13056" width="11.140625" style="382"/>
    <col min="13057" max="13057" width="9.140625" style="382" customWidth="1"/>
    <col min="13058" max="13058" width="6.85546875" style="382" customWidth="1"/>
    <col min="13059" max="13059" width="34.5703125" style="382" customWidth="1"/>
    <col min="13060" max="13060" width="18.42578125" style="382" customWidth="1"/>
    <col min="13061" max="13061" width="17.7109375" style="382" customWidth="1"/>
    <col min="13062" max="13062" width="16" style="382" customWidth="1"/>
    <col min="13063" max="13063" width="16.7109375" style="382" customWidth="1"/>
    <col min="13064" max="13064" width="13.42578125" style="382" customWidth="1"/>
    <col min="13065" max="13065" width="12.85546875" style="382" customWidth="1"/>
    <col min="13066" max="13066" width="11.28515625" style="382" customWidth="1"/>
    <col min="13067" max="13300" width="9.140625" style="382" customWidth="1"/>
    <col min="13301" max="13301" width="6.85546875" style="382" customWidth="1"/>
    <col min="13302" max="13302" width="31.28515625" style="382" customWidth="1"/>
    <col min="13303" max="13303" width="14.85546875" style="382" customWidth="1"/>
    <col min="13304" max="13304" width="15.85546875" style="382" customWidth="1"/>
    <col min="13305" max="13306" width="12.85546875" style="382" customWidth="1"/>
    <col min="13307" max="13307" width="12.42578125" style="382" customWidth="1"/>
    <col min="13308" max="13308" width="11.85546875" style="382" customWidth="1"/>
    <col min="13309" max="13309" width="11.28515625" style="382" customWidth="1"/>
    <col min="13310" max="13311" width="9.140625" style="382" customWidth="1"/>
    <col min="13312" max="13312" width="11.140625" style="382"/>
    <col min="13313" max="13313" width="9.140625" style="382" customWidth="1"/>
    <col min="13314" max="13314" width="6.85546875" style="382" customWidth="1"/>
    <col min="13315" max="13315" width="34.5703125" style="382" customWidth="1"/>
    <col min="13316" max="13316" width="18.42578125" style="382" customWidth="1"/>
    <col min="13317" max="13317" width="17.7109375" style="382" customWidth="1"/>
    <col min="13318" max="13318" width="16" style="382" customWidth="1"/>
    <col min="13319" max="13319" width="16.7109375" style="382" customWidth="1"/>
    <col min="13320" max="13320" width="13.42578125" style="382" customWidth="1"/>
    <col min="13321" max="13321" width="12.85546875" style="382" customWidth="1"/>
    <col min="13322" max="13322" width="11.28515625" style="382" customWidth="1"/>
    <col min="13323" max="13556" width="9.140625" style="382" customWidth="1"/>
    <col min="13557" max="13557" width="6.85546875" style="382" customWidth="1"/>
    <col min="13558" max="13558" width="31.28515625" style="382" customWidth="1"/>
    <col min="13559" max="13559" width="14.85546875" style="382" customWidth="1"/>
    <col min="13560" max="13560" width="15.85546875" style="382" customWidth="1"/>
    <col min="13561" max="13562" width="12.85546875" style="382" customWidth="1"/>
    <col min="13563" max="13563" width="12.42578125" style="382" customWidth="1"/>
    <col min="13564" max="13564" width="11.85546875" style="382" customWidth="1"/>
    <col min="13565" max="13565" width="11.28515625" style="382" customWidth="1"/>
    <col min="13566" max="13567" width="9.140625" style="382" customWidth="1"/>
    <col min="13568" max="13568" width="11.140625" style="382"/>
    <col min="13569" max="13569" width="9.140625" style="382" customWidth="1"/>
    <col min="13570" max="13570" width="6.85546875" style="382" customWidth="1"/>
    <col min="13571" max="13571" width="34.5703125" style="382" customWidth="1"/>
    <col min="13572" max="13572" width="18.42578125" style="382" customWidth="1"/>
    <col min="13573" max="13573" width="17.7109375" style="382" customWidth="1"/>
    <col min="13574" max="13574" width="16" style="382" customWidth="1"/>
    <col min="13575" max="13575" width="16.7109375" style="382" customWidth="1"/>
    <col min="13576" max="13576" width="13.42578125" style="382" customWidth="1"/>
    <col min="13577" max="13577" width="12.85546875" style="382" customWidth="1"/>
    <col min="13578" max="13578" width="11.28515625" style="382" customWidth="1"/>
    <col min="13579" max="13812" width="9.140625" style="382" customWidth="1"/>
    <col min="13813" max="13813" width="6.85546875" style="382" customWidth="1"/>
    <col min="13814" max="13814" width="31.28515625" style="382" customWidth="1"/>
    <col min="13815" max="13815" width="14.85546875" style="382" customWidth="1"/>
    <col min="13816" max="13816" width="15.85546875" style="382" customWidth="1"/>
    <col min="13817" max="13818" width="12.85546875" style="382" customWidth="1"/>
    <col min="13819" max="13819" width="12.42578125" style="382" customWidth="1"/>
    <col min="13820" max="13820" width="11.85546875" style="382" customWidth="1"/>
    <col min="13821" max="13821" width="11.28515625" style="382" customWidth="1"/>
    <col min="13822" max="13823" width="9.140625" style="382" customWidth="1"/>
    <col min="13824" max="13824" width="11.140625" style="382"/>
    <col min="13825" max="13825" width="9.140625" style="382" customWidth="1"/>
    <col min="13826" max="13826" width="6.85546875" style="382" customWidth="1"/>
    <col min="13827" max="13827" width="34.5703125" style="382" customWidth="1"/>
    <col min="13828" max="13828" width="18.42578125" style="382" customWidth="1"/>
    <col min="13829" max="13829" width="17.7109375" style="382" customWidth="1"/>
    <col min="13830" max="13830" width="16" style="382" customWidth="1"/>
    <col min="13831" max="13831" width="16.7109375" style="382" customWidth="1"/>
    <col min="13832" max="13832" width="13.42578125" style="382" customWidth="1"/>
    <col min="13833" max="13833" width="12.85546875" style="382" customWidth="1"/>
    <col min="13834" max="13834" width="11.28515625" style="382" customWidth="1"/>
    <col min="13835" max="14068" width="9.140625" style="382" customWidth="1"/>
    <col min="14069" max="14069" width="6.85546875" style="382" customWidth="1"/>
    <col min="14070" max="14070" width="31.28515625" style="382" customWidth="1"/>
    <col min="14071" max="14071" width="14.85546875" style="382" customWidth="1"/>
    <col min="14072" max="14072" width="15.85546875" style="382" customWidth="1"/>
    <col min="14073" max="14074" width="12.85546875" style="382" customWidth="1"/>
    <col min="14075" max="14075" width="12.42578125" style="382" customWidth="1"/>
    <col min="14076" max="14076" width="11.85546875" style="382" customWidth="1"/>
    <col min="14077" max="14077" width="11.28515625" style="382" customWidth="1"/>
    <col min="14078" max="14079" width="9.140625" style="382" customWidth="1"/>
    <col min="14080" max="14080" width="11.140625" style="382"/>
    <col min="14081" max="14081" width="9.140625" style="382" customWidth="1"/>
    <col min="14082" max="14082" width="6.85546875" style="382" customWidth="1"/>
    <col min="14083" max="14083" width="34.5703125" style="382" customWidth="1"/>
    <col min="14084" max="14084" width="18.42578125" style="382" customWidth="1"/>
    <col min="14085" max="14085" width="17.7109375" style="382" customWidth="1"/>
    <col min="14086" max="14086" width="16" style="382" customWidth="1"/>
    <col min="14087" max="14087" width="16.7109375" style="382" customWidth="1"/>
    <col min="14088" max="14088" width="13.42578125" style="382" customWidth="1"/>
    <col min="14089" max="14089" width="12.85546875" style="382" customWidth="1"/>
    <col min="14090" max="14090" width="11.28515625" style="382" customWidth="1"/>
    <col min="14091" max="14324" width="9.140625" style="382" customWidth="1"/>
    <col min="14325" max="14325" width="6.85546875" style="382" customWidth="1"/>
    <col min="14326" max="14326" width="31.28515625" style="382" customWidth="1"/>
    <col min="14327" max="14327" width="14.85546875" style="382" customWidth="1"/>
    <col min="14328" max="14328" width="15.85546875" style="382" customWidth="1"/>
    <col min="14329" max="14330" width="12.85546875" style="382" customWidth="1"/>
    <col min="14331" max="14331" width="12.42578125" style="382" customWidth="1"/>
    <col min="14332" max="14332" width="11.85546875" style="382" customWidth="1"/>
    <col min="14333" max="14333" width="11.28515625" style="382" customWidth="1"/>
    <col min="14334" max="14335" width="9.140625" style="382" customWidth="1"/>
    <col min="14336" max="14336" width="11.140625" style="382"/>
    <col min="14337" max="14337" width="9.140625" style="382" customWidth="1"/>
    <col min="14338" max="14338" width="6.85546875" style="382" customWidth="1"/>
    <col min="14339" max="14339" width="34.5703125" style="382" customWidth="1"/>
    <col min="14340" max="14340" width="18.42578125" style="382" customWidth="1"/>
    <col min="14341" max="14341" width="17.7109375" style="382" customWidth="1"/>
    <col min="14342" max="14342" width="16" style="382" customWidth="1"/>
    <col min="14343" max="14343" width="16.7109375" style="382" customWidth="1"/>
    <col min="14344" max="14344" width="13.42578125" style="382" customWidth="1"/>
    <col min="14345" max="14345" width="12.85546875" style="382" customWidth="1"/>
    <col min="14346" max="14346" width="11.28515625" style="382" customWidth="1"/>
    <col min="14347" max="14580" width="9.140625" style="382" customWidth="1"/>
    <col min="14581" max="14581" width="6.85546875" style="382" customWidth="1"/>
    <col min="14582" max="14582" width="31.28515625" style="382" customWidth="1"/>
    <col min="14583" max="14583" width="14.85546875" style="382" customWidth="1"/>
    <col min="14584" max="14584" width="15.85546875" style="382" customWidth="1"/>
    <col min="14585" max="14586" width="12.85546875" style="382" customWidth="1"/>
    <col min="14587" max="14587" width="12.42578125" style="382" customWidth="1"/>
    <col min="14588" max="14588" width="11.85546875" style="382" customWidth="1"/>
    <col min="14589" max="14589" width="11.28515625" style="382" customWidth="1"/>
    <col min="14590" max="14591" width="9.140625" style="382" customWidth="1"/>
    <col min="14592" max="14592" width="11.140625" style="382"/>
    <col min="14593" max="14593" width="9.140625" style="382" customWidth="1"/>
    <col min="14594" max="14594" width="6.85546875" style="382" customWidth="1"/>
    <col min="14595" max="14595" width="34.5703125" style="382" customWidth="1"/>
    <col min="14596" max="14596" width="18.42578125" style="382" customWidth="1"/>
    <col min="14597" max="14597" width="17.7109375" style="382" customWidth="1"/>
    <col min="14598" max="14598" width="16" style="382" customWidth="1"/>
    <col min="14599" max="14599" width="16.7109375" style="382" customWidth="1"/>
    <col min="14600" max="14600" width="13.42578125" style="382" customWidth="1"/>
    <col min="14601" max="14601" width="12.85546875" style="382" customWidth="1"/>
    <col min="14602" max="14602" width="11.28515625" style="382" customWidth="1"/>
    <col min="14603" max="14836" width="9.140625" style="382" customWidth="1"/>
    <col min="14837" max="14837" width="6.85546875" style="382" customWidth="1"/>
    <col min="14838" max="14838" width="31.28515625" style="382" customWidth="1"/>
    <col min="14839" max="14839" width="14.85546875" style="382" customWidth="1"/>
    <col min="14840" max="14840" width="15.85546875" style="382" customWidth="1"/>
    <col min="14841" max="14842" width="12.85546875" style="382" customWidth="1"/>
    <col min="14843" max="14843" width="12.42578125" style="382" customWidth="1"/>
    <col min="14844" max="14844" width="11.85546875" style="382" customWidth="1"/>
    <col min="14845" max="14845" width="11.28515625" style="382" customWidth="1"/>
    <col min="14846" max="14847" width="9.140625" style="382" customWidth="1"/>
    <col min="14848" max="14848" width="11.140625" style="382"/>
    <col min="14849" max="14849" width="9.140625" style="382" customWidth="1"/>
    <col min="14850" max="14850" width="6.85546875" style="382" customWidth="1"/>
    <col min="14851" max="14851" width="34.5703125" style="382" customWidth="1"/>
    <col min="14852" max="14852" width="18.42578125" style="382" customWidth="1"/>
    <col min="14853" max="14853" width="17.7109375" style="382" customWidth="1"/>
    <col min="14854" max="14854" width="16" style="382" customWidth="1"/>
    <col min="14855" max="14855" width="16.7109375" style="382" customWidth="1"/>
    <col min="14856" max="14856" width="13.42578125" style="382" customWidth="1"/>
    <col min="14857" max="14857" width="12.85546875" style="382" customWidth="1"/>
    <col min="14858" max="14858" width="11.28515625" style="382" customWidth="1"/>
    <col min="14859" max="15092" width="9.140625" style="382" customWidth="1"/>
    <col min="15093" max="15093" width="6.85546875" style="382" customWidth="1"/>
    <col min="15094" max="15094" width="31.28515625" style="382" customWidth="1"/>
    <col min="15095" max="15095" width="14.85546875" style="382" customWidth="1"/>
    <col min="15096" max="15096" width="15.85546875" style="382" customWidth="1"/>
    <col min="15097" max="15098" width="12.85546875" style="382" customWidth="1"/>
    <col min="15099" max="15099" width="12.42578125" style="382" customWidth="1"/>
    <col min="15100" max="15100" width="11.85546875" style="382" customWidth="1"/>
    <col min="15101" max="15101" width="11.28515625" style="382" customWidth="1"/>
    <col min="15102" max="15103" width="9.140625" style="382" customWidth="1"/>
    <col min="15104" max="15104" width="11.140625" style="382"/>
    <col min="15105" max="15105" width="9.140625" style="382" customWidth="1"/>
    <col min="15106" max="15106" width="6.85546875" style="382" customWidth="1"/>
    <col min="15107" max="15107" width="34.5703125" style="382" customWidth="1"/>
    <col min="15108" max="15108" width="18.42578125" style="382" customWidth="1"/>
    <col min="15109" max="15109" width="17.7109375" style="382" customWidth="1"/>
    <col min="15110" max="15110" width="16" style="382" customWidth="1"/>
    <col min="15111" max="15111" width="16.7109375" style="382" customWidth="1"/>
    <col min="15112" max="15112" width="13.42578125" style="382" customWidth="1"/>
    <col min="15113" max="15113" width="12.85546875" style="382" customWidth="1"/>
    <col min="15114" max="15114" width="11.28515625" style="382" customWidth="1"/>
    <col min="15115" max="15348" width="9.140625" style="382" customWidth="1"/>
    <col min="15349" max="15349" width="6.85546875" style="382" customWidth="1"/>
    <col min="15350" max="15350" width="31.28515625" style="382" customWidth="1"/>
    <col min="15351" max="15351" width="14.85546875" style="382" customWidth="1"/>
    <col min="15352" max="15352" width="15.85546875" style="382" customWidth="1"/>
    <col min="15353" max="15354" width="12.85546875" style="382" customWidth="1"/>
    <col min="15355" max="15355" width="12.42578125" style="382" customWidth="1"/>
    <col min="15356" max="15356" width="11.85546875" style="382" customWidth="1"/>
    <col min="15357" max="15357" width="11.28515625" style="382" customWidth="1"/>
    <col min="15358" max="15359" width="9.140625" style="382" customWidth="1"/>
    <col min="15360" max="15360" width="11.140625" style="382"/>
    <col min="15361" max="15361" width="9.140625" style="382" customWidth="1"/>
    <col min="15362" max="15362" width="6.85546875" style="382" customWidth="1"/>
    <col min="15363" max="15363" width="34.5703125" style="382" customWidth="1"/>
    <col min="15364" max="15364" width="18.42578125" style="382" customWidth="1"/>
    <col min="15365" max="15365" width="17.7109375" style="382" customWidth="1"/>
    <col min="15366" max="15366" width="16" style="382" customWidth="1"/>
    <col min="15367" max="15367" width="16.7109375" style="382" customWidth="1"/>
    <col min="15368" max="15368" width="13.42578125" style="382" customWidth="1"/>
    <col min="15369" max="15369" width="12.85546875" style="382" customWidth="1"/>
    <col min="15370" max="15370" width="11.28515625" style="382" customWidth="1"/>
    <col min="15371" max="15604" width="9.140625" style="382" customWidth="1"/>
    <col min="15605" max="15605" width="6.85546875" style="382" customWidth="1"/>
    <col min="15606" max="15606" width="31.28515625" style="382" customWidth="1"/>
    <col min="15607" max="15607" width="14.85546875" style="382" customWidth="1"/>
    <col min="15608" max="15608" width="15.85546875" style="382" customWidth="1"/>
    <col min="15609" max="15610" width="12.85546875" style="382" customWidth="1"/>
    <col min="15611" max="15611" width="12.42578125" style="382" customWidth="1"/>
    <col min="15612" max="15612" width="11.85546875" style="382" customWidth="1"/>
    <col min="15613" max="15613" width="11.28515625" style="382" customWidth="1"/>
    <col min="15614" max="15615" width="9.140625" style="382" customWidth="1"/>
    <col min="15616" max="15616" width="11.140625" style="382"/>
    <col min="15617" max="15617" width="9.140625" style="382" customWidth="1"/>
    <col min="15618" max="15618" width="6.85546875" style="382" customWidth="1"/>
    <col min="15619" max="15619" width="34.5703125" style="382" customWidth="1"/>
    <col min="15620" max="15620" width="18.42578125" style="382" customWidth="1"/>
    <col min="15621" max="15621" width="17.7109375" style="382" customWidth="1"/>
    <col min="15622" max="15622" width="16" style="382" customWidth="1"/>
    <col min="15623" max="15623" width="16.7109375" style="382" customWidth="1"/>
    <col min="15624" max="15624" width="13.42578125" style="382" customWidth="1"/>
    <col min="15625" max="15625" width="12.85546875" style="382" customWidth="1"/>
    <col min="15626" max="15626" width="11.28515625" style="382" customWidth="1"/>
    <col min="15627" max="15860" width="9.140625" style="382" customWidth="1"/>
    <col min="15861" max="15861" width="6.85546875" style="382" customWidth="1"/>
    <col min="15862" max="15862" width="31.28515625" style="382" customWidth="1"/>
    <col min="15863" max="15863" width="14.85546875" style="382" customWidth="1"/>
    <col min="15864" max="15864" width="15.85546875" style="382" customWidth="1"/>
    <col min="15865" max="15866" width="12.85546875" style="382" customWidth="1"/>
    <col min="15867" max="15867" width="12.42578125" style="382" customWidth="1"/>
    <col min="15868" max="15868" width="11.85546875" style="382" customWidth="1"/>
    <col min="15869" max="15869" width="11.28515625" style="382" customWidth="1"/>
    <col min="15870" max="15871" width="9.140625" style="382" customWidth="1"/>
    <col min="15872" max="15872" width="11.140625" style="382"/>
    <col min="15873" max="15873" width="9.140625" style="382" customWidth="1"/>
    <col min="15874" max="15874" width="6.85546875" style="382" customWidth="1"/>
    <col min="15875" max="15875" width="34.5703125" style="382" customWidth="1"/>
    <col min="15876" max="15876" width="18.42578125" style="382" customWidth="1"/>
    <col min="15877" max="15877" width="17.7109375" style="382" customWidth="1"/>
    <col min="15878" max="15878" width="16" style="382" customWidth="1"/>
    <col min="15879" max="15879" width="16.7109375" style="382" customWidth="1"/>
    <col min="15880" max="15880" width="13.42578125" style="382" customWidth="1"/>
    <col min="15881" max="15881" width="12.85546875" style="382" customWidth="1"/>
    <col min="15882" max="15882" width="11.28515625" style="382" customWidth="1"/>
    <col min="15883" max="16116" width="9.140625" style="382" customWidth="1"/>
    <col min="16117" max="16117" width="6.85546875" style="382" customWidth="1"/>
    <col min="16118" max="16118" width="31.28515625" style="382" customWidth="1"/>
    <col min="16119" max="16119" width="14.85546875" style="382" customWidth="1"/>
    <col min="16120" max="16120" width="15.85546875" style="382" customWidth="1"/>
    <col min="16121" max="16122" width="12.85546875" style="382" customWidth="1"/>
    <col min="16123" max="16123" width="12.42578125" style="382" customWidth="1"/>
    <col min="16124" max="16124" width="11.85546875" style="382" customWidth="1"/>
    <col min="16125" max="16125" width="11.28515625" style="382" customWidth="1"/>
    <col min="16126" max="16127" width="9.140625" style="382" customWidth="1"/>
    <col min="16128" max="16128" width="11.140625" style="382"/>
    <col min="16129" max="16129" width="9.140625" style="382" customWidth="1"/>
    <col min="16130" max="16130" width="6.85546875" style="382" customWidth="1"/>
    <col min="16131" max="16131" width="34.5703125" style="382" customWidth="1"/>
    <col min="16132" max="16132" width="18.42578125" style="382" customWidth="1"/>
    <col min="16133" max="16133" width="17.7109375" style="382" customWidth="1"/>
    <col min="16134" max="16134" width="16" style="382" customWidth="1"/>
    <col min="16135" max="16135" width="16.7109375" style="382" customWidth="1"/>
    <col min="16136" max="16136" width="13.42578125" style="382" customWidth="1"/>
    <col min="16137" max="16137" width="12.85546875" style="382" customWidth="1"/>
    <col min="16138" max="16138" width="11.28515625" style="382" customWidth="1"/>
    <col min="16139" max="16372" width="9.140625" style="382" customWidth="1"/>
    <col min="16373" max="16373" width="6.85546875" style="382" customWidth="1"/>
    <col min="16374" max="16374" width="31.28515625" style="382" customWidth="1"/>
    <col min="16375" max="16375" width="14.85546875" style="382" customWidth="1"/>
    <col min="16376" max="16376" width="15.85546875" style="382" customWidth="1"/>
    <col min="16377" max="16378" width="12.85546875" style="382" customWidth="1"/>
    <col min="16379" max="16379" width="12.42578125" style="382" customWidth="1"/>
    <col min="16380" max="16380" width="11.85546875" style="382" customWidth="1"/>
    <col min="16381" max="16381" width="11.28515625" style="382" customWidth="1"/>
    <col min="16382" max="16383" width="9.140625" style="382" customWidth="1"/>
    <col min="16384" max="16384" width="11.140625" style="382"/>
  </cols>
  <sheetData>
    <row r="1" spans="1:13">
      <c r="B1" s="1669" t="s">
        <v>635</v>
      </c>
      <c r="C1" s="1669"/>
      <c r="D1" s="1669"/>
      <c r="E1" s="1669"/>
      <c r="F1" s="1669"/>
      <c r="G1" s="1669"/>
      <c r="H1" s="1669"/>
      <c r="I1" s="1669"/>
      <c r="J1" s="383"/>
    </row>
    <row r="2" spans="1:13">
      <c r="B2" s="1697" t="s">
        <v>110</v>
      </c>
      <c r="C2" s="1697"/>
      <c r="D2" s="1697"/>
      <c r="E2" s="1697"/>
      <c r="F2" s="1697"/>
      <c r="G2" s="1697"/>
      <c r="H2" s="1697"/>
      <c r="I2" s="1697"/>
    </row>
    <row r="3" spans="1:13">
      <c r="B3" s="1698"/>
      <c r="C3" s="1698"/>
      <c r="D3" s="1698"/>
      <c r="E3" s="1698"/>
      <c r="F3" s="1698"/>
      <c r="G3" s="1698"/>
      <c r="H3" s="1698"/>
      <c r="I3" s="1698"/>
    </row>
    <row r="4" spans="1:13" ht="16.5" thickBot="1">
      <c r="B4" s="385"/>
      <c r="C4" s="385"/>
      <c r="D4" s="385"/>
      <c r="E4" s="385"/>
      <c r="F4" s="385"/>
      <c r="G4" s="385"/>
      <c r="H4" s="1699" t="s">
        <v>70</v>
      </c>
      <c r="I4" s="1699"/>
    </row>
    <row r="5" spans="1:13" ht="16.5" thickTop="1">
      <c r="B5" s="386"/>
      <c r="C5" s="387"/>
      <c r="D5" s="388"/>
      <c r="E5" s="389"/>
      <c r="F5" s="388"/>
      <c r="G5" s="388"/>
      <c r="H5" s="390" t="s">
        <v>5</v>
      </c>
      <c r="I5" s="391"/>
    </row>
    <row r="6" spans="1:13">
      <c r="B6" s="392"/>
      <c r="C6" s="393"/>
      <c r="D6" s="394" t="s">
        <v>73</v>
      </c>
      <c r="E6" s="395" t="s">
        <v>148</v>
      </c>
      <c r="F6" s="394" t="s">
        <v>73</v>
      </c>
      <c r="G6" s="395" t="s">
        <v>148</v>
      </c>
      <c r="H6" s="1700" t="s">
        <v>636</v>
      </c>
      <c r="I6" s="1701"/>
    </row>
    <row r="7" spans="1:13">
      <c r="B7" s="392"/>
      <c r="C7" s="393"/>
      <c r="D7" s="396">
        <v>2016</v>
      </c>
      <c r="E7" s="397">
        <v>2017</v>
      </c>
      <c r="F7" s="396">
        <v>2017</v>
      </c>
      <c r="G7" s="396">
        <v>2018</v>
      </c>
      <c r="H7" s="398" t="s">
        <v>7</v>
      </c>
      <c r="I7" s="399" t="s">
        <v>53</v>
      </c>
    </row>
    <row r="8" spans="1:13">
      <c r="A8" s="400"/>
      <c r="B8" s="401"/>
      <c r="C8" s="402"/>
      <c r="D8" s="403"/>
      <c r="E8" s="403"/>
      <c r="F8" s="402"/>
      <c r="G8" s="403"/>
      <c r="H8" s="404"/>
      <c r="I8" s="405"/>
    </row>
    <row r="9" spans="1:13">
      <c r="A9" s="400"/>
      <c r="B9" s="1695" t="s">
        <v>637</v>
      </c>
      <c r="C9" s="1696"/>
      <c r="D9" s="406">
        <v>917630.89047060988</v>
      </c>
      <c r="E9" s="406">
        <v>957564.42160704965</v>
      </c>
      <c r="F9" s="406">
        <v>955657.72971067985</v>
      </c>
      <c r="G9" s="406">
        <v>964531.85575516999</v>
      </c>
      <c r="H9" s="407">
        <v>4.351807633236902</v>
      </c>
      <c r="I9" s="408">
        <v>0.92858831866264779</v>
      </c>
    </row>
    <row r="10" spans="1:13">
      <c r="A10" s="400"/>
      <c r="B10" s="557" t="s">
        <v>638</v>
      </c>
      <c r="C10" s="409"/>
      <c r="D10" s="410">
        <v>30620.108336740002</v>
      </c>
      <c r="E10" s="410">
        <v>28829.16089404</v>
      </c>
      <c r="F10" s="410">
        <v>28391.375846990002</v>
      </c>
      <c r="G10" s="410">
        <v>30711.04710557</v>
      </c>
      <c r="H10" s="411">
        <v>-5.848925885579277</v>
      </c>
      <c r="I10" s="408">
        <v>8.1703376091438145</v>
      </c>
    </row>
    <row r="11" spans="1:13">
      <c r="A11" s="400"/>
      <c r="B11" s="557" t="s">
        <v>639</v>
      </c>
      <c r="C11" s="409"/>
      <c r="D11" s="406">
        <v>887010.78213386983</v>
      </c>
      <c r="E11" s="406">
        <v>928735.26071300963</v>
      </c>
      <c r="F11" s="406">
        <v>927266.35386368982</v>
      </c>
      <c r="G11" s="406">
        <v>933820.80864960002</v>
      </c>
      <c r="H11" s="412">
        <v>4.7039426599487086</v>
      </c>
      <c r="I11" s="413">
        <v>0.7068578255427127</v>
      </c>
    </row>
    <row r="12" spans="1:13">
      <c r="A12" s="400"/>
      <c r="B12" s="414"/>
      <c r="C12" s="415" t="s">
        <v>640</v>
      </c>
      <c r="D12" s="410">
        <v>672458.1601839799</v>
      </c>
      <c r="E12" s="410">
        <v>696419.9046736497</v>
      </c>
      <c r="F12" s="410">
        <v>683870.35827257985</v>
      </c>
      <c r="G12" s="410">
        <v>686829.30538345</v>
      </c>
      <c r="H12" s="411">
        <v>3.5633063747957152</v>
      </c>
      <c r="I12" s="408">
        <v>0.43267661407992364</v>
      </c>
    </row>
    <row r="13" spans="1:13">
      <c r="A13" s="400"/>
      <c r="B13" s="414"/>
      <c r="C13" s="416" t="s">
        <v>641</v>
      </c>
      <c r="D13" s="410">
        <v>214552.62194988999</v>
      </c>
      <c r="E13" s="410">
        <v>232315.35603935999</v>
      </c>
      <c r="F13" s="410">
        <v>243395.99559111</v>
      </c>
      <c r="G13" s="410">
        <v>246991.50326614999</v>
      </c>
      <c r="H13" s="411">
        <v>8.2789638868261477</v>
      </c>
      <c r="I13" s="408">
        <v>1.4772254844653361</v>
      </c>
    </row>
    <row r="14" spans="1:13">
      <c r="A14" s="400"/>
      <c r="B14" s="414"/>
      <c r="C14" s="416"/>
      <c r="D14" s="417"/>
      <c r="E14" s="417"/>
      <c r="F14" s="417"/>
      <c r="G14" s="417"/>
      <c r="H14" s="411"/>
      <c r="I14" s="418"/>
    </row>
    <row r="15" spans="1:13">
      <c r="A15" s="400"/>
      <c r="B15" s="419"/>
      <c r="C15" s="402"/>
      <c r="D15" s="420"/>
      <c r="E15" s="420"/>
      <c r="F15" s="420"/>
      <c r="G15" s="420"/>
      <c r="H15" s="404"/>
      <c r="I15" s="405"/>
    </row>
    <row r="16" spans="1:13">
      <c r="A16" s="400"/>
      <c r="B16" s="1695" t="s">
        <v>642</v>
      </c>
      <c r="C16" s="1696"/>
      <c r="D16" s="406">
        <v>152158.63732362376</v>
      </c>
      <c r="E16" s="406">
        <v>160046.64791578308</v>
      </c>
      <c r="F16" s="406">
        <v>152165.7633257861</v>
      </c>
      <c r="G16" s="406">
        <v>133522.11279002746</v>
      </c>
      <c r="H16" s="412">
        <v>5.1840702117898445</v>
      </c>
      <c r="I16" s="421">
        <v>-12.25219795062749</v>
      </c>
      <c r="M16" s="400"/>
    </row>
    <row r="17" spans="1:14">
      <c r="A17" s="400"/>
      <c r="B17" s="414"/>
      <c r="C17" s="556" t="s">
        <v>640</v>
      </c>
      <c r="D17" s="410">
        <v>143964.39732362377</v>
      </c>
      <c r="E17" s="410">
        <v>153885.36791578308</v>
      </c>
      <c r="F17" s="410">
        <v>144417.6033257861</v>
      </c>
      <c r="G17" s="410">
        <v>125872.11279002746</v>
      </c>
      <c r="H17" s="411">
        <v>6.8912667135733159</v>
      </c>
      <c r="I17" s="422">
        <v>-12.841572016620844</v>
      </c>
      <c r="M17" s="400"/>
    </row>
    <row r="18" spans="1:14">
      <c r="A18" s="400"/>
      <c r="B18" s="414"/>
      <c r="C18" s="556" t="s">
        <v>641</v>
      </c>
      <c r="D18" s="410">
        <v>8194.24</v>
      </c>
      <c r="E18" s="410">
        <v>6161.28</v>
      </c>
      <c r="F18" s="410">
        <v>7748.16</v>
      </c>
      <c r="G18" s="410">
        <v>7650</v>
      </c>
      <c r="H18" s="411">
        <v>-24.80962236888351</v>
      </c>
      <c r="I18" s="422">
        <v>-1.2668814273324216</v>
      </c>
      <c r="M18" s="400"/>
    </row>
    <row r="19" spans="1:14">
      <c r="A19" s="400"/>
      <c r="B19" s="423"/>
      <c r="C19" s="424"/>
      <c r="D19" s="424"/>
      <c r="E19" s="424"/>
      <c r="F19" s="424"/>
      <c r="G19" s="424"/>
      <c r="H19" s="425"/>
      <c r="I19" s="426"/>
      <c r="M19" s="400"/>
    </row>
    <row r="20" spans="1:14">
      <c r="A20" s="400"/>
      <c r="B20" s="555"/>
      <c r="C20" s="556"/>
      <c r="D20" s="427"/>
      <c r="E20" s="427"/>
      <c r="F20" s="427"/>
      <c r="G20" s="427"/>
      <c r="H20" s="428"/>
      <c r="I20" s="429"/>
      <c r="M20" s="400"/>
      <c r="N20" s="559"/>
    </row>
    <row r="21" spans="1:14">
      <c r="A21" s="400"/>
      <c r="B21" s="1695" t="s">
        <v>643</v>
      </c>
      <c r="C21" s="1705"/>
      <c r="D21" s="406">
        <v>1039169.4294574936</v>
      </c>
      <c r="E21" s="406">
        <v>1088781.9086287927</v>
      </c>
      <c r="F21" s="406">
        <v>1079432.1171894758</v>
      </c>
      <c r="G21" s="406">
        <v>1067342.9214396274</v>
      </c>
      <c r="H21" s="412">
        <v>4.774243522271405</v>
      </c>
      <c r="I21" s="421">
        <v>-1.1199588707185342</v>
      </c>
      <c r="M21" s="400"/>
    </row>
    <row r="22" spans="1:14">
      <c r="A22" s="400"/>
      <c r="B22" s="414"/>
      <c r="C22" s="556" t="s">
        <v>640</v>
      </c>
      <c r="D22" s="410">
        <v>816422.55750760366</v>
      </c>
      <c r="E22" s="410">
        <v>850305.27258943277</v>
      </c>
      <c r="F22" s="410">
        <v>828287.96159836592</v>
      </c>
      <c r="G22" s="410">
        <v>812701.41817347752</v>
      </c>
      <c r="H22" s="411">
        <v>4.1501444038081416</v>
      </c>
      <c r="I22" s="422">
        <v>-1.8817783364629292</v>
      </c>
      <c r="M22" s="400"/>
    </row>
    <row r="23" spans="1:14">
      <c r="A23" s="400"/>
      <c r="B23" s="414"/>
      <c r="C23" s="556" t="s">
        <v>644</v>
      </c>
      <c r="D23" s="410">
        <v>78.564912935691666</v>
      </c>
      <c r="E23" s="410">
        <v>78.096932530804409</v>
      </c>
      <c r="F23" s="410">
        <v>76.733677681833711</v>
      </c>
      <c r="G23" s="410">
        <v>76.142484467626332</v>
      </c>
      <c r="H23" s="411" t="s">
        <v>322</v>
      </c>
      <c r="I23" s="422"/>
      <c r="M23" s="400"/>
    </row>
    <row r="24" spans="1:14">
      <c r="A24" s="400"/>
      <c r="B24" s="414"/>
      <c r="C24" s="556" t="s">
        <v>641</v>
      </c>
      <c r="D24" s="410">
        <v>222746.87194988999</v>
      </c>
      <c r="E24" s="410">
        <v>238476.63603935999</v>
      </c>
      <c r="F24" s="410">
        <v>251144.15559111</v>
      </c>
      <c r="G24" s="410">
        <v>254641.50326614999</v>
      </c>
      <c r="H24" s="411">
        <v>7.0617216537202978</v>
      </c>
      <c r="I24" s="422">
        <v>1.3925658221304786</v>
      </c>
      <c r="M24" s="400"/>
    </row>
    <row r="25" spans="1:14">
      <c r="A25" s="400"/>
      <c r="B25" s="414"/>
      <c r="C25" s="556" t="s">
        <v>644</v>
      </c>
      <c r="D25" s="410">
        <v>21.435087064308338</v>
      </c>
      <c r="E25" s="410">
        <v>21.903067469195594</v>
      </c>
      <c r="F25" s="410">
        <v>23.266322318166299</v>
      </c>
      <c r="G25" s="410">
        <v>23.857515532373668</v>
      </c>
      <c r="H25" s="411" t="s">
        <v>322</v>
      </c>
      <c r="I25" s="422"/>
      <c r="M25" s="400"/>
    </row>
    <row r="26" spans="1:14">
      <c r="A26" s="400"/>
      <c r="B26" s="423"/>
      <c r="C26" s="424"/>
      <c r="D26" s="431"/>
      <c r="E26" s="431"/>
      <c r="F26" s="431"/>
      <c r="G26" s="431"/>
      <c r="H26" s="425"/>
      <c r="I26" s="426"/>
      <c r="M26" s="400"/>
    </row>
    <row r="27" spans="1:14">
      <c r="A27" s="400"/>
      <c r="B27" s="414"/>
      <c r="C27" s="415"/>
      <c r="D27" s="415"/>
      <c r="E27" s="415"/>
      <c r="F27" s="415"/>
      <c r="G27" s="415"/>
      <c r="H27" s="411"/>
      <c r="I27" s="422"/>
      <c r="M27" s="400"/>
    </row>
    <row r="28" spans="1:14">
      <c r="A28" s="400"/>
      <c r="B28" s="1695" t="s">
        <v>645</v>
      </c>
      <c r="C28" s="1705"/>
      <c r="D28" s="406">
        <v>1069789.5377942338</v>
      </c>
      <c r="E28" s="406">
        <v>1117611.0695228328</v>
      </c>
      <c r="F28" s="406">
        <v>1107823.493036466</v>
      </c>
      <c r="G28" s="406">
        <v>1098053.9685451975</v>
      </c>
      <c r="H28" s="412">
        <v>4.470181286984797</v>
      </c>
      <c r="I28" s="421">
        <v>-0.88186652049515146</v>
      </c>
      <c r="M28" s="400"/>
    </row>
    <row r="29" spans="1:14">
      <c r="A29" s="400"/>
      <c r="B29" s="432"/>
      <c r="C29" s="433"/>
      <c r="D29" s="434"/>
      <c r="E29" s="434"/>
      <c r="F29" s="434"/>
      <c r="G29" s="434"/>
      <c r="H29" s="435"/>
      <c r="I29" s="436"/>
      <c r="M29" s="400"/>
    </row>
    <row r="30" spans="1:14">
      <c r="A30" s="400"/>
      <c r="B30" s="437" t="s">
        <v>646</v>
      </c>
      <c r="C30" s="438"/>
      <c r="D30" s="415"/>
      <c r="E30" s="415"/>
      <c r="F30" s="415"/>
      <c r="G30" s="415"/>
      <c r="H30" s="404"/>
      <c r="I30" s="405"/>
      <c r="M30" s="400"/>
    </row>
    <row r="31" spans="1:14">
      <c r="A31" s="400"/>
      <c r="B31" s="439"/>
      <c r="C31" s="440"/>
      <c r="D31" s="406"/>
      <c r="E31" s="406"/>
      <c r="F31" s="406"/>
      <c r="G31" s="406"/>
      <c r="H31" s="412"/>
      <c r="I31" s="421"/>
      <c r="M31" s="400"/>
    </row>
    <row r="32" spans="1:14">
      <c r="B32" s="1706" t="s">
        <v>647</v>
      </c>
      <c r="C32" s="1707"/>
      <c r="D32" s="415"/>
      <c r="E32" s="415"/>
      <c r="F32" s="415"/>
      <c r="G32" s="415"/>
      <c r="H32" s="411"/>
      <c r="I32" s="422"/>
      <c r="M32" s="400"/>
    </row>
    <row r="33" spans="2:13">
      <c r="B33" s="414"/>
      <c r="C33" s="415" t="s">
        <v>648</v>
      </c>
      <c r="D33" s="410">
        <v>16.484116257658659</v>
      </c>
      <c r="E33" s="410">
        <v>14.28167301703772</v>
      </c>
      <c r="F33" s="410">
        <v>13.245300022019331</v>
      </c>
      <c r="G33" s="410">
        <v>12.215660413485642</v>
      </c>
      <c r="H33" s="411" t="s">
        <v>322</v>
      </c>
      <c r="I33" s="422"/>
      <c r="M33" s="400"/>
    </row>
    <row r="34" spans="2:13">
      <c r="B34" s="414"/>
      <c r="C34" s="415" t="s">
        <v>649</v>
      </c>
      <c r="D34" s="410">
        <v>14.088676464498409</v>
      </c>
      <c r="E34" s="410">
        <v>12.409031975277177</v>
      </c>
      <c r="F34" s="410">
        <v>11.4294218613691</v>
      </c>
      <c r="G34" s="410">
        <v>10.55158478904478</v>
      </c>
      <c r="H34" s="411" t="s">
        <v>322</v>
      </c>
      <c r="I34" s="422"/>
      <c r="M34" s="400"/>
    </row>
    <row r="35" spans="2:13">
      <c r="B35" s="414"/>
      <c r="C35" s="415"/>
      <c r="D35" s="410"/>
      <c r="E35" s="410"/>
      <c r="F35" s="410"/>
      <c r="G35" s="410"/>
      <c r="H35" s="411"/>
      <c r="I35" s="422"/>
      <c r="M35" s="400"/>
    </row>
    <row r="36" spans="2:13">
      <c r="B36" s="1706" t="s">
        <v>650</v>
      </c>
      <c r="C36" s="1707"/>
      <c r="D36" s="406"/>
      <c r="E36" s="406"/>
      <c r="F36" s="406"/>
      <c r="G36" s="406"/>
      <c r="H36" s="412"/>
      <c r="I36" s="422"/>
      <c r="M36" s="400"/>
    </row>
    <row r="37" spans="2:13">
      <c r="B37" s="442"/>
      <c r="C37" s="415" t="s">
        <v>648</v>
      </c>
      <c r="D37" s="410">
        <v>16.969836306128936</v>
      </c>
      <c r="E37" s="410">
        <v>14.659828316993778</v>
      </c>
      <c r="F37" s="410">
        <v>13.593679768794539</v>
      </c>
      <c r="G37" s="410">
        <v>12.567146065236813</v>
      </c>
      <c r="H37" s="411" t="s">
        <v>322</v>
      </c>
      <c r="I37" s="422"/>
      <c r="M37" s="400"/>
    </row>
    <row r="38" spans="2:13">
      <c r="B38" s="442"/>
      <c r="C38" s="443" t="s">
        <v>649</v>
      </c>
      <c r="D38" s="410">
        <v>14.503812617887212</v>
      </c>
      <c r="E38" s="410">
        <v>12.737602808902704</v>
      </c>
      <c r="F38" s="410">
        <v>11.730040124997057</v>
      </c>
      <c r="G38" s="410">
        <v>10.855189386016944</v>
      </c>
      <c r="H38" s="411" t="s">
        <v>322</v>
      </c>
      <c r="I38" s="422"/>
      <c r="M38" s="400"/>
    </row>
    <row r="39" spans="2:13">
      <c r="B39" s="444"/>
      <c r="C39" s="424"/>
      <c r="D39" s="431"/>
      <c r="E39" s="431"/>
      <c r="F39" s="431"/>
      <c r="G39" s="431"/>
      <c r="H39" s="425"/>
      <c r="I39" s="426"/>
      <c r="M39" s="400"/>
    </row>
    <row r="40" spans="2:13">
      <c r="B40" s="445"/>
      <c r="C40" s="446"/>
      <c r="D40" s="447"/>
      <c r="E40" s="447"/>
      <c r="F40" s="447"/>
      <c r="G40" s="447"/>
      <c r="H40" s="448"/>
      <c r="I40" s="449"/>
      <c r="M40" s="400"/>
    </row>
    <row r="41" spans="2:13">
      <c r="B41" s="450" t="s">
        <v>651</v>
      </c>
      <c r="C41" s="415"/>
      <c r="D41" s="417">
        <v>113808.65484504159</v>
      </c>
      <c r="E41" s="417">
        <v>111236.27063958482</v>
      </c>
      <c r="F41" s="417">
        <v>93188.607279228629</v>
      </c>
      <c r="G41" s="417">
        <v>92734.654279589187</v>
      </c>
      <c r="H41" s="411">
        <v>-2.2602711621179026</v>
      </c>
      <c r="I41" s="422">
        <v>-0.48713358090996906</v>
      </c>
      <c r="M41" s="400"/>
    </row>
    <row r="42" spans="2:13">
      <c r="B42" s="450" t="s">
        <v>652</v>
      </c>
      <c r="C42" s="415"/>
      <c r="D42" s="417">
        <v>955980.88294919219</v>
      </c>
      <c r="E42" s="417">
        <v>1006374.7988832479</v>
      </c>
      <c r="F42" s="417">
        <v>1014634.8957572373</v>
      </c>
      <c r="G42" s="417">
        <v>1005319.3142656083</v>
      </c>
      <c r="H42" s="411">
        <v>5.271435531073692</v>
      </c>
      <c r="I42" s="422">
        <v>-0.91812153618830905</v>
      </c>
      <c r="M42" s="400"/>
    </row>
    <row r="43" spans="2:13">
      <c r="B43" s="450" t="s">
        <v>653</v>
      </c>
      <c r="C43" s="415"/>
      <c r="D43" s="417">
        <v>-208693.49294919218</v>
      </c>
      <c r="E43" s="417">
        <v>-50393.915934055694</v>
      </c>
      <c r="F43" s="417">
        <v>-58654.01280804514</v>
      </c>
      <c r="G43" s="417">
        <v>9315.581491629011</v>
      </c>
      <c r="H43" s="411" t="s">
        <v>322</v>
      </c>
      <c r="I43" s="422" t="s">
        <v>322</v>
      </c>
    </row>
    <row r="44" spans="2:13">
      <c r="B44" s="450" t="s">
        <v>654</v>
      </c>
      <c r="C44" s="415"/>
      <c r="D44" s="417">
        <v>19781.400000000001</v>
      </c>
      <c r="E44" s="417">
        <v>5395.0986042299937</v>
      </c>
      <c r="F44" s="417">
        <v>-23452.11585906001</v>
      </c>
      <c r="G44" s="417">
        <v>-2651.1045925344738</v>
      </c>
      <c r="H44" s="411" t="s">
        <v>322</v>
      </c>
      <c r="I44" s="422" t="s">
        <v>322</v>
      </c>
    </row>
    <row r="45" spans="2:13" ht="16.5" thickBot="1">
      <c r="B45" s="451" t="s">
        <v>655</v>
      </c>
      <c r="C45" s="452"/>
      <c r="D45" s="453">
        <v>-188912.09294919219</v>
      </c>
      <c r="E45" s="453">
        <v>-44998.817329825702</v>
      </c>
      <c r="F45" s="453">
        <v>-82106.128667105149</v>
      </c>
      <c r="G45" s="453">
        <v>6664.4768990945377</v>
      </c>
      <c r="H45" s="454" t="s">
        <v>322</v>
      </c>
      <c r="I45" s="455" t="s">
        <v>322</v>
      </c>
    </row>
    <row r="46" spans="2:13" ht="16.5" thickTop="1">
      <c r="B46" s="1708" t="s">
        <v>656</v>
      </c>
      <c r="C46" s="1708"/>
      <c r="D46" s="1708"/>
      <c r="E46" s="1708"/>
      <c r="F46" s="1708"/>
      <c r="G46" s="1708"/>
      <c r="H46" s="1708"/>
      <c r="I46" s="1708"/>
    </row>
    <row r="47" spans="2:13">
      <c r="B47" s="1702" t="s">
        <v>657</v>
      </c>
      <c r="C47" s="1702"/>
      <c r="D47" s="1702"/>
      <c r="E47" s="1702"/>
      <c r="F47" s="1702"/>
      <c r="G47" s="1702"/>
      <c r="H47" s="1702"/>
      <c r="I47" s="1702"/>
    </row>
    <row r="48" spans="2:13">
      <c r="B48" s="456" t="s">
        <v>658</v>
      </c>
      <c r="C48" s="456"/>
      <c r="D48" s="456"/>
      <c r="E48" s="456"/>
      <c r="F48" s="456"/>
      <c r="G48" s="456"/>
      <c r="H48" s="456"/>
      <c r="I48" s="456"/>
    </row>
    <row r="49" spans="2:13">
      <c r="B49" s="1703" t="s">
        <v>659</v>
      </c>
      <c r="C49" s="1703"/>
      <c r="D49" s="1703"/>
      <c r="E49" s="1703"/>
      <c r="F49" s="1703"/>
      <c r="G49" s="1703"/>
      <c r="H49" s="1703"/>
      <c r="I49" s="1703"/>
    </row>
    <row r="50" spans="2:13">
      <c r="B50" s="1704" t="s">
        <v>660</v>
      </c>
      <c r="C50" s="1704"/>
      <c r="D50" s="457">
        <v>106.73</v>
      </c>
      <c r="E50" s="458">
        <v>108.54</v>
      </c>
      <c r="F50" s="457">
        <v>102.86</v>
      </c>
      <c r="G50" s="458">
        <v>101.52</v>
      </c>
      <c r="H50" s="443"/>
      <c r="I50" s="385"/>
    </row>
    <row r="52" spans="2:13">
      <c r="D52" s="459"/>
      <c r="E52" s="459"/>
      <c r="F52" s="459"/>
      <c r="G52" s="459"/>
    </row>
    <row r="53" spans="2:13">
      <c r="D53" s="459"/>
      <c r="E53" s="459"/>
      <c r="F53" s="459"/>
      <c r="G53" s="459"/>
    </row>
    <row r="54" spans="2:13">
      <c r="M54" s="382" t="s">
        <v>661</v>
      </c>
    </row>
  </sheetData>
  <mergeCells count="15">
    <mergeCell ref="B47:I47"/>
    <mergeCell ref="B49:I49"/>
    <mergeCell ref="B50:C50"/>
    <mergeCell ref="B16:C16"/>
    <mergeCell ref="B21:C21"/>
    <mergeCell ref="B28:C28"/>
    <mergeCell ref="B32:C32"/>
    <mergeCell ref="B36:C36"/>
    <mergeCell ref="B46:I46"/>
    <mergeCell ref="B9:C9"/>
    <mergeCell ref="B1:I1"/>
    <mergeCell ref="B2:I2"/>
    <mergeCell ref="B3:I3"/>
    <mergeCell ref="H4:I4"/>
    <mergeCell ref="H6:I6"/>
  </mergeCells>
  <pageMargins left="0.75" right="0.75" top="1" bottom="1" header="0.5" footer="0.5"/>
  <pageSetup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1"/>
  <sheetViews>
    <sheetView workbookViewId="0">
      <selection activeCell="O14" sqref="O14"/>
    </sheetView>
  </sheetViews>
  <sheetFormatPr defaultRowHeight="15.75"/>
  <cols>
    <col min="1" max="1" width="33.42578125" style="104" bestFit="1" customWidth="1"/>
    <col min="2" max="12" width="12.7109375" style="94" customWidth="1"/>
    <col min="13" max="256" width="9.140625" style="94"/>
    <col min="257" max="257" width="35.85546875" style="94" customWidth="1"/>
    <col min="258" max="258" width="9.85546875" style="94" bestFit="1" customWidth="1"/>
    <col min="259" max="265" width="9.42578125" style="94" customWidth="1"/>
    <col min="266" max="268" width="9.85546875" style="94" bestFit="1" customWidth="1"/>
    <col min="269" max="512" width="9.140625" style="94"/>
    <col min="513" max="513" width="35.85546875" style="94" customWidth="1"/>
    <col min="514" max="514" width="9.85546875" style="94" bestFit="1" customWidth="1"/>
    <col min="515" max="521" width="9.42578125" style="94" customWidth="1"/>
    <col min="522" max="524" width="9.85546875" style="94" bestFit="1" customWidth="1"/>
    <col min="525" max="768" width="9.140625" style="94"/>
    <col min="769" max="769" width="35.85546875" style="94" customWidth="1"/>
    <col min="770" max="770" width="9.85546875" style="94" bestFit="1" customWidth="1"/>
    <col min="771" max="777" width="9.42578125" style="94" customWidth="1"/>
    <col min="778" max="780" width="9.85546875" style="94" bestFit="1" customWidth="1"/>
    <col min="781" max="1024" width="9.140625" style="94"/>
    <col min="1025" max="1025" width="35.85546875" style="94" customWidth="1"/>
    <col min="1026" max="1026" width="9.85546875" style="94" bestFit="1" customWidth="1"/>
    <col min="1027" max="1033" width="9.42578125" style="94" customWidth="1"/>
    <col min="1034" max="1036" width="9.85546875" style="94" bestFit="1" customWidth="1"/>
    <col min="1037" max="1280" width="9.140625" style="94"/>
    <col min="1281" max="1281" width="35.85546875" style="94" customWidth="1"/>
    <col min="1282" max="1282" width="9.85546875" style="94" bestFit="1" customWidth="1"/>
    <col min="1283" max="1289" width="9.42578125" style="94" customWidth="1"/>
    <col min="1290" max="1292" width="9.85546875" style="94" bestFit="1" customWidth="1"/>
    <col min="1293" max="1536" width="9.140625" style="94"/>
    <col min="1537" max="1537" width="35.85546875" style="94" customWidth="1"/>
    <col min="1538" max="1538" width="9.85546875" style="94" bestFit="1" customWidth="1"/>
    <col min="1539" max="1545" width="9.42578125" style="94" customWidth="1"/>
    <col min="1546" max="1548" width="9.85546875" style="94" bestFit="1" customWidth="1"/>
    <col min="1549" max="1792" width="9.140625" style="94"/>
    <col min="1793" max="1793" width="35.85546875" style="94" customWidth="1"/>
    <col min="1794" max="1794" width="9.85546875" style="94" bestFit="1" customWidth="1"/>
    <col min="1795" max="1801" width="9.42578125" style="94" customWidth="1"/>
    <col min="1802" max="1804" width="9.85546875" style="94" bestFit="1" customWidth="1"/>
    <col min="1805" max="2048" width="9.140625" style="94"/>
    <col min="2049" max="2049" width="35.85546875" style="94" customWidth="1"/>
    <col min="2050" max="2050" width="9.85546875" style="94" bestFit="1" customWidth="1"/>
    <col min="2051" max="2057" width="9.42578125" style="94" customWidth="1"/>
    <col min="2058" max="2060" width="9.85546875" style="94" bestFit="1" customWidth="1"/>
    <col min="2061" max="2304" width="9.140625" style="94"/>
    <col min="2305" max="2305" width="35.85546875" style="94" customWidth="1"/>
    <col min="2306" max="2306" width="9.85546875" style="94" bestFit="1" customWidth="1"/>
    <col min="2307" max="2313" width="9.42578125" style="94" customWidth="1"/>
    <col min="2314" max="2316" width="9.85546875" style="94" bestFit="1" customWidth="1"/>
    <col min="2317" max="2560" width="9.140625" style="94"/>
    <col min="2561" max="2561" width="35.85546875" style="94" customWidth="1"/>
    <col min="2562" max="2562" width="9.85546875" style="94" bestFit="1" customWidth="1"/>
    <col min="2563" max="2569" width="9.42578125" style="94" customWidth="1"/>
    <col min="2570" max="2572" width="9.85546875" style="94" bestFit="1" customWidth="1"/>
    <col min="2573" max="2816" width="9.140625" style="94"/>
    <col min="2817" max="2817" width="35.85546875" style="94" customWidth="1"/>
    <col min="2818" max="2818" width="9.85546875" style="94" bestFit="1" customWidth="1"/>
    <col min="2819" max="2825" width="9.42578125" style="94" customWidth="1"/>
    <col min="2826" max="2828" width="9.85546875" style="94" bestFit="1" customWidth="1"/>
    <col min="2829" max="3072" width="9.140625" style="94"/>
    <col min="3073" max="3073" width="35.85546875" style="94" customWidth="1"/>
    <col min="3074" max="3074" width="9.85546875" style="94" bestFit="1" customWidth="1"/>
    <col min="3075" max="3081" width="9.42578125" style="94" customWidth="1"/>
    <col min="3082" max="3084" width="9.85546875" style="94" bestFit="1" customWidth="1"/>
    <col min="3085" max="3328" width="9.140625" style="94"/>
    <col min="3329" max="3329" width="35.85546875" style="94" customWidth="1"/>
    <col min="3330" max="3330" width="9.85546875" style="94" bestFit="1" customWidth="1"/>
    <col min="3331" max="3337" width="9.42578125" style="94" customWidth="1"/>
    <col min="3338" max="3340" width="9.85546875" style="94" bestFit="1" customWidth="1"/>
    <col min="3341" max="3584" width="9.140625" style="94"/>
    <col min="3585" max="3585" width="35.85546875" style="94" customWidth="1"/>
    <col min="3586" max="3586" width="9.85546875" style="94" bestFit="1" customWidth="1"/>
    <col min="3587" max="3593" width="9.42578125" style="94" customWidth="1"/>
    <col min="3594" max="3596" width="9.85546875" style="94" bestFit="1" customWidth="1"/>
    <col min="3597" max="3840" width="9.140625" style="94"/>
    <col min="3841" max="3841" width="35.85546875" style="94" customWidth="1"/>
    <col min="3842" max="3842" width="9.85546875" style="94" bestFit="1" customWidth="1"/>
    <col min="3843" max="3849" width="9.42578125" style="94" customWidth="1"/>
    <col min="3850" max="3852" width="9.85546875" style="94" bestFit="1" customWidth="1"/>
    <col min="3853" max="4096" width="9.140625" style="94"/>
    <col min="4097" max="4097" width="35.85546875" style="94" customWidth="1"/>
    <col min="4098" max="4098" width="9.85546875" style="94" bestFit="1" customWidth="1"/>
    <col min="4099" max="4105" width="9.42578125" style="94" customWidth="1"/>
    <col min="4106" max="4108" width="9.85546875" style="94" bestFit="1" customWidth="1"/>
    <col min="4109" max="4352" width="9.140625" style="94"/>
    <col min="4353" max="4353" width="35.85546875" style="94" customWidth="1"/>
    <col min="4354" max="4354" width="9.85546875" style="94" bestFit="1" customWidth="1"/>
    <col min="4355" max="4361" width="9.42578125" style="94" customWidth="1"/>
    <col min="4362" max="4364" width="9.85546875" style="94" bestFit="1" customWidth="1"/>
    <col min="4365" max="4608" width="9.140625" style="94"/>
    <col min="4609" max="4609" width="35.85546875" style="94" customWidth="1"/>
    <col min="4610" max="4610" width="9.85546875" style="94" bestFit="1" customWidth="1"/>
    <col min="4611" max="4617" width="9.42578125" style="94" customWidth="1"/>
    <col min="4618" max="4620" width="9.85546875" style="94" bestFit="1" customWidth="1"/>
    <col min="4621" max="4864" width="9.140625" style="94"/>
    <col min="4865" max="4865" width="35.85546875" style="94" customWidth="1"/>
    <col min="4866" max="4866" width="9.85546875" style="94" bestFit="1" customWidth="1"/>
    <col min="4867" max="4873" width="9.42578125" style="94" customWidth="1"/>
    <col min="4874" max="4876" width="9.85546875" style="94" bestFit="1" customWidth="1"/>
    <col min="4877" max="5120" width="9.140625" style="94"/>
    <col min="5121" max="5121" width="35.85546875" style="94" customWidth="1"/>
    <col min="5122" max="5122" width="9.85546875" style="94" bestFit="1" customWidth="1"/>
    <col min="5123" max="5129" width="9.42578125" style="94" customWidth="1"/>
    <col min="5130" max="5132" width="9.85546875" style="94" bestFit="1" customWidth="1"/>
    <col min="5133" max="5376" width="9.140625" style="94"/>
    <col min="5377" max="5377" width="35.85546875" style="94" customWidth="1"/>
    <col min="5378" max="5378" width="9.85546875" style="94" bestFit="1" customWidth="1"/>
    <col min="5379" max="5385" width="9.42578125" style="94" customWidth="1"/>
    <col min="5386" max="5388" width="9.85546875" style="94" bestFit="1" customWidth="1"/>
    <col min="5389" max="5632" width="9.140625" style="94"/>
    <col min="5633" max="5633" width="35.85546875" style="94" customWidth="1"/>
    <col min="5634" max="5634" width="9.85546875" style="94" bestFit="1" customWidth="1"/>
    <col min="5635" max="5641" width="9.42578125" style="94" customWidth="1"/>
    <col min="5642" max="5644" width="9.85546875" style="94" bestFit="1" customWidth="1"/>
    <col min="5645" max="5888" width="9.140625" style="94"/>
    <col min="5889" max="5889" width="35.85546875" style="94" customWidth="1"/>
    <col min="5890" max="5890" width="9.85546875" style="94" bestFit="1" customWidth="1"/>
    <col min="5891" max="5897" width="9.42578125" style="94" customWidth="1"/>
    <col min="5898" max="5900" width="9.85546875" style="94" bestFit="1" customWidth="1"/>
    <col min="5901" max="6144" width="9.140625" style="94"/>
    <col min="6145" max="6145" width="35.85546875" style="94" customWidth="1"/>
    <col min="6146" max="6146" width="9.85546875" style="94" bestFit="1" customWidth="1"/>
    <col min="6147" max="6153" width="9.42578125" style="94" customWidth="1"/>
    <col min="6154" max="6156" width="9.85546875" style="94" bestFit="1" customWidth="1"/>
    <col min="6157" max="6400" width="9.140625" style="94"/>
    <col min="6401" max="6401" width="35.85546875" style="94" customWidth="1"/>
    <col min="6402" max="6402" width="9.85546875" style="94" bestFit="1" customWidth="1"/>
    <col min="6403" max="6409" width="9.42578125" style="94" customWidth="1"/>
    <col min="6410" max="6412" width="9.85546875" style="94" bestFit="1" customWidth="1"/>
    <col min="6413" max="6656" width="9.140625" style="94"/>
    <col min="6657" max="6657" width="35.85546875" style="94" customWidth="1"/>
    <col min="6658" max="6658" width="9.85546875" style="94" bestFit="1" customWidth="1"/>
    <col min="6659" max="6665" width="9.42578125" style="94" customWidth="1"/>
    <col min="6666" max="6668" width="9.85546875" style="94" bestFit="1" customWidth="1"/>
    <col min="6669" max="6912" width="9.140625" style="94"/>
    <col min="6913" max="6913" width="35.85546875" style="94" customWidth="1"/>
    <col min="6914" max="6914" width="9.85546875" style="94" bestFit="1" customWidth="1"/>
    <col min="6915" max="6921" width="9.42578125" style="94" customWidth="1"/>
    <col min="6922" max="6924" width="9.85546875" style="94" bestFit="1" customWidth="1"/>
    <col min="6925" max="7168" width="9.140625" style="94"/>
    <col min="7169" max="7169" width="35.85546875" style="94" customWidth="1"/>
    <col min="7170" max="7170" width="9.85546875" style="94" bestFit="1" customWidth="1"/>
    <col min="7171" max="7177" width="9.42578125" style="94" customWidth="1"/>
    <col min="7178" max="7180" width="9.85546875" style="94" bestFit="1" customWidth="1"/>
    <col min="7181" max="7424" width="9.140625" style="94"/>
    <col min="7425" max="7425" width="35.85546875" style="94" customWidth="1"/>
    <col min="7426" max="7426" width="9.85546875" style="94" bestFit="1" customWidth="1"/>
    <col min="7427" max="7433" width="9.42578125" style="94" customWidth="1"/>
    <col min="7434" max="7436" width="9.85546875" style="94" bestFit="1" customWidth="1"/>
    <col min="7437" max="7680" width="9.140625" style="94"/>
    <col min="7681" max="7681" width="35.85546875" style="94" customWidth="1"/>
    <col min="7682" max="7682" width="9.85546875" style="94" bestFit="1" customWidth="1"/>
    <col min="7683" max="7689" width="9.42578125" style="94" customWidth="1"/>
    <col min="7690" max="7692" width="9.85546875" style="94" bestFit="1" customWidth="1"/>
    <col min="7693" max="7936" width="9.140625" style="94"/>
    <col min="7937" max="7937" width="35.85546875" style="94" customWidth="1"/>
    <col min="7938" max="7938" width="9.85546875" style="94" bestFit="1" customWidth="1"/>
    <col min="7939" max="7945" width="9.42578125" style="94" customWidth="1"/>
    <col min="7946" max="7948" width="9.85546875" style="94" bestFit="1" customWidth="1"/>
    <col min="7949" max="8192" width="9.140625" style="94"/>
    <col min="8193" max="8193" width="35.85546875" style="94" customWidth="1"/>
    <col min="8194" max="8194" width="9.85546875" style="94" bestFit="1" customWidth="1"/>
    <col min="8195" max="8201" width="9.42578125" style="94" customWidth="1"/>
    <col min="8202" max="8204" width="9.85546875" style="94" bestFit="1" customWidth="1"/>
    <col min="8205" max="8448" width="9.140625" style="94"/>
    <col min="8449" max="8449" width="35.85546875" style="94" customWidth="1"/>
    <col min="8450" max="8450" width="9.85546875" style="94" bestFit="1" customWidth="1"/>
    <col min="8451" max="8457" width="9.42578125" style="94" customWidth="1"/>
    <col min="8458" max="8460" width="9.85546875" style="94" bestFit="1" customWidth="1"/>
    <col min="8461" max="8704" width="9.140625" style="94"/>
    <col min="8705" max="8705" width="35.85546875" style="94" customWidth="1"/>
    <col min="8706" max="8706" width="9.85546875" style="94" bestFit="1" customWidth="1"/>
    <col min="8707" max="8713" width="9.42578125" style="94" customWidth="1"/>
    <col min="8714" max="8716" width="9.85546875" style="94" bestFit="1" customWidth="1"/>
    <col min="8717" max="8960" width="9.140625" style="94"/>
    <col min="8961" max="8961" width="35.85546875" style="94" customWidth="1"/>
    <col min="8962" max="8962" width="9.85546875" style="94" bestFit="1" customWidth="1"/>
    <col min="8963" max="8969" width="9.42578125" style="94" customWidth="1"/>
    <col min="8970" max="8972" width="9.85546875" style="94" bestFit="1" customWidth="1"/>
    <col min="8973" max="9216" width="9.140625" style="94"/>
    <col min="9217" max="9217" width="35.85546875" style="94" customWidth="1"/>
    <col min="9218" max="9218" width="9.85546875" style="94" bestFit="1" customWidth="1"/>
    <col min="9219" max="9225" width="9.42578125" style="94" customWidth="1"/>
    <col min="9226" max="9228" width="9.85546875" style="94" bestFit="1" customWidth="1"/>
    <col min="9229" max="9472" width="9.140625" style="94"/>
    <col min="9473" max="9473" width="35.85546875" style="94" customWidth="1"/>
    <col min="9474" max="9474" width="9.85546875" style="94" bestFit="1" customWidth="1"/>
    <col min="9475" max="9481" width="9.42578125" style="94" customWidth="1"/>
    <col min="9482" max="9484" width="9.85546875" style="94" bestFit="1" customWidth="1"/>
    <col min="9485" max="9728" width="9.140625" style="94"/>
    <col min="9729" max="9729" width="35.85546875" style="94" customWidth="1"/>
    <col min="9730" max="9730" width="9.85546875" style="94" bestFit="1" customWidth="1"/>
    <col min="9731" max="9737" width="9.42578125" style="94" customWidth="1"/>
    <col min="9738" max="9740" width="9.85546875" style="94" bestFit="1" customWidth="1"/>
    <col min="9741" max="9984" width="9.140625" style="94"/>
    <col min="9985" max="9985" width="35.85546875" style="94" customWidth="1"/>
    <col min="9986" max="9986" width="9.85546875" style="94" bestFit="1" customWidth="1"/>
    <col min="9987" max="9993" width="9.42578125" style="94" customWidth="1"/>
    <col min="9994" max="9996" width="9.85546875" style="94" bestFit="1" customWidth="1"/>
    <col min="9997" max="10240" width="9.140625" style="94"/>
    <col min="10241" max="10241" width="35.85546875" style="94" customWidth="1"/>
    <col min="10242" max="10242" width="9.85546875" style="94" bestFit="1" customWidth="1"/>
    <col min="10243" max="10249" width="9.42578125" style="94" customWidth="1"/>
    <col min="10250" max="10252" width="9.85546875" style="94" bestFit="1" customWidth="1"/>
    <col min="10253" max="10496" width="9.140625" style="94"/>
    <col min="10497" max="10497" width="35.85546875" style="94" customWidth="1"/>
    <col min="10498" max="10498" width="9.85546875" style="94" bestFit="1" customWidth="1"/>
    <col min="10499" max="10505" width="9.42578125" style="94" customWidth="1"/>
    <col min="10506" max="10508" width="9.85546875" style="94" bestFit="1" customWidth="1"/>
    <col min="10509" max="10752" width="9.140625" style="94"/>
    <col min="10753" max="10753" width="35.85546875" style="94" customWidth="1"/>
    <col min="10754" max="10754" width="9.85546875" style="94" bestFit="1" customWidth="1"/>
    <col min="10755" max="10761" width="9.42578125" style="94" customWidth="1"/>
    <col min="10762" max="10764" width="9.85546875" style="94" bestFit="1" customWidth="1"/>
    <col min="10765" max="11008" width="9.140625" style="94"/>
    <col min="11009" max="11009" width="35.85546875" style="94" customWidth="1"/>
    <col min="11010" max="11010" width="9.85546875" style="94" bestFit="1" customWidth="1"/>
    <col min="11011" max="11017" width="9.42578125" style="94" customWidth="1"/>
    <col min="11018" max="11020" width="9.85546875" style="94" bestFit="1" customWidth="1"/>
    <col min="11021" max="11264" width="9.140625" style="94"/>
    <col min="11265" max="11265" width="35.85546875" style="94" customWidth="1"/>
    <col min="11266" max="11266" width="9.85546875" style="94" bestFit="1" customWidth="1"/>
    <col min="11267" max="11273" width="9.42578125" style="94" customWidth="1"/>
    <col min="11274" max="11276" width="9.85546875" style="94" bestFit="1" customWidth="1"/>
    <col min="11277" max="11520" width="9.140625" style="94"/>
    <col min="11521" max="11521" width="35.85546875" style="94" customWidth="1"/>
    <col min="11522" max="11522" width="9.85546875" style="94" bestFit="1" customWidth="1"/>
    <col min="11523" max="11529" width="9.42578125" style="94" customWidth="1"/>
    <col min="11530" max="11532" width="9.85546875" style="94" bestFit="1" customWidth="1"/>
    <col min="11533" max="11776" width="9.140625" style="94"/>
    <col min="11777" max="11777" width="35.85546875" style="94" customWidth="1"/>
    <col min="11778" max="11778" width="9.85546875" style="94" bestFit="1" customWidth="1"/>
    <col min="11779" max="11785" width="9.42578125" style="94" customWidth="1"/>
    <col min="11786" max="11788" width="9.85546875" style="94" bestFit="1" customWidth="1"/>
    <col min="11789" max="12032" width="9.140625" style="94"/>
    <col min="12033" max="12033" width="35.85546875" style="94" customWidth="1"/>
    <col min="12034" max="12034" width="9.85546875" style="94" bestFit="1" customWidth="1"/>
    <col min="12035" max="12041" width="9.42578125" style="94" customWidth="1"/>
    <col min="12042" max="12044" width="9.85546875" style="94" bestFit="1" customWidth="1"/>
    <col min="12045" max="12288" width="9.140625" style="94"/>
    <col min="12289" max="12289" width="35.85546875" style="94" customWidth="1"/>
    <col min="12290" max="12290" width="9.85546875" style="94" bestFit="1" customWidth="1"/>
    <col min="12291" max="12297" width="9.42578125" style="94" customWidth="1"/>
    <col min="12298" max="12300" width="9.85546875" style="94" bestFit="1" customWidth="1"/>
    <col min="12301" max="12544" width="9.140625" style="94"/>
    <col min="12545" max="12545" width="35.85546875" style="94" customWidth="1"/>
    <col min="12546" max="12546" width="9.85546875" style="94" bestFit="1" customWidth="1"/>
    <col min="12547" max="12553" width="9.42578125" style="94" customWidth="1"/>
    <col min="12554" max="12556" width="9.85546875" style="94" bestFit="1" customWidth="1"/>
    <col min="12557" max="12800" width="9.140625" style="94"/>
    <col min="12801" max="12801" width="35.85546875" style="94" customWidth="1"/>
    <col min="12802" max="12802" width="9.85546875" style="94" bestFit="1" customWidth="1"/>
    <col min="12803" max="12809" width="9.42578125" style="94" customWidth="1"/>
    <col min="12810" max="12812" width="9.85546875" style="94" bestFit="1" customWidth="1"/>
    <col min="12813" max="13056" width="9.140625" style="94"/>
    <col min="13057" max="13057" width="35.85546875" style="94" customWidth="1"/>
    <col min="13058" max="13058" width="9.85546875" style="94" bestFit="1" customWidth="1"/>
    <col min="13059" max="13065" width="9.42578125" style="94" customWidth="1"/>
    <col min="13066" max="13068" width="9.85546875" style="94" bestFit="1" customWidth="1"/>
    <col min="13069" max="13312" width="9.140625" style="94"/>
    <col min="13313" max="13313" width="35.85546875" style="94" customWidth="1"/>
    <col min="13314" max="13314" width="9.85546875" style="94" bestFit="1" customWidth="1"/>
    <col min="13315" max="13321" width="9.42578125" style="94" customWidth="1"/>
    <col min="13322" max="13324" width="9.85546875" style="94" bestFit="1" customWidth="1"/>
    <col min="13325" max="13568" width="9.140625" style="94"/>
    <col min="13569" max="13569" width="35.85546875" style="94" customWidth="1"/>
    <col min="13570" max="13570" width="9.85546875" style="94" bestFit="1" customWidth="1"/>
    <col min="13571" max="13577" width="9.42578125" style="94" customWidth="1"/>
    <col min="13578" max="13580" width="9.85546875" style="94" bestFit="1" customWidth="1"/>
    <col min="13581" max="13824" width="9.140625" style="94"/>
    <col min="13825" max="13825" width="35.85546875" style="94" customWidth="1"/>
    <col min="13826" max="13826" width="9.85546875" style="94" bestFit="1" customWidth="1"/>
    <col min="13827" max="13833" width="9.42578125" style="94" customWidth="1"/>
    <col min="13834" max="13836" width="9.85546875" style="94" bestFit="1" customWidth="1"/>
    <col min="13837" max="14080" width="9.140625" style="94"/>
    <col min="14081" max="14081" width="35.85546875" style="94" customWidth="1"/>
    <col min="14082" max="14082" width="9.85546875" style="94" bestFit="1" customWidth="1"/>
    <col min="14083" max="14089" width="9.42578125" style="94" customWidth="1"/>
    <col min="14090" max="14092" width="9.85546875" style="94" bestFit="1" customWidth="1"/>
    <col min="14093" max="14336" width="9.140625" style="94"/>
    <col min="14337" max="14337" width="35.85546875" style="94" customWidth="1"/>
    <col min="14338" max="14338" width="9.85546875" style="94" bestFit="1" customWidth="1"/>
    <col min="14339" max="14345" width="9.42578125" style="94" customWidth="1"/>
    <col min="14346" max="14348" width="9.85546875" style="94" bestFit="1" customWidth="1"/>
    <col min="14349" max="14592" width="9.140625" style="94"/>
    <col min="14593" max="14593" width="35.85546875" style="94" customWidth="1"/>
    <col min="14594" max="14594" width="9.85546875" style="94" bestFit="1" customWidth="1"/>
    <col min="14595" max="14601" width="9.42578125" style="94" customWidth="1"/>
    <col min="14602" max="14604" width="9.85546875" style="94" bestFit="1" customWidth="1"/>
    <col min="14605" max="14848" width="9.140625" style="94"/>
    <col min="14849" max="14849" width="35.85546875" style="94" customWidth="1"/>
    <col min="14850" max="14850" width="9.85546875" style="94" bestFit="1" customWidth="1"/>
    <col min="14851" max="14857" width="9.42578125" style="94" customWidth="1"/>
    <col min="14858" max="14860" width="9.85546875" style="94" bestFit="1" customWidth="1"/>
    <col min="14861" max="15104" width="9.140625" style="94"/>
    <col min="15105" max="15105" width="35.85546875" style="94" customWidth="1"/>
    <col min="15106" max="15106" width="9.85546875" style="94" bestFit="1" customWidth="1"/>
    <col min="15107" max="15113" width="9.42578125" style="94" customWidth="1"/>
    <col min="15114" max="15116" width="9.85546875" style="94" bestFit="1" customWidth="1"/>
    <col min="15117" max="15360" width="9.140625" style="94"/>
    <col min="15361" max="15361" width="35.85546875" style="94" customWidth="1"/>
    <col min="15362" max="15362" width="9.85546875" style="94" bestFit="1" customWidth="1"/>
    <col min="15363" max="15369" width="9.42578125" style="94" customWidth="1"/>
    <col min="15370" max="15372" width="9.85546875" style="94" bestFit="1" customWidth="1"/>
    <col min="15373" max="15616" width="9.140625" style="94"/>
    <col min="15617" max="15617" width="35.85546875" style="94" customWidth="1"/>
    <col min="15618" max="15618" width="9.85546875" style="94" bestFit="1" customWidth="1"/>
    <col min="15619" max="15625" width="9.42578125" style="94" customWidth="1"/>
    <col min="15626" max="15628" width="9.85546875" style="94" bestFit="1" customWidth="1"/>
    <col min="15629" max="15872" width="9.140625" style="94"/>
    <col min="15873" max="15873" width="35.85546875" style="94" customWidth="1"/>
    <col min="15874" max="15874" width="9.85546875" style="94" bestFit="1" customWidth="1"/>
    <col min="15875" max="15881" width="9.42578125" style="94" customWidth="1"/>
    <col min="15882" max="15884" width="9.85546875" style="94" bestFit="1" customWidth="1"/>
    <col min="15885" max="16128" width="9.140625" style="94"/>
    <col min="16129" max="16129" width="35.85546875" style="94" customWidth="1"/>
    <col min="16130" max="16130" width="9.85546875" style="94" bestFit="1" customWidth="1"/>
    <col min="16131" max="16137" width="9.42578125" style="94" customWidth="1"/>
    <col min="16138" max="16140" width="9.85546875" style="94" bestFit="1" customWidth="1"/>
    <col min="16141" max="16384" width="9.140625" style="94"/>
  </cols>
  <sheetData>
    <row r="1" spans="1:12">
      <c r="A1" s="1551" t="s">
        <v>151</v>
      </c>
      <c r="B1" s="1551"/>
      <c r="C1" s="1551"/>
      <c r="D1" s="1551"/>
      <c r="E1" s="1551"/>
      <c r="F1" s="1551"/>
      <c r="G1" s="1551"/>
      <c r="H1" s="1551"/>
      <c r="I1" s="1551"/>
      <c r="J1" s="1551"/>
      <c r="K1" s="1551"/>
      <c r="L1" s="1551"/>
    </row>
    <row r="2" spans="1:12">
      <c r="A2" s="1552" t="s">
        <v>92</v>
      </c>
      <c r="B2" s="1552"/>
      <c r="C2" s="1552"/>
      <c r="D2" s="1552"/>
      <c r="E2" s="1552"/>
      <c r="F2" s="1552"/>
      <c r="G2" s="1552"/>
      <c r="H2" s="1552"/>
      <c r="I2" s="1552"/>
      <c r="J2" s="1552"/>
      <c r="K2" s="1552"/>
      <c r="L2" s="1552"/>
    </row>
    <row r="3" spans="1:12">
      <c r="A3" s="1552" t="s">
        <v>152</v>
      </c>
      <c r="B3" s="1552"/>
      <c r="C3" s="1552"/>
      <c r="D3" s="1552"/>
      <c r="E3" s="1552"/>
      <c r="F3" s="1552"/>
      <c r="G3" s="1552"/>
      <c r="H3" s="1552"/>
      <c r="I3" s="1552"/>
      <c r="J3" s="1552"/>
      <c r="K3" s="1552"/>
      <c r="L3" s="1552"/>
    </row>
    <row r="4" spans="1:12" ht="16.5" thickBot="1">
      <c r="A4" s="1553" t="s">
        <v>283</v>
      </c>
      <c r="B4" s="1553"/>
      <c r="C4" s="1553"/>
      <c r="D4" s="1553"/>
      <c r="E4" s="1553"/>
      <c r="F4" s="1553"/>
      <c r="G4" s="1553"/>
      <c r="H4" s="1553"/>
      <c r="I4" s="1553"/>
      <c r="J4" s="1553"/>
      <c r="K4" s="1553"/>
      <c r="L4" s="1553"/>
    </row>
    <row r="5" spans="1:12" ht="26.25" customHeight="1" thickTop="1">
      <c r="A5" s="1554" t="s">
        <v>153</v>
      </c>
      <c r="B5" s="1556" t="s">
        <v>154</v>
      </c>
      <c r="C5" s="95" t="s">
        <v>6</v>
      </c>
      <c r="D5" s="1558" t="s">
        <v>7</v>
      </c>
      <c r="E5" s="1558"/>
      <c r="F5" s="1558" t="s">
        <v>284</v>
      </c>
      <c r="G5" s="1558"/>
      <c r="H5" s="1558"/>
      <c r="I5" s="1559" t="s">
        <v>5</v>
      </c>
      <c r="J5" s="1560"/>
      <c r="K5" s="1560"/>
      <c r="L5" s="1561"/>
    </row>
    <row r="6" spans="1:12" ht="26.25" customHeight="1">
      <c r="A6" s="1555"/>
      <c r="B6" s="1557"/>
      <c r="C6" s="96" t="str">
        <f>H6</f>
        <v>Dec/Jan</v>
      </c>
      <c r="D6" s="96" t="str">
        <f>G6</f>
        <v>Nov/Dec</v>
      </c>
      <c r="E6" s="96" t="str">
        <f>H6</f>
        <v>Dec/Jan</v>
      </c>
      <c r="F6" s="96" t="s">
        <v>156</v>
      </c>
      <c r="G6" s="96" t="s">
        <v>157</v>
      </c>
      <c r="H6" s="96" t="s">
        <v>158</v>
      </c>
      <c r="I6" s="96" t="s">
        <v>159</v>
      </c>
      <c r="J6" s="96" t="s">
        <v>159</v>
      </c>
      <c r="K6" s="96" t="s">
        <v>160</v>
      </c>
      <c r="L6" s="97" t="s">
        <v>160</v>
      </c>
    </row>
    <row r="7" spans="1:12" ht="26.25" customHeight="1">
      <c r="A7" s="98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6">
        <v>7</v>
      </c>
      <c r="H7" s="96">
        <v>8</v>
      </c>
      <c r="I7" s="99" t="s">
        <v>161</v>
      </c>
      <c r="J7" s="99" t="s">
        <v>162</v>
      </c>
      <c r="K7" s="99" t="s">
        <v>163</v>
      </c>
      <c r="L7" s="100" t="s">
        <v>164</v>
      </c>
    </row>
    <row r="8" spans="1:12" ht="26.25" customHeight="1">
      <c r="A8" s="101" t="s">
        <v>165</v>
      </c>
      <c r="B8" s="102">
        <v>100</v>
      </c>
      <c r="C8" s="18">
        <v>110.46</v>
      </c>
      <c r="D8" s="18">
        <v>115.13</v>
      </c>
      <c r="E8" s="18">
        <v>113.94</v>
      </c>
      <c r="F8" s="18">
        <v>120.59</v>
      </c>
      <c r="G8" s="18">
        <v>119.92</v>
      </c>
      <c r="H8" s="18">
        <v>118.5</v>
      </c>
      <c r="I8" s="18">
        <v>3.15</v>
      </c>
      <c r="J8" s="18">
        <v>-1.03</v>
      </c>
      <c r="K8" s="18">
        <v>4</v>
      </c>
      <c r="L8" s="29">
        <v>-1.18</v>
      </c>
    </row>
    <row r="9" spans="1:12" ht="26.25" customHeight="1">
      <c r="A9" s="101" t="s">
        <v>166</v>
      </c>
      <c r="B9" s="103">
        <v>43.91</v>
      </c>
      <c r="C9" s="18">
        <v>112.22</v>
      </c>
      <c r="D9" s="18">
        <v>114.4</v>
      </c>
      <c r="E9" s="18">
        <v>111.47</v>
      </c>
      <c r="F9" s="18">
        <v>119.19</v>
      </c>
      <c r="G9" s="18">
        <v>117.57</v>
      </c>
      <c r="H9" s="18">
        <v>114.16</v>
      </c>
      <c r="I9" s="18">
        <v>-0.67</v>
      </c>
      <c r="J9" s="18">
        <v>-2.5499999999999998</v>
      </c>
      <c r="K9" s="18">
        <v>2.41</v>
      </c>
      <c r="L9" s="29">
        <v>-2.9</v>
      </c>
    </row>
    <row r="10" spans="1:12" ht="26.25" customHeight="1">
      <c r="A10" s="3" t="s">
        <v>167</v>
      </c>
      <c r="B10" s="109">
        <v>11.33</v>
      </c>
      <c r="C10" s="23">
        <v>112.3</v>
      </c>
      <c r="D10" s="23">
        <v>111.41</v>
      </c>
      <c r="E10" s="23">
        <v>110.97</v>
      </c>
      <c r="F10" s="23">
        <v>113.76</v>
      </c>
      <c r="G10" s="23">
        <v>113.3</v>
      </c>
      <c r="H10" s="23">
        <v>113.19</v>
      </c>
      <c r="I10" s="23">
        <v>-1.18</v>
      </c>
      <c r="J10" s="23">
        <v>-0.4</v>
      </c>
      <c r="K10" s="23">
        <v>1.99</v>
      </c>
      <c r="L10" s="24">
        <v>-0.1</v>
      </c>
    </row>
    <row r="11" spans="1:12" ht="26.25" customHeight="1">
      <c r="A11" s="3" t="s">
        <v>168</v>
      </c>
      <c r="B11" s="109">
        <v>1.84</v>
      </c>
      <c r="C11" s="23">
        <v>143.5</v>
      </c>
      <c r="D11" s="23">
        <v>134.74</v>
      </c>
      <c r="E11" s="23">
        <v>134.08000000000001</v>
      </c>
      <c r="F11" s="23">
        <v>102.59</v>
      </c>
      <c r="G11" s="23">
        <v>99.12</v>
      </c>
      <c r="H11" s="23">
        <v>94.86</v>
      </c>
      <c r="I11" s="23">
        <v>-6.57</v>
      </c>
      <c r="J11" s="23">
        <v>-0.49</v>
      </c>
      <c r="K11" s="23">
        <v>-29.25</v>
      </c>
      <c r="L11" s="24">
        <v>-4.3</v>
      </c>
    </row>
    <row r="12" spans="1:12" ht="26.25" customHeight="1">
      <c r="A12" s="3" t="s">
        <v>169</v>
      </c>
      <c r="B12" s="109">
        <v>5.52</v>
      </c>
      <c r="C12" s="23">
        <v>105.08</v>
      </c>
      <c r="D12" s="23">
        <v>121.38</v>
      </c>
      <c r="E12" s="23">
        <v>100.96</v>
      </c>
      <c r="F12" s="23">
        <v>145.37</v>
      </c>
      <c r="G12" s="23">
        <v>136.57</v>
      </c>
      <c r="H12" s="23">
        <v>113.79</v>
      </c>
      <c r="I12" s="23">
        <v>-3.92</v>
      </c>
      <c r="J12" s="23">
        <v>-16.82</v>
      </c>
      <c r="K12" s="23">
        <v>12.71</v>
      </c>
      <c r="L12" s="24">
        <v>-16.68</v>
      </c>
    </row>
    <row r="13" spans="1:12" ht="26.25" customHeight="1">
      <c r="A13" s="3" t="s">
        <v>170</v>
      </c>
      <c r="B13" s="109">
        <v>6.75</v>
      </c>
      <c r="C13" s="23">
        <v>110.33</v>
      </c>
      <c r="D13" s="23">
        <v>108.78</v>
      </c>
      <c r="E13" s="23">
        <v>108.45</v>
      </c>
      <c r="F13" s="23">
        <v>113.82</v>
      </c>
      <c r="G13" s="23">
        <v>113.1</v>
      </c>
      <c r="H13" s="23">
        <v>110.51</v>
      </c>
      <c r="I13" s="23">
        <v>-1.71</v>
      </c>
      <c r="J13" s="23">
        <v>-0.31</v>
      </c>
      <c r="K13" s="23">
        <v>1.9</v>
      </c>
      <c r="L13" s="24">
        <v>-2.29</v>
      </c>
    </row>
    <row r="14" spans="1:12" ht="26.25" customHeight="1">
      <c r="A14" s="3" t="s">
        <v>171</v>
      </c>
      <c r="B14" s="109">
        <v>5.24</v>
      </c>
      <c r="C14" s="23">
        <v>110.74</v>
      </c>
      <c r="D14" s="23">
        <v>113.65</v>
      </c>
      <c r="E14" s="23">
        <v>113.94</v>
      </c>
      <c r="F14" s="23">
        <v>121.9</v>
      </c>
      <c r="G14" s="23">
        <v>121.98</v>
      </c>
      <c r="H14" s="23">
        <v>122.24</v>
      </c>
      <c r="I14" s="23">
        <v>2.89</v>
      </c>
      <c r="J14" s="23">
        <v>0.25</v>
      </c>
      <c r="K14" s="23">
        <v>7.28</v>
      </c>
      <c r="L14" s="24">
        <v>0.21</v>
      </c>
    </row>
    <row r="15" spans="1:12" ht="26.25" customHeight="1">
      <c r="A15" s="3" t="s">
        <v>172</v>
      </c>
      <c r="B15" s="109">
        <v>2.95</v>
      </c>
      <c r="C15" s="23">
        <v>130.79</v>
      </c>
      <c r="D15" s="23">
        <v>112.72</v>
      </c>
      <c r="E15" s="23">
        <v>112.66</v>
      </c>
      <c r="F15" s="23">
        <v>115.23</v>
      </c>
      <c r="G15" s="23">
        <v>115.25</v>
      </c>
      <c r="H15" s="23">
        <v>115.48</v>
      </c>
      <c r="I15" s="23">
        <v>-13.86</v>
      </c>
      <c r="J15" s="23">
        <v>-0.05</v>
      </c>
      <c r="K15" s="23">
        <v>2.5</v>
      </c>
      <c r="L15" s="24">
        <v>0.2</v>
      </c>
    </row>
    <row r="16" spans="1:12" ht="26.25" customHeight="1">
      <c r="A16" s="3" t="s">
        <v>173</v>
      </c>
      <c r="B16" s="109">
        <v>2.08</v>
      </c>
      <c r="C16" s="23">
        <v>103.43</v>
      </c>
      <c r="D16" s="23">
        <v>104.35</v>
      </c>
      <c r="E16" s="23">
        <v>101.36</v>
      </c>
      <c r="F16" s="23">
        <v>112.65</v>
      </c>
      <c r="G16" s="23">
        <v>108.19</v>
      </c>
      <c r="H16" s="23">
        <v>105.82</v>
      </c>
      <c r="I16" s="23">
        <v>-2</v>
      </c>
      <c r="J16" s="23">
        <v>-2.87</v>
      </c>
      <c r="K16" s="23">
        <v>4.4000000000000004</v>
      </c>
      <c r="L16" s="24">
        <v>-2.19</v>
      </c>
    </row>
    <row r="17" spans="1:12" ht="26.25" customHeight="1">
      <c r="A17" s="3" t="s">
        <v>174</v>
      </c>
      <c r="B17" s="109">
        <v>1.74</v>
      </c>
      <c r="C17" s="23">
        <v>107.86</v>
      </c>
      <c r="D17" s="23">
        <v>123.8</v>
      </c>
      <c r="E17" s="23">
        <v>124.05</v>
      </c>
      <c r="F17" s="23">
        <v>126.54</v>
      </c>
      <c r="G17" s="23">
        <v>126.17</v>
      </c>
      <c r="H17" s="23">
        <v>124.39</v>
      </c>
      <c r="I17" s="23">
        <v>15.01</v>
      </c>
      <c r="J17" s="23">
        <v>0.2</v>
      </c>
      <c r="K17" s="23">
        <v>0.28000000000000003</v>
      </c>
      <c r="L17" s="24">
        <v>-1.41</v>
      </c>
    </row>
    <row r="18" spans="1:12" ht="26.25" customHeight="1">
      <c r="A18" s="3" t="s">
        <v>175</v>
      </c>
      <c r="B18" s="109">
        <v>1.21</v>
      </c>
      <c r="C18" s="23">
        <v>114.99</v>
      </c>
      <c r="D18" s="23">
        <v>122.31</v>
      </c>
      <c r="E18" s="23">
        <v>121.66</v>
      </c>
      <c r="F18" s="23">
        <v>115.03</v>
      </c>
      <c r="G18" s="23">
        <v>113.32</v>
      </c>
      <c r="H18" s="23">
        <v>112.79</v>
      </c>
      <c r="I18" s="23">
        <v>5.8</v>
      </c>
      <c r="J18" s="23">
        <v>-0.53</v>
      </c>
      <c r="K18" s="23">
        <v>-7.29</v>
      </c>
      <c r="L18" s="24">
        <v>-0.47</v>
      </c>
    </row>
    <row r="19" spans="1:12" ht="26.25" customHeight="1">
      <c r="A19" s="3" t="s">
        <v>176</v>
      </c>
      <c r="B19" s="109">
        <v>1.24</v>
      </c>
      <c r="C19" s="23">
        <v>104.28</v>
      </c>
      <c r="D19" s="23">
        <v>108.46</v>
      </c>
      <c r="E19" s="23">
        <v>108.62</v>
      </c>
      <c r="F19" s="23">
        <v>111.37</v>
      </c>
      <c r="G19" s="23">
        <v>111.14</v>
      </c>
      <c r="H19" s="23">
        <v>111.6</v>
      </c>
      <c r="I19" s="23">
        <v>4.16</v>
      </c>
      <c r="J19" s="23">
        <v>0.15</v>
      </c>
      <c r="K19" s="23">
        <v>2.74</v>
      </c>
      <c r="L19" s="24">
        <v>0.41</v>
      </c>
    </row>
    <row r="20" spans="1:12" ht="26.25" customHeight="1">
      <c r="A20" s="3" t="s">
        <v>177</v>
      </c>
      <c r="B20" s="109">
        <v>0.68</v>
      </c>
      <c r="C20" s="23">
        <v>113.12</v>
      </c>
      <c r="D20" s="23">
        <v>125.81</v>
      </c>
      <c r="E20" s="23">
        <v>125.81</v>
      </c>
      <c r="F20" s="23">
        <v>134.30000000000001</v>
      </c>
      <c r="G20" s="23">
        <v>134.30000000000001</v>
      </c>
      <c r="H20" s="23">
        <v>134.30000000000001</v>
      </c>
      <c r="I20" s="23">
        <v>11.22</v>
      </c>
      <c r="J20" s="23">
        <v>0</v>
      </c>
      <c r="K20" s="23">
        <v>6.75</v>
      </c>
      <c r="L20" s="24">
        <v>0</v>
      </c>
    </row>
    <row r="21" spans="1:12" ht="26.25" customHeight="1">
      <c r="A21" s="3" t="s">
        <v>178</v>
      </c>
      <c r="B21" s="109">
        <v>0.41</v>
      </c>
      <c r="C21" s="23">
        <v>107.97</v>
      </c>
      <c r="D21" s="23">
        <v>111.57</v>
      </c>
      <c r="E21" s="23">
        <v>111.57</v>
      </c>
      <c r="F21" s="23">
        <v>116.45</v>
      </c>
      <c r="G21" s="23">
        <v>116.45</v>
      </c>
      <c r="H21" s="23">
        <v>116.45</v>
      </c>
      <c r="I21" s="23">
        <v>3.33</v>
      </c>
      <c r="J21" s="23">
        <v>0</v>
      </c>
      <c r="K21" s="23">
        <v>4.38</v>
      </c>
      <c r="L21" s="24">
        <v>0</v>
      </c>
    </row>
    <row r="22" spans="1:12" ht="26.25" customHeight="1">
      <c r="A22" s="114" t="s">
        <v>179</v>
      </c>
      <c r="B22" s="115">
        <v>2.92</v>
      </c>
      <c r="C22" s="27">
        <v>110.56</v>
      </c>
      <c r="D22" s="27">
        <v>117.27</v>
      </c>
      <c r="E22" s="27">
        <v>117.51</v>
      </c>
      <c r="F22" s="27">
        <v>122.1</v>
      </c>
      <c r="G22" s="27">
        <v>122.18</v>
      </c>
      <c r="H22" s="27">
        <v>122.88</v>
      </c>
      <c r="I22" s="27">
        <v>6.28</v>
      </c>
      <c r="J22" s="27">
        <v>0.2</v>
      </c>
      <c r="K22" s="27">
        <v>4.58</v>
      </c>
      <c r="L22" s="28">
        <v>0.57999999999999996</v>
      </c>
    </row>
    <row r="23" spans="1:12" ht="26.25" customHeight="1">
      <c r="A23" s="101" t="s">
        <v>180</v>
      </c>
      <c r="B23" s="103">
        <v>56.09</v>
      </c>
      <c r="C23" s="18">
        <v>109.13</v>
      </c>
      <c r="D23" s="18">
        <v>115.7</v>
      </c>
      <c r="E23" s="18">
        <v>115.91</v>
      </c>
      <c r="F23" s="18">
        <v>121.7</v>
      </c>
      <c r="G23" s="18">
        <v>121.79</v>
      </c>
      <c r="H23" s="18">
        <v>122.01</v>
      </c>
      <c r="I23" s="18">
        <v>6.21</v>
      </c>
      <c r="J23" s="18">
        <v>0.18</v>
      </c>
      <c r="K23" s="18">
        <v>5.26</v>
      </c>
      <c r="L23" s="29">
        <v>0.18</v>
      </c>
    </row>
    <row r="24" spans="1:12" ht="26.25" customHeight="1">
      <c r="A24" s="3" t="s">
        <v>181</v>
      </c>
      <c r="B24" s="109">
        <v>7.19</v>
      </c>
      <c r="C24" s="23">
        <v>113.22</v>
      </c>
      <c r="D24" s="23">
        <v>124.62</v>
      </c>
      <c r="E24" s="23">
        <v>124.62</v>
      </c>
      <c r="F24" s="23">
        <v>131.77000000000001</v>
      </c>
      <c r="G24" s="23">
        <v>131.77000000000001</v>
      </c>
      <c r="H24" s="23">
        <v>131.77000000000001</v>
      </c>
      <c r="I24" s="23">
        <v>10.07</v>
      </c>
      <c r="J24" s="23">
        <v>0</v>
      </c>
      <c r="K24" s="23">
        <v>5.74</v>
      </c>
      <c r="L24" s="24">
        <v>0</v>
      </c>
    </row>
    <row r="25" spans="1:12" ht="26.25" customHeight="1">
      <c r="A25" s="3" t="s">
        <v>182</v>
      </c>
      <c r="B25" s="109">
        <v>20.3</v>
      </c>
      <c r="C25" s="23">
        <v>112.87</v>
      </c>
      <c r="D25" s="23">
        <v>121.29</v>
      </c>
      <c r="E25" s="23">
        <v>121.34</v>
      </c>
      <c r="F25" s="23">
        <v>129.43</v>
      </c>
      <c r="G25" s="23">
        <v>129.68</v>
      </c>
      <c r="H25" s="23">
        <v>129.88</v>
      </c>
      <c r="I25" s="23">
        <v>7.5</v>
      </c>
      <c r="J25" s="23">
        <v>0.04</v>
      </c>
      <c r="K25" s="23">
        <v>7.04</v>
      </c>
      <c r="L25" s="24">
        <v>0.15</v>
      </c>
    </row>
    <row r="26" spans="1:12" ht="26.25" customHeight="1">
      <c r="A26" s="3" t="s">
        <v>183</v>
      </c>
      <c r="B26" s="109">
        <v>4.3</v>
      </c>
      <c r="C26" s="23">
        <v>106.15</v>
      </c>
      <c r="D26" s="23">
        <v>112.89</v>
      </c>
      <c r="E26" s="23">
        <v>112.87</v>
      </c>
      <c r="F26" s="23">
        <v>116.5</v>
      </c>
      <c r="G26" s="23">
        <v>116.55</v>
      </c>
      <c r="H26" s="23">
        <v>116.86</v>
      </c>
      <c r="I26" s="23">
        <v>6.34</v>
      </c>
      <c r="J26" s="23">
        <v>-0.01</v>
      </c>
      <c r="K26" s="23">
        <v>3.53</v>
      </c>
      <c r="L26" s="24">
        <v>0.26</v>
      </c>
    </row>
    <row r="27" spans="1:12" ht="26.25" customHeight="1">
      <c r="A27" s="3" t="s">
        <v>184</v>
      </c>
      <c r="B27" s="109">
        <v>3.47</v>
      </c>
      <c r="C27" s="23">
        <v>101.51</v>
      </c>
      <c r="D27" s="23">
        <v>105.42</v>
      </c>
      <c r="E27" s="23">
        <v>105.42</v>
      </c>
      <c r="F27" s="23">
        <v>107.16</v>
      </c>
      <c r="G27" s="23">
        <v>107.16</v>
      </c>
      <c r="H27" s="23">
        <v>107.16</v>
      </c>
      <c r="I27" s="23">
        <v>3.85</v>
      </c>
      <c r="J27" s="23">
        <v>0</v>
      </c>
      <c r="K27" s="23">
        <v>1.65</v>
      </c>
      <c r="L27" s="24">
        <v>0</v>
      </c>
    </row>
    <row r="28" spans="1:12" ht="26.25" customHeight="1">
      <c r="A28" s="3" t="s">
        <v>185</v>
      </c>
      <c r="B28" s="109">
        <v>5.34</v>
      </c>
      <c r="C28" s="23">
        <v>104.64</v>
      </c>
      <c r="D28" s="23">
        <v>100.2</v>
      </c>
      <c r="E28" s="23">
        <v>101.19</v>
      </c>
      <c r="F28" s="23">
        <v>101.57</v>
      </c>
      <c r="G28" s="23">
        <v>101.94</v>
      </c>
      <c r="H28" s="23">
        <v>102.51</v>
      </c>
      <c r="I28" s="23">
        <v>-3.29</v>
      </c>
      <c r="J28" s="23">
        <v>0.99</v>
      </c>
      <c r="K28" s="23">
        <v>1.3</v>
      </c>
      <c r="L28" s="24">
        <v>0.56000000000000005</v>
      </c>
    </row>
    <row r="29" spans="1:12" ht="26.25" customHeight="1">
      <c r="A29" s="3" t="s">
        <v>186</v>
      </c>
      <c r="B29" s="109">
        <v>2.82</v>
      </c>
      <c r="C29" s="23">
        <v>106.08</v>
      </c>
      <c r="D29" s="23">
        <v>105.02</v>
      </c>
      <c r="E29" s="23">
        <v>105.02</v>
      </c>
      <c r="F29" s="23">
        <v>105.79</v>
      </c>
      <c r="G29" s="23">
        <v>105.79</v>
      </c>
      <c r="H29" s="23">
        <v>105.79</v>
      </c>
      <c r="I29" s="23">
        <v>-1</v>
      </c>
      <c r="J29" s="23">
        <v>0</v>
      </c>
      <c r="K29" s="23">
        <v>0.73</v>
      </c>
      <c r="L29" s="24">
        <v>0</v>
      </c>
    </row>
    <row r="30" spans="1:12" ht="26.25" customHeight="1">
      <c r="A30" s="3" t="s">
        <v>187</v>
      </c>
      <c r="B30" s="109">
        <v>2.46</v>
      </c>
      <c r="C30" s="23">
        <v>103.63</v>
      </c>
      <c r="D30" s="23">
        <v>106.92</v>
      </c>
      <c r="E30" s="23">
        <v>106.92</v>
      </c>
      <c r="F30" s="23">
        <v>111.55</v>
      </c>
      <c r="G30" s="23">
        <v>111.55</v>
      </c>
      <c r="H30" s="23">
        <v>111.55</v>
      </c>
      <c r="I30" s="23">
        <v>3.17</v>
      </c>
      <c r="J30" s="23">
        <v>0</v>
      </c>
      <c r="K30" s="23">
        <v>4.33</v>
      </c>
      <c r="L30" s="24">
        <v>0</v>
      </c>
    </row>
    <row r="31" spans="1:12" ht="26.25" customHeight="1">
      <c r="A31" s="3" t="s">
        <v>188</v>
      </c>
      <c r="B31" s="109">
        <v>7.41</v>
      </c>
      <c r="C31" s="23">
        <v>109.34</v>
      </c>
      <c r="D31" s="23">
        <v>120.08</v>
      </c>
      <c r="E31" s="23">
        <v>120.08</v>
      </c>
      <c r="F31" s="23">
        <v>129.88999999999999</v>
      </c>
      <c r="G31" s="23">
        <v>129.88999999999999</v>
      </c>
      <c r="H31" s="23">
        <v>129.88999999999999</v>
      </c>
      <c r="I31" s="23">
        <v>9.83</v>
      </c>
      <c r="J31" s="23">
        <v>0</v>
      </c>
      <c r="K31" s="23">
        <v>8.17</v>
      </c>
      <c r="L31" s="24">
        <v>0</v>
      </c>
    </row>
    <row r="32" spans="1:12" ht="26.25" customHeight="1">
      <c r="A32" s="114" t="s">
        <v>189</v>
      </c>
      <c r="B32" s="115">
        <v>2.81</v>
      </c>
      <c r="C32" s="27">
        <v>101.99</v>
      </c>
      <c r="D32" s="27">
        <v>111.5</v>
      </c>
      <c r="E32" s="27">
        <v>113.15</v>
      </c>
      <c r="F32" s="27">
        <v>117.32</v>
      </c>
      <c r="G32" s="27">
        <v>116.49</v>
      </c>
      <c r="H32" s="27">
        <v>117.84</v>
      </c>
      <c r="I32" s="27">
        <v>10.94</v>
      </c>
      <c r="J32" s="27">
        <v>1.48</v>
      </c>
      <c r="K32" s="27">
        <v>4.1399999999999997</v>
      </c>
      <c r="L32" s="28">
        <v>1.1599999999999999</v>
      </c>
    </row>
    <row r="33" spans="1:12" ht="26.25" customHeight="1">
      <c r="A33" s="1545" t="s">
        <v>190</v>
      </c>
      <c r="B33" s="1546"/>
      <c r="C33" s="1546"/>
      <c r="D33" s="1546"/>
      <c r="E33" s="1546"/>
      <c r="F33" s="1546"/>
      <c r="G33" s="1546"/>
      <c r="H33" s="1546"/>
      <c r="I33" s="1546"/>
      <c r="J33" s="1546"/>
      <c r="K33" s="1546"/>
      <c r="L33" s="1547"/>
    </row>
    <row r="34" spans="1:12" ht="26.25" customHeight="1">
      <c r="A34" s="101" t="s">
        <v>165</v>
      </c>
      <c r="B34" s="102">
        <v>100</v>
      </c>
      <c r="C34" s="18">
        <v>112.13</v>
      </c>
      <c r="D34" s="18">
        <v>115.08</v>
      </c>
      <c r="E34" s="18">
        <v>114.3</v>
      </c>
      <c r="F34" s="18">
        <v>119.57</v>
      </c>
      <c r="G34" s="18">
        <v>118.95</v>
      </c>
      <c r="H34" s="18">
        <v>117.6</v>
      </c>
      <c r="I34" s="18">
        <v>1.94</v>
      </c>
      <c r="J34" s="18">
        <v>-0.67</v>
      </c>
      <c r="K34" s="18">
        <v>2.89</v>
      </c>
      <c r="L34" s="29">
        <v>-1.1399999999999999</v>
      </c>
    </row>
    <row r="35" spans="1:12" ht="26.25" customHeight="1">
      <c r="A35" s="3" t="s">
        <v>166</v>
      </c>
      <c r="B35" s="109">
        <v>39.770000000000003</v>
      </c>
      <c r="C35" s="23">
        <v>115.13</v>
      </c>
      <c r="D35" s="23">
        <v>115.66</v>
      </c>
      <c r="E35" s="23">
        <v>113.44</v>
      </c>
      <c r="F35" s="23">
        <v>122.2</v>
      </c>
      <c r="G35" s="23">
        <v>120.47</v>
      </c>
      <c r="H35" s="23">
        <v>116.64</v>
      </c>
      <c r="I35" s="23">
        <v>-1.47</v>
      </c>
      <c r="J35" s="23">
        <v>-1.92</v>
      </c>
      <c r="K35" s="23">
        <v>2.82</v>
      </c>
      <c r="L35" s="24">
        <v>-3.18</v>
      </c>
    </row>
    <row r="36" spans="1:12" ht="26.25" customHeight="1">
      <c r="A36" s="114" t="s">
        <v>180</v>
      </c>
      <c r="B36" s="115">
        <v>60.23</v>
      </c>
      <c r="C36" s="27">
        <v>110.18</v>
      </c>
      <c r="D36" s="27">
        <v>114.69</v>
      </c>
      <c r="E36" s="27">
        <v>114.87</v>
      </c>
      <c r="F36" s="27">
        <v>117.86</v>
      </c>
      <c r="G36" s="27">
        <v>117.95</v>
      </c>
      <c r="H36" s="27">
        <v>118.23</v>
      </c>
      <c r="I36" s="27">
        <v>4.25</v>
      </c>
      <c r="J36" s="27">
        <v>0.15</v>
      </c>
      <c r="K36" s="27">
        <v>2.93</v>
      </c>
      <c r="L36" s="28">
        <v>0.24</v>
      </c>
    </row>
    <row r="37" spans="1:12" ht="26.25" customHeight="1">
      <c r="A37" s="1548" t="s">
        <v>191</v>
      </c>
      <c r="B37" s="1549"/>
      <c r="C37" s="1549"/>
      <c r="D37" s="1549"/>
      <c r="E37" s="1549"/>
      <c r="F37" s="1549"/>
      <c r="G37" s="1549"/>
      <c r="H37" s="1549"/>
      <c r="I37" s="1549"/>
      <c r="J37" s="1549"/>
      <c r="K37" s="1549"/>
      <c r="L37" s="1550"/>
    </row>
    <row r="38" spans="1:12" ht="26.25" customHeight="1">
      <c r="A38" s="101" t="s">
        <v>165</v>
      </c>
      <c r="B38" s="102">
        <v>100</v>
      </c>
      <c r="C38" s="18">
        <v>108.97</v>
      </c>
      <c r="D38" s="18">
        <v>113.71</v>
      </c>
      <c r="E38" s="18">
        <v>111.96</v>
      </c>
      <c r="F38" s="18">
        <v>119.57</v>
      </c>
      <c r="G38" s="18">
        <v>118.57</v>
      </c>
      <c r="H38" s="18">
        <v>116.94</v>
      </c>
      <c r="I38" s="18">
        <v>2.75</v>
      </c>
      <c r="J38" s="18">
        <v>-1.53</v>
      </c>
      <c r="K38" s="18">
        <v>4.4400000000000004</v>
      </c>
      <c r="L38" s="29">
        <v>-1.38</v>
      </c>
    </row>
    <row r="39" spans="1:12" ht="26.25" customHeight="1">
      <c r="A39" s="3" t="s">
        <v>166</v>
      </c>
      <c r="B39" s="109">
        <v>44.14</v>
      </c>
      <c r="C39" s="23">
        <v>110.27</v>
      </c>
      <c r="D39" s="23">
        <v>113.05</v>
      </c>
      <c r="E39" s="23">
        <v>108.89</v>
      </c>
      <c r="F39" s="23">
        <v>117.86</v>
      </c>
      <c r="G39" s="23">
        <v>115.51</v>
      </c>
      <c r="H39" s="23">
        <v>111.67</v>
      </c>
      <c r="I39" s="23">
        <v>-1.25</v>
      </c>
      <c r="J39" s="23">
        <v>-3.68</v>
      </c>
      <c r="K39" s="23">
        <v>2.56</v>
      </c>
      <c r="L39" s="24">
        <v>-3.32</v>
      </c>
    </row>
    <row r="40" spans="1:12" ht="26.25" customHeight="1">
      <c r="A40" s="114" t="s">
        <v>180</v>
      </c>
      <c r="B40" s="115">
        <v>55.86</v>
      </c>
      <c r="C40" s="27">
        <v>107.96</v>
      </c>
      <c r="D40" s="27">
        <v>114.23</v>
      </c>
      <c r="E40" s="27">
        <v>114.46</v>
      </c>
      <c r="F40" s="27">
        <v>120.94</v>
      </c>
      <c r="G40" s="27">
        <v>121.05</v>
      </c>
      <c r="H40" s="27">
        <v>121.28</v>
      </c>
      <c r="I40" s="27">
        <v>6.02</v>
      </c>
      <c r="J40" s="27">
        <v>0.19</v>
      </c>
      <c r="K40" s="27">
        <v>5.96</v>
      </c>
      <c r="L40" s="28">
        <v>0.18</v>
      </c>
    </row>
    <row r="41" spans="1:12" ht="26.25" customHeight="1">
      <c r="A41" s="1548" t="s">
        <v>192</v>
      </c>
      <c r="B41" s="1549"/>
      <c r="C41" s="1549"/>
      <c r="D41" s="1549"/>
      <c r="E41" s="1549"/>
      <c r="F41" s="1549"/>
      <c r="G41" s="1549"/>
      <c r="H41" s="1549"/>
      <c r="I41" s="1549"/>
      <c r="J41" s="1549"/>
      <c r="K41" s="1549"/>
      <c r="L41" s="1550"/>
    </row>
    <row r="42" spans="1:12" ht="26.25" customHeight="1">
      <c r="A42" s="105" t="s">
        <v>165</v>
      </c>
      <c r="B42" s="106">
        <v>100</v>
      </c>
      <c r="C42" s="107">
        <v>110.77</v>
      </c>
      <c r="D42" s="107">
        <v>117.86</v>
      </c>
      <c r="E42" s="107">
        <v>117.12</v>
      </c>
      <c r="F42" s="107">
        <v>123.67</v>
      </c>
      <c r="G42" s="107">
        <v>123.47</v>
      </c>
      <c r="H42" s="107">
        <v>122.26</v>
      </c>
      <c r="I42" s="107">
        <v>5.73</v>
      </c>
      <c r="J42" s="107">
        <v>-0.62</v>
      </c>
      <c r="K42" s="107">
        <v>4.38</v>
      </c>
      <c r="L42" s="108">
        <v>-0.98</v>
      </c>
    </row>
    <row r="43" spans="1:12" ht="26.25" customHeight="1">
      <c r="A43" s="3" t="s">
        <v>166</v>
      </c>
      <c r="B43" s="109">
        <v>46.88</v>
      </c>
      <c r="C43" s="23">
        <v>112.03</v>
      </c>
      <c r="D43" s="23">
        <v>115.59</v>
      </c>
      <c r="E43" s="23">
        <v>113.81</v>
      </c>
      <c r="F43" s="23">
        <v>118.61</v>
      </c>
      <c r="G43" s="23">
        <v>118.17</v>
      </c>
      <c r="H43" s="23">
        <v>115.53</v>
      </c>
      <c r="I43" s="23">
        <v>1.59</v>
      </c>
      <c r="J43" s="23">
        <v>-1.54</v>
      </c>
      <c r="K43" s="23">
        <v>1.51</v>
      </c>
      <c r="L43" s="24">
        <v>-2.23</v>
      </c>
    </row>
    <row r="44" spans="1:12" ht="26.25" customHeight="1">
      <c r="A44" s="114" t="s">
        <v>180</v>
      </c>
      <c r="B44" s="115">
        <v>53.12</v>
      </c>
      <c r="C44" s="27">
        <v>109.68</v>
      </c>
      <c r="D44" s="27">
        <v>119.9</v>
      </c>
      <c r="E44" s="27">
        <v>120.13</v>
      </c>
      <c r="F44" s="27">
        <v>128.32</v>
      </c>
      <c r="G44" s="27">
        <v>128.36000000000001</v>
      </c>
      <c r="H44" s="27">
        <v>128.52000000000001</v>
      </c>
      <c r="I44" s="27">
        <v>9.5299999999999994</v>
      </c>
      <c r="J44" s="27">
        <v>0.19</v>
      </c>
      <c r="K44" s="27">
        <v>6.99</v>
      </c>
      <c r="L44" s="28">
        <v>0.13</v>
      </c>
    </row>
    <row r="45" spans="1:12" ht="26.25" customHeight="1">
      <c r="A45" s="1548" t="s">
        <v>193</v>
      </c>
      <c r="B45" s="1549"/>
      <c r="C45" s="1549"/>
      <c r="D45" s="1549"/>
      <c r="E45" s="1549"/>
      <c r="F45" s="1549"/>
      <c r="G45" s="1549"/>
      <c r="H45" s="1549"/>
      <c r="I45" s="1549"/>
      <c r="J45" s="1549"/>
      <c r="K45" s="1549"/>
      <c r="L45" s="1550"/>
    </row>
    <row r="46" spans="1:12" ht="26.25" customHeight="1">
      <c r="A46" s="116" t="s">
        <v>165</v>
      </c>
      <c r="B46" s="117">
        <v>100</v>
      </c>
      <c r="C46" s="118">
        <v>109.18</v>
      </c>
      <c r="D46" s="118">
        <v>114.01</v>
      </c>
      <c r="E46" s="118">
        <v>113.81</v>
      </c>
      <c r="F46" s="118">
        <v>120.3</v>
      </c>
      <c r="G46" s="118">
        <v>120.27</v>
      </c>
      <c r="H46" s="118">
        <v>120.08</v>
      </c>
      <c r="I46" s="118">
        <v>4.24</v>
      </c>
      <c r="J46" s="118">
        <v>-0.17</v>
      </c>
      <c r="K46" s="118">
        <v>5.52</v>
      </c>
      <c r="L46" s="119">
        <v>-0.15</v>
      </c>
    </row>
    <row r="47" spans="1:12" ht="26.25" customHeight="1">
      <c r="A47" s="3" t="s">
        <v>166</v>
      </c>
      <c r="B47" s="109">
        <v>59.53</v>
      </c>
      <c r="C47" s="23">
        <v>110.3</v>
      </c>
      <c r="D47" s="23">
        <v>113</v>
      </c>
      <c r="E47" s="23">
        <v>112.58</v>
      </c>
      <c r="F47" s="23">
        <v>118</v>
      </c>
      <c r="G47" s="23">
        <v>117.86</v>
      </c>
      <c r="H47" s="23">
        <v>117.55</v>
      </c>
      <c r="I47" s="23">
        <v>2.0699999999999998</v>
      </c>
      <c r="J47" s="23">
        <v>-0.37</v>
      </c>
      <c r="K47" s="23">
        <v>4.41</v>
      </c>
      <c r="L47" s="24">
        <v>-0.26</v>
      </c>
    </row>
    <row r="48" spans="1:12" ht="26.25" customHeight="1" thickBot="1">
      <c r="A48" s="110" t="s">
        <v>180</v>
      </c>
      <c r="B48" s="111">
        <v>40.47</v>
      </c>
      <c r="C48" s="112">
        <v>107.56</v>
      </c>
      <c r="D48" s="112">
        <v>115.5</v>
      </c>
      <c r="E48" s="112">
        <v>115.63</v>
      </c>
      <c r="F48" s="112">
        <v>123.77</v>
      </c>
      <c r="G48" s="112">
        <v>123.9</v>
      </c>
      <c r="H48" s="112">
        <v>123.92</v>
      </c>
      <c r="I48" s="112">
        <v>7.5</v>
      </c>
      <c r="J48" s="112">
        <v>0.11</v>
      </c>
      <c r="K48" s="112">
        <v>7.17</v>
      </c>
      <c r="L48" s="113">
        <v>0.02</v>
      </c>
    </row>
    <row r="49" spans="8:8" ht="16.5" thickTop="1"/>
    <row r="51" spans="8:8">
      <c r="H51" s="94" t="s">
        <v>124</v>
      </c>
    </row>
  </sheetData>
  <mergeCells count="13">
    <mergeCell ref="A33:L33"/>
    <mergeCell ref="A45:L45"/>
    <mergeCell ref="A41:L41"/>
    <mergeCell ref="A37:L37"/>
    <mergeCell ref="A1:L1"/>
    <mergeCell ref="A2:L2"/>
    <mergeCell ref="A3:L3"/>
    <mergeCell ref="A4:L4"/>
    <mergeCell ref="A5:A6"/>
    <mergeCell ref="B5:B6"/>
    <mergeCell ref="D5:E5"/>
    <mergeCell ref="F5:H5"/>
    <mergeCell ref="I5:L5"/>
  </mergeCells>
  <printOptions horizontalCentered="1"/>
  <pageMargins left="0.5" right="0.5" top="0.75" bottom="0.75" header="0.3" footer="0.3"/>
  <pageSetup paperSize="9" scale="53" orientation="portrait" errors="blank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93"/>
  <sheetViews>
    <sheetView workbookViewId="0">
      <selection activeCell="L11" sqref="L11"/>
    </sheetView>
  </sheetViews>
  <sheetFormatPr defaultColWidth="14.140625" defaultRowHeight="15.75"/>
  <cols>
    <col min="1" max="1" width="9.140625" style="151" customWidth="1"/>
    <col min="2" max="2" width="5.85546875" style="151" customWidth="1"/>
    <col min="3" max="3" width="36.140625" style="151" customWidth="1"/>
    <col min="4" max="7" width="14.140625" style="151" customWidth="1"/>
    <col min="8" max="8" width="12.42578125" style="151" customWidth="1"/>
    <col min="9" max="9" width="12" style="151" customWidth="1"/>
    <col min="10" max="252" width="9.140625" style="151" customWidth="1"/>
    <col min="253" max="253" width="5.85546875" style="151" customWidth="1"/>
    <col min="254" max="254" width="28.7109375" style="151" customWidth="1"/>
    <col min="255" max="256" width="14.140625" style="151"/>
    <col min="257" max="257" width="9.140625" style="151" customWidth="1"/>
    <col min="258" max="258" width="5.85546875" style="151" customWidth="1"/>
    <col min="259" max="259" width="36.140625" style="151" customWidth="1"/>
    <col min="260" max="263" width="14.140625" style="151" customWidth="1"/>
    <col min="264" max="264" width="12.42578125" style="151" customWidth="1"/>
    <col min="265" max="265" width="12" style="151" customWidth="1"/>
    <col min="266" max="508" width="9.140625" style="151" customWidth="1"/>
    <col min="509" max="509" width="5.85546875" style="151" customWidth="1"/>
    <col min="510" max="510" width="28.7109375" style="151" customWidth="1"/>
    <col min="511" max="512" width="14.140625" style="151"/>
    <col min="513" max="513" width="9.140625" style="151" customWidth="1"/>
    <col min="514" max="514" width="5.85546875" style="151" customWidth="1"/>
    <col min="515" max="515" width="36.140625" style="151" customWidth="1"/>
    <col min="516" max="519" width="14.140625" style="151" customWidth="1"/>
    <col min="520" max="520" width="12.42578125" style="151" customWidth="1"/>
    <col min="521" max="521" width="12" style="151" customWidth="1"/>
    <col min="522" max="764" width="9.140625" style="151" customWidth="1"/>
    <col min="765" max="765" width="5.85546875" style="151" customWidth="1"/>
    <col min="766" max="766" width="28.7109375" style="151" customWidth="1"/>
    <col min="767" max="768" width="14.140625" style="151"/>
    <col min="769" max="769" width="9.140625" style="151" customWidth="1"/>
    <col min="770" max="770" width="5.85546875" style="151" customWidth="1"/>
    <col min="771" max="771" width="36.140625" style="151" customWidth="1"/>
    <col min="772" max="775" width="14.140625" style="151" customWidth="1"/>
    <col min="776" max="776" width="12.42578125" style="151" customWidth="1"/>
    <col min="777" max="777" width="12" style="151" customWidth="1"/>
    <col min="778" max="1020" width="9.140625" style="151" customWidth="1"/>
    <col min="1021" max="1021" width="5.85546875" style="151" customWidth="1"/>
    <col min="1022" max="1022" width="28.7109375" style="151" customWidth="1"/>
    <col min="1023" max="1024" width="14.140625" style="151"/>
    <col min="1025" max="1025" width="9.140625" style="151" customWidth="1"/>
    <col min="1026" max="1026" width="5.85546875" style="151" customWidth="1"/>
    <col min="1027" max="1027" width="36.140625" style="151" customWidth="1"/>
    <col min="1028" max="1031" width="14.140625" style="151" customWidth="1"/>
    <col min="1032" max="1032" width="12.42578125" style="151" customWidth="1"/>
    <col min="1033" max="1033" width="12" style="151" customWidth="1"/>
    <col min="1034" max="1276" width="9.140625" style="151" customWidth="1"/>
    <col min="1277" max="1277" width="5.85546875" style="151" customWidth="1"/>
    <col min="1278" max="1278" width="28.7109375" style="151" customWidth="1"/>
    <col min="1279" max="1280" width="14.140625" style="151"/>
    <col min="1281" max="1281" width="9.140625" style="151" customWidth="1"/>
    <col min="1282" max="1282" width="5.85546875" style="151" customWidth="1"/>
    <col min="1283" max="1283" width="36.140625" style="151" customWidth="1"/>
    <col min="1284" max="1287" width="14.140625" style="151" customWidth="1"/>
    <col min="1288" max="1288" width="12.42578125" style="151" customWidth="1"/>
    <col min="1289" max="1289" width="12" style="151" customWidth="1"/>
    <col min="1290" max="1532" width="9.140625" style="151" customWidth="1"/>
    <col min="1533" max="1533" width="5.85546875" style="151" customWidth="1"/>
    <col min="1534" max="1534" width="28.7109375" style="151" customWidth="1"/>
    <col min="1535" max="1536" width="14.140625" style="151"/>
    <col min="1537" max="1537" width="9.140625" style="151" customWidth="1"/>
    <col min="1538" max="1538" width="5.85546875" style="151" customWidth="1"/>
    <col min="1539" max="1539" width="36.140625" style="151" customWidth="1"/>
    <col min="1540" max="1543" width="14.140625" style="151" customWidth="1"/>
    <col min="1544" max="1544" width="12.42578125" style="151" customWidth="1"/>
    <col min="1545" max="1545" width="12" style="151" customWidth="1"/>
    <col min="1546" max="1788" width="9.140625" style="151" customWidth="1"/>
    <col min="1789" max="1789" width="5.85546875" style="151" customWidth="1"/>
    <col min="1790" max="1790" width="28.7109375" style="151" customWidth="1"/>
    <col min="1791" max="1792" width="14.140625" style="151"/>
    <col min="1793" max="1793" width="9.140625" style="151" customWidth="1"/>
    <col min="1794" max="1794" width="5.85546875" style="151" customWidth="1"/>
    <col min="1795" max="1795" width="36.140625" style="151" customWidth="1"/>
    <col min="1796" max="1799" width="14.140625" style="151" customWidth="1"/>
    <col min="1800" max="1800" width="12.42578125" style="151" customWidth="1"/>
    <col min="1801" max="1801" width="12" style="151" customWidth="1"/>
    <col min="1802" max="2044" width="9.140625" style="151" customWidth="1"/>
    <col min="2045" max="2045" width="5.85546875" style="151" customWidth="1"/>
    <col min="2046" max="2046" width="28.7109375" style="151" customWidth="1"/>
    <col min="2047" max="2048" width="14.140625" style="151"/>
    <col min="2049" max="2049" width="9.140625" style="151" customWidth="1"/>
    <col min="2050" max="2050" width="5.85546875" style="151" customWidth="1"/>
    <col min="2051" max="2051" width="36.140625" style="151" customWidth="1"/>
    <col min="2052" max="2055" width="14.140625" style="151" customWidth="1"/>
    <col min="2056" max="2056" width="12.42578125" style="151" customWidth="1"/>
    <col min="2057" max="2057" width="12" style="151" customWidth="1"/>
    <col min="2058" max="2300" width="9.140625" style="151" customWidth="1"/>
    <col min="2301" max="2301" width="5.85546875" style="151" customWidth="1"/>
    <col min="2302" max="2302" width="28.7109375" style="151" customWidth="1"/>
    <col min="2303" max="2304" width="14.140625" style="151"/>
    <col min="2305" max="2305" width="9.140625" style="151" customWidth="1"/>
    <col min="2306" max="2306" width="5.85546875" style="151" customWidth="1"/>
    <col min="2307" max="2307" width="36.140625" style="151" customWidth="1"/>
    <col min="2308" max="2311" width="14.140625" style="151" customWidth="1"/>
    <col min="2312" max="2312" width="12.42578125" style="151" customWidth="1"/>
    <col min="2313" max="2313" width="12" style="151" customWidth="1"/>
    <col min="2314" max="2556" width="9.140625" style="151" customWidth="1"/>
    <col min="2557" max="2557" width="5.85546875" style="151" customWidth="1"/>
    <col min="2558" max="2558" width="28.7109375" style="151" customWidth="1"/>
    <col min="2559" max="2560" width="14.140625" style="151"/>
    <col min="2561" max="2561" width="9.140625" style="151" customWidth="1"/>
    <col min="2562" max="2562" width="5.85546875" style="151" customWidth="1"/>
    <col min="2563" max="2563" width="36.140625" style="151" customWidth="1"/>
    <col min="2564" max="2567" width="14.140625" style="151" customWidth="1"/>
    <col min="2568" max="2568" width="12.42578125" style="151" customWidth="1"/>
    <col min="2569" max="2569" width="12" style="151" customWidth="1"/>
    <col min="2570" max="2812" width="9.140625" style="151" customWidth="1"/>
    <col min="2813" max="2813" width="5.85546875" style="151" customWidth="1"/>
    <col min="2814" max="2814" width="28.7109375" style="151" customWidth="1"/>
    <col min="2815" max="2816" width="14.140625" style="151"/>
    <col min="2817" max="2817" width="9.140625" style="151" customWidth="1"/>
    <col min="2818" max="2818" width="5.85546875" style="151" customWidth="1"/>
    <col min="2819" max="2819" width="36.140625" style="151" customWidth="1"/>
    <col min="2820" max="2823" width="14.140625" style="151" customWidth="1"/>
    <col min="2824" max="2824" width="12.42578125" style="151" customWidth="1"/>
    <col min="2825" max="2825" width="12" style="151" customWidth="1"/>
    <col min="2826" max="3068" width="9.140625" style="151" customWidth="1"/>
    <col min="3069" max="3069" width="5.85546875" style="151" customWidth="1"/>
    <col min="3070" max="3070" width="28.7109375" style="151" customWidth="1"/>
    <col min="3071" max="3072" width="14.140625" style="151"/>
    <col min="3073" max="3073" width="9.140625" style="151" customWidth="1"/>
    <col min="3074" max="3074" width="5.85546875" style="151" customWidth="1"/>
    <col min="3075" max="3075" width="36.140625" style="151" customWidth="1"/>
    <col min="3076" max="3079" width="14.140625" style="151" customWidth="1"/>
    <col min="3080" max="3080" width="12.42578125" style="151" customWidth="1"/>
    <col min="3081" max="3081" width="12" style="151" customWidth="1"/>
    <col min="3082" max="3324" width="9.140625" style="151" customWidth="1"/>
    <col min="3325" max="3325" width="5.85546875" style="151" customWidth="1"/>
    <col min="3326" max="3326" width="28.7109375" style="151" customWidth="1"/>
    <col min="3327" max="3328" width="14.140625" style="151"/>
    <col min="3329" max="3329" width="9.140625" style="151" customWidth="1"/>
    <col min="3330" max="3330" width="5.85546875" style="151" customWidth="1"/>
    <col min="3331" max="3331" width="36.140625" style="151" customWidth="1"/>
    <col min="3332" max="3335" width="14.140625" style="151" customWidth="1"/>
    <col min="3336" max="3336" width="12.42578125" style="151" customWidth="1"/>
    <col min="3337" max="3337" width="12" style="151" customWidth="1"/>
    <col min="3338" max="3580" width="9.140625" style="151" customWidth="1"/>
    <col min="3581" max="3581" width="5.85546875" style="151" customWidth="1"/>
    <col min="3582" max="3582" width="28.7109375" style="151" customWidth="1"/>
    <col min="3583" max="3584" width="14.140625" style="151"/>
    <col min="3585" max="3585" width="9.140625" style="151" customWidth="1"/>
    <col min="3586" max="3586" width="5.85546875" style="151" customWidth="1"/>
    <col min="3587" max="3587" width="36.140625" style="151" customWidth="1"/>
    <col min="3588" max="3591" width="14.140625" style="151" customWidth="1"/>
    <col min="3592" max="3592" width="12.42578125" style="151" customWidth="1"/>
    <col min="3593" max="3593" width="12" style="151" customWidth="1"/>
    <col min="3594" max="3836" width="9.140625" style="151" customWidth="1"/>
    <col min="3837" max="3837" width="5.85546875" style="151" customWidth="1"/>
    <col min="3838" max="3838" width="28.7109375" style="151" customWidth="1"/>
    <col min="3839" max="3840" width="14.140625" style="151"/>
    <col min="3841" max="3841" width="9.140625" style="151" customWidth="1"/>
    <col min="3842" max="3842" width="5.85546875" style="151" customWidth="1"/>
    <col min="3843" max="3843" width="36.140625" style="151" customWidth="1"/>
    <col min="3844" max="3847" width="14.140625" style="151" customWidth="1"/>
    <col min="3848" max="3848" width="12.42578125" style="151" customWidth="1"/>
    <col min="3849" max="3849" width="12" style="151" customWidth="1"/>
    <col min="3850" max="4092" width="9.140625" style="151" customWidth="1"/>
    <col min="4093" max="4093" width="5.85546875" style="151" customWidth="1"/>
    <col min="4094" max="4094" width="28.7109375" style="151" customWidth="1"/>
    <col min="4095" max="4096" width="14.140625" style="151"/>
    <col min="4097" max="4097" width="9.140625" style="151" customWidth="1"/>
    <col min="4098" max="4098" width="5.85546875" style="151" customWidth="1"/>
    <col min="4099" max="4099" width="36.140625" style="151" customWidth="1"/>
    <col min="4100" max="4103" width="14.140625" style="151" customWidth="1"/>
    <col min="4104" max="4104" width="12.42578125" style="151" customWidth="1"/>
    <col min="4105" max="4105" width="12" style="151" customWidth="1"/>
    <col min="4106" max="4348" width="9.140625" style="151" customWidth="1"/>
    <col min="4349" max="4349" width="5.85546875" style="151" customWidth="1"/>
    <col min="4350" max="4350" width="28.7109375" style="151" customWidth="1"/>
    <col min="4351" max="4352" width="14.140625" style="151"/>
    <col min="4353" max="4353" width="9.140625" style="151" customWidth="1"/>
    <col min="4354" max="4354" width="5.85546875" style="151" customWidth="1"/>
    <col min="4355" max="4355" width="36.140625" style="151" customWidth="1"/>
    <col min="4356" max="4359" width="14.140625" style="151" customWidth="1"/>
    <col min="4360" max="4360" width="12.42578125" style="151" customWidth="1"/>
    <col min="4361" max="4361" width="12" style="151" customWidth="1"/>
    <col min="4362" max="4604" width="9.140625" style="151" customWidth="1"/>
    <col min="4605" max="4605" width="5.85546875" style="151" customWidth="1"/>
    <col min="4606" max="4606" width="28.7109375" style="151" customWidth="1"/>
    <col min="4607" max="4608" width="14.140625" style="151"/>
    <col min="4609" max="4609" width="9.140625" style="151" customWidth="1"/>
    <col min="4610" max="4610" width="5.85546875" style="151" customWidth="1"/>
    <col min="4611" max="4611" width="36.140625" style="151" customWidth="1"/>
    <col min="4612" max="4615" width="14.140625" style="151" customWidth="1"/>
    <col min="4616" max="4616" width="12.42578125" style="151" customWidth="1"/>
    <col min="4617" max="4617" width="12" style="151" customWidth="1"/>
    <col min="4618" max="4860" width="9.140625" style="151" customWidth="1"/>
    <col min="4861" max="4861" width="5.85546875" style="151" customWidth="1"/>
    <col min="4862" max="4862" width="28.7109375" style="151" customWidth="1"/>
    <col min="4863" max="4864" width="14.140625" style="151"/>
    <col min="4865" max="4865" width="9.140625" style="151" customWidth="1"/>
    <col min="4866" max="4866" width="5.85546875" style="151" customWidth="1"/>
    <col min="4867" max="4867" width="36.140625" style="151" customWidth="1"/>
    <col min="4868" max="4871" width="14.140625" style="151" customWidth="1"/>
    <col min="4872" max="4872" width="12.42578125" style="151" customWidth="1"/>
    <col min="4873" max="4873" width="12" style="151" customWidth="1"/>
    <col min="4874" max="5116" width="9.140625" style="151" customWidth="1"/>
    <col min="5117" max="5117" width="5.85546875" style="151" customWidth="1"/>
    <col min="5118" max="5118" width="28.7109375" style="151" customWidth="1"/>
    <col min="5119" max="5120" width="14.140625" style="151"/>
    <col min="5121" max="5121" width="9.140625" style="151" customWidth="1"/>
    <col min="5122" max="5122" width="5.85546875" style="151" customWidth="1"/>
    <col min="5123" max="5123" width="36.140625" style="151" customWidth="1"/>
    <col min="5124" max="5127" width="14.140625" style="151" customWidth="1"/>
    <col min="5128" max="5128" width="12.42578125" style="151" customWidth="1"/>
    <col min="5129" max="5129" width="12" style="151" customWidth="1"/>
    <col min="5130" max="5372" width="9.140625" style="151" customWidth="1"/>
    <col min="5373" max="5373" width="5.85546875" style="151" customWidth="1"/>
    <col min="5374" max="5374" width="28.7109375" style="151" customWidth="1"/>
    <col min="5375" max="5376" width="14.140625" style="151"/>
    <col min="5377" max="5377" width="9.140625" style="151" customWidth="1"/>
    <col min="5378" max="5378" width="5.85546875" style="151" customWidth="1"/>
    <col min="5379" max="5379" width="36.140625" style="151" customWidth="1"/>
    <col min="5380" max="5383" width="14.140625" style="151" customWidth="1"/>
    <col min="5384" max="5384" width="12.42578125" style="151" customWidth="1"/>
    <col min="5385" max="5385" width="12" style="151" customWidth="1"/>
    <col min="5386" max="5628" width="9.140625" style="151" customWidth="1"/>
    <col min="5629" max="5629" width="5.85546875" style="151" customWidth="1"/>
    <col min="5630" max="5630" width="28.7109375" style="151" customWidth="1"/>
    <col min="5631" max="5632" width="14.140625" style="151"/>
    <col min="5633" max="5633" width="9.140625" style="151" customWidth="1"/>
    <col min="5634" max="5634" width="5.85546875" style="151" customWidth="1"/>
    <col min="5635" max="5635" width="36.140625" style="151" customWidth="1"/>
    <col min="5636" max="5639" width="14.140625" style="151" customWidth="1"/>
    <col min="5640" max="5640" width="12.42578125" style="151" customWidth="1"/>
    <col min="5641" max="5641" width="12" style="151" customWidth="1"/>
    <col min="5642" max="5884" width="9.140625" style="151" customWidth="1"/>
    <col min="5885" max="5885" width="5.85546875" style="151" customWidth="1"/>
    <col min="5886" max="5886" width="28.7109375" style="151" customWidth="1"/>
    <col min="5887" max="5888" width="14.140625" style="151"/>
    <col min="5889" max="5889" width="9.140625" style="151" customWidth="1"/>
    <col min="5890" max="5890" width="5.85546875" style="151" customWidth="1"/>
    <col min="5891" max="5891" width="36.140625" style="151" customWidth="1"/>
    <col min="5892" max="5895" width="14.140625" style="151" customWidth="1"/>
    <col min="5896" max="5896" width="12.42578125" style="151" customWidth="1"/>
    <col min="5897" max="5897" width="12" style="151" customWidth="1"/>
    <col min="5898" max="6140" width="9.140625" style="151" customWidth="1"/>
    <col min="6141" max="6141" width="5.85546875" style="151" customWidth="1"/>
    <col min="6142" max="6142" width="28.7109375" style="151" customWidth="1"/>
    <col min="6143" max="6144" width="14.140625" style="151"/>
    <col min="6145" max="6145" width="9.140625" style="151" customWidth="1"/>
    <col min="6146" max="6146" width="5.85546875" style="151" customWidth="1"/>
    <col min="6147" max="6147" width="36.140625" style="151" customWidth="1"/>
    <col min="6148" max="6151" width="14.140625" style="151" customWidth="1"/>
    <col min="6152" max="6152" width="12.42578125" style="151" customWidth="1"/>
    <col min="6153" max="6153" width="12" style="151" customWidth="1"/>
    <col min="6154" max="6396" width="9.140625" style="151" customWidth="1"/>
    <col min="6397" max="6397" width="5.85546875" style="151" customWidth="1"/>
    <col min="6398" max="6398" width="28.7109375" style="151" customWidth="1"/>
    <col min="6399" max="6400" width="14.140625" style="151"/>
    <col min="6401" max="6401" width="9.140625" style="151" customWidth="1"/>
    <col min="6402" max="6402" width="5.85546875" style="151" customWidth="1"/>
    <col min="6403" max="6403" width="36.140625" style="151" customWidth="1"/>
    <col min="6404" max="6407" width="14.140625" style="151" customWidth="1"/>
    <col min="6408" max="6408" width="12.42578125" style="151" customWidth="1"/>
    <col min="6409" max="6409" width="12" style="151" customWidth="1"/>
    <col min="6410" max="6652" width="9.140625" style="151" customWidth="1"/>
    <col min="6653" max="6653" width="5.85546875" style="151" customWidth="1"/>
    <col min="6654" max="6654" width="28.7109375" style="151" customWidth="1"/>
    <col min="6655" max="6656" width="14.140625" style="151"/>
    <col min="6657" max="6657" width="9.140625" style="151" customWidth="1"/>
    <col min="6658" max="6658" width="5.85546875" style="151" customWidth="1"/>
    <col min="6659" max="6659" width="36.140625" style="151" customWidth="1"/>
    <col min="6660" max="6663" width="14.140625" style="151" customWidth="1"/>
    <col min="6664" max="6664" width="12.42578125" style="151" customWidth="1"/>
    <col min="6665" max="6665" width="12" style="151" customWidth="1"/>
    <col min="6666" max="6908" width="9.140625" style="151" customWidth="1"/>
    <col min="6909" max="6909" width="5.85546875" style="151" customWidth="1"/>
    <col min="6910" max="6910" width="28.7109375" style="151" customWidth="1"/>
    <col min="6911" max="6912" width="14.140625" style="151"/>
    <col min="6913" max="6913" width="9.140625" style="151" customWidth="1"/>
    <col min="6914" max="6914" width="5.85546875" style="151" customWidth="1"/>
    <col min="6915" max="6915" width="36.140625" style="151" customWidth="1"/>
    <col min="6916" max="6919" width="14.140625" style="151" customWidth="1"/>
    <col min="6920" max="6920" width="12.42578125" style="151" customWidth="1"/>
    <col min="6921" max="6921" width="12" style="151" customWidth="1"/>
    <col min="6922" max="7164" width="9.140625" style="151" customWidth="1"/>
    <col min="7165" max="7165" width="5.85546875" style="151" customWidth="1"/>
    <col min="7166" max="7166" width="28.7109375" style="151" customWidth="1"/>
    <col min="7167" max="7168" width="14.140625" style="151"/>
    <col min="7169" max="7169" width="9.140625" style="151" customWidth="1"/>
    <col min="7170" max="7170" width="5.85546875" style="151" customWidth="1"/>
    <col min="7171" max="7171" width="36.140625" style="151" customWidth="1"/>
    <col min="7172" max="7175" width="14.140625" style="151" customWidth="1"/>
    <col min="7176" max="7176" width="12.42578125" style="151" customWidth="1"/>
    <col min="7177" max="7177" width="12" style="151" customWidth="1"/>
    <col min="7178" max="7420" width="9.140625" style="151" customWidth="1"/>
    <col min="7421" max="7421" width="5.85546875" style="151" customWidth="1"/>
    <col min="7422" max="7422" width="28.7109375" style="151" customWidth="1"/>
    <col min="7423" max="7424" width="14.140625" style="151"/>
    <col min="7425" max="7425" width="9.140625" style="151" customWidth="1"/>
    <col min="7426" max="7426" width="5.85546875" style="151" customWidth="1"/>
    <col min="7427" max="7427" width="36.140625" style="151" customWidth="1"/>
    <col min="7428" max="7431" width="14.140625" style="151" customWidth="1"/>
    <col min="7432" max="7432" width="12.42578125" style="151" customWidth="1"/>
    <col min="7433" max="7433" width="12" style="151" customWidth="1"/>
    <col min="7434" max="7676" width="9.140625" style="151" customWidth="1"/>
    <col min="7677" max="7677" width="5.85546875" style="151" customWidth="1"/>
    <col min="7678" max="7678" width="28.7109375" style="151" customWidth="1"/>
    <col min="7679" max="7680" width="14.140625" style="151"/>
    <col min="7681" max="7681" width="9.140625" style="151" customWidth="1"/>
    <col min="7682" max="7682" width="5.85546875" style="151" customWidth="1"/>
    <col min="7683" max="7683" width="36.140625" style="151" customWidth="1"/>
    <col min="7684" max="7687" width="14.140625" style="151" customWidth="1"/>
    <col min="7688" max="7688" width="12.42578125" style="151" customWidth="1"/>
    <col min="7689" max="7689" width="12" style="151" customWidth="1"/>
    <col min="7690" max="7932" width="9.140625" style="151" customWidth="1"/>
    <col min="7933" max="7933" width="5.85546875" style="151" customWidth="1"/>
    <col min="7934" max="7934" width="28.7109375" style="151" customWidth="1"/>
    <col min="7935" max="7936" width="14.140625" style="151"/>
    <col min="7937" max="7937" width="9.140625" style="151" customWidth="1"/>
    <col min="7938" max="7938" width="5.85546875" style="151" customWidth="1"/>
    <col min="7939" max="7939" width="36.140625" style="151" customWidth="1"/>
    <col min="7940" max="7943" width="14.140625" style="151" customWidth="1"/>
    <col min="7944" max="7944" width="12.42578125" style="151" customWidth="1"/>
    <col min="7945" max="7945" width="12" style="151" customWidth="1"/>
    <col min="7946" max="8188" width="9.140625" style="151" customWidth="1"/>
    <col min="8189" max="8189" width="5.85546875" style="151" customWidth="1"/>
    <col min="8190" max="8190" width="28.7109375" style="151" customWidth="1"/>
    <col min="8191" max="8192" width="14.140625" style="151"/>
    <col min="8193" max="8193" width="9.140625" style="151" customWidth="1"/>
    <col min="8194" max="8194" width="5.85546875" style="151" customWidth="1"/>
    <col min="8195" max="8195" width="36.140625" style="151" customWidth="1"/>
    <col min="8196" max="8199" width="14.140625" style="151" customWidth="1"/>
    <col min="8200" max="8200" width="12.42578125" style="151" customWidth="1"/>
    <col min="8201" max="8201" width="12" style="151" customWidth="1"/>
    <col min="8202" max="8444" width="9.140625" style="151" customWidth="1"/>
    <col min="8445" max="8445" width="5.85546875" style="151" customWidth="1"/>
    <col min="8446" max="8446" width="28.7109375" style="151" customWidth="1"/>
    <col min="8447" max="8448" width="14.140625" style="151"/>
    <col min="8449" max="8449" width="9.140625" style="151" customWidth="1"/>
    <col min="8450" max="8450" width="5.85546875" style="151" customWidth="1"/>
    <col min="8451" max="8451" width="36.140625" style="151" customWidth="1"/>
    <col min="8452" max="8455" width="14.140625" style="151" customWidth="1"/>
    <col min="8456" max="8456" width="12.42578125" style="151" customWidth="1"/>
    <col min="8457" max="8457" width="12" style="151" customWidth="1"/>
    <col min="8458" max="8700" width="9.140625" style="151" customWidth="1"/>
    <col min="8701" max="8701" width="5.85546875" style="151" customWidth="1"/>
    <col min="8702" max="8702" width="28.7109375" style="151" customWidth="1"/>
    <col min="8703" max="8704" width="14.140625" style="151"/>
    <col min="8705" max="8705" width="9.140625" style="151" customWidth="1"/>
    <col min="8706" max="8706" width="5.85546875" style="151" customWidth="1"/>
    <col min="8707" max="8707" width="36.140625" style="151" customWidth="1"/>
    <col min="8708" max="8711" width="14.140625" style="151" customWidth="1"/>
    <col min="8712" max="8712" width="12.42578125" style="151" customWidth="1"/>
    <col min="8713" max="8713" width="12" style="151" customWidth="1"/>
    <col min="8714" max="8956" width="9.140625" style="151" customWidth="1"/>
    <col min="8957" max="8957" width="5.85546875" style="151" customWidth="1"/>
    <col min="8958" max="8958" width="28.7109375" style="151" customWidth="1"/>
    <col min="8959" max="8960" width="14.140625" style="151"/>
    <col min="8961" max="8961" width="9.140625" style="151" customWidth="1"/>
    <col min="8962" max="8962" width="5.85546875" style="151" customWidth="1"/>
    <col min="8963" max="8963" width="36.140625" style="151" customWidth="1"/>
    <col min="8964" max="8967" width="14.140625" style="151" customWidth="1"/>
    <col min="8968" max="8968" width="12.42578125" style="151" customWidth="1"/>
    <col min="8969" max="8969" width="12" style="151" customWidth="1"/>
    <col min="8970" max="9212" width="9.140625" style="151" customWidth="1"/>
    <col min="9213" max="9213" width="5.85546875" style="151" customWidth="1"/>
    <col min="9214" max="9214" width="28.7109375" style="151" customWidth="1"/>
    <col min="9215" max="9216" width="14.140625" style="151"/>
    <col min="9217" max="9217" width="9.140625" style="151" customWidth="1"/>
    <col min="9218" max="9218" width="5.85546875" style="151" customWidth="1"/>
    <col min="9219" max="9219" width="36.140625" style="151" customWidth="1"/>
    <col min="9220" max="9223" width="14.140625" style="151" customWidth="1"/>
    <col min="9224" max="9224" width="12.42578125" style="151" customWidth="1"/>
    <col min="9225" max="9225" width="12" style="151" customWidth="1"/>
    <col min="9226" max="9468" width="9.140625" style="151" customWidth="1"/>
    <col min="9469" max="9469" width="5.85546875" style="151" customWidth="1"/>
    <col min="9470" max="9470" width="28.7109375" style="151" customWidth="1"/>
    <col min="9471" max="9472" width="14.140625" style="151"/>
    <col min="9473" max="9473" width="9.140625" style="151" customWidth="1"/>
    <col min="9474" max="9474" width="5.85546875" style="151" customWidth="1"/>
    <col min="9475" max="9475" width="36.140625" style="151" customWidth="1"/>
    <col min="9476" max="9479" width="14.140625" style="151" customWidth="1"/>
    <col min="9480" max="9480" width="12.42578125" style="151" customWidth="1"/>
    <col min="9481" max="9481" width="12" style="151" customWidth="1"/>
    <col min="9482" max="9724" width="9.140625" style="151" customWidth="1"/>
    <col min="9725" max="9725" width="5.85546875" style="151" customWidth="1"/>
    <col min="9726" max="9726" width="28.7109375" style="151" customWidth="1"/>
    <col min="9727" max="9728" width="14.140625" style="151"/>
    <col min="9729" max="9729" width="9.140625" style="151" customWidth="1"/>
    <col min="9730" max="9730" width="5.85546875" style="151" customWidth="1"/>
    <col min="9731" max="9731" width="36.140625" style="151" customWidth="1"/>
    <col min="9732" max="9735" width="14.140625" style="151" customWidth="1"/>
    <col min="9736" max="9736" width="12.42578125" style="151" customWidth="1"/>
    <col min="9737" max="9737" width="12" style="151" customWidth="1"/>
    <col min="9738" max="9980" width="9.140625" style="151" customWidth="1"/>
    <col min="9981" max="9981" width="5.85546875" style="151" customWidth="1"/>
    <col min="9982" max="9982" width="28.7109375" style="151" customWidth="1"/>
    <col min="9983" max="9984" width="14.140625" style="151"/>
    <col min="9985" max="9985" width="9.140625" style="151" customWidth="1"/>
    <col min="9986" max="9986" width="5.85546875" style="151" customWidth="1"/>
    <col min="9987" max="9987" width="36.140625" style="151" customWidth="1"/>
    <col min="9988" max="9991" width="14.140625" style="151" customWidth="1"/>
    <col min="9992" max="9992" width="12.42578125" style="151" customWidth="1"/>
    <col min="9993" max="9993" width="12" style="151" customWidth="1"/>
    <col min="9994" max="10236" width="9.140625" style="151" customWidth="1"/>
    <col min="10237" max="10237" width="5.85546875" style="151" customWidth="1"/>
    <col min="10238" max="10238" width="28.7109375" style="151" customWidth="1"/>
    <col min="10239" max="10240" width="14.140625" style="151"/>
    <col min="10241" max="10241" width="9.140625" style="151" customWidth="1"/>
    <col min="10242" max="10242" width="5.85546875" style="151" customWidth="1"/>
    <col min="10243" max="10243" width="36.140625" style="151" customWidth="1"/>
    <col min="10244" max="10247" width="14.140625" style="151" customWidth="1"/>
    <col min="10248" max="10248" width="12.42578125" style="151" customWidth="1"/>
    <col min="10249" max="10249" width="12" style="151" customWidth="1"/>
    <col min="10250" max="10492" width="9.140625" style="151" customWidth="1"/>
    <col min="10493" max="10493" width="5.85546875" style="151" customWidth="1"/>
    <col min="10494" max="10494" width="28.7109375" style="151" customWidth="1"/>
    <col min="10495" max="10496" width="14.140625" style="151"/>
    <col min="10497" max="10497" width="9.140625" style="151" customWidth="1"/>
    <col min="10498" max="10498" width="5.85546875" style="151" customWidth="1"/>
    <col min="10499" max="10499" width="36.140625" style="151" customWidth="1"/>
    <col min="10500" max="10503" width="14.140625" style="151" customWidth="1"/>
    <col min="10504" max="10504" width="12.42578125" style="151" customWidth="1"/>
    <col min="10505" max="10505" width="12" style="151" customWidth="1"/>
    <col min="10506" max="10748" width="9.140625" style="151" customWidth="1"/>
    <col min="10749" max="10749" width="5.85546875" style="151" customWidth="1"/>
    <col min="10750" max="10750" width="28.7109375" style="151" customWidth="1"/>
    <col min="10751" max="10752" width="14.140625" style="151"/>
    <col min="10753" max="10753" width="9.140625" style="151" customWidth="1"/>
    <col min="10754" max="10754" width="5.85546875" style="151" customWidth="1"/>
    <col min="10755" max="10755" width="36.140625" style="151" customWidth="1"/>
    <col min="10756" max="10759" width="14.140625" style="151" customWidth="1"/>
    <col min="10760" max="10760" width="12.42578125" style="151" customWidth="1"/>
    <col min="10761" max="10761" width="12" style="151" customWidth="1"/>
    <col min="10762" max="11004" width="9.140625" style="151" customWidth="1"/>
    <col min="11005" max="11005" width="5.85546875" style="151" customWidth="1"/>
    <col min="11006" max="11006" width="28.7109375" style="151" customWidth="1"/>
    <col min="11007" max="11008" width="14.140625" style="151"/>
    <col min="11009" max="11009" width="9.140625" style="151" customWidth="1"/>
    <col min="11010" max="11010" width="5.85546875" style="151" customWidth="1"/>
    <col min="11011" max="11011" width="36.140625" style="151" customWidth="1"/>
    <col min="11012" max="11015" width="14.140625" style="151" customWidth="1"/>
    <col min="11016" max="11016" width="12.42578125" style="151" customWidth="1"/>
    <col min="11017" max="11017" width="12" style="151" customWidth="1"/>
    <col min="11018" max="11260" width="9.140625" style="151" customWidth="1"/>
    <col min="11261" max="11261" width="5.85546875" style="151" customWidth="1"/>
    <col min="11262" max="11262" width="28.7109375" style="151" customWidth="1"/>
    <col min="11263" max="11264" width="14.140625" style="151"/>
    <col min="11265" max="11265" width="9.140625" style="151" customWidth="1"/>
    <col min="11266" max="11266" width="5.85546875" style="151" customWidth="1"/>
    <col min="11267" max="11267" width="36.140625" style="151" customWidth="1"/>
    <col min="11268" max="11271" width="14.140625" style="151" customWidth="1"/>
    <col min="11272" max="11272" width="12.42578125" style="151" customWidth="1"/>
    <col min="11273" max="11273" width="12" style="151" customWidth="1"/>
    <col min="11274" max="11516" width="9.140625" style="151" customWidth="1"/>
    <col min="11517" max="11517" width="5.85546875" style="151" customWidth="1"/>
    <col min="11518" max="11518" width="28.7109375" style="151" customWidth="1"/>
    <col min="11519" max="11520" width="14.140625" style="151"/>
    <col min="11521" max="11521" width="9.140625" style="151" customWidth="1"/>
    <col min="11522" max="11522" width="5.85546875" style="151" customWidth="1"/>
    <col min="11523" max="11523" width="36.140625" style="151" customWidth="1"/>
    <col min="11524" max="11527" width="14.140625" style="151" customWidth="1"/>
    <col min="11528" max="11528" width="12.42578125" style="151" customWidth="1"/>
    <col min="11529" max="11529" width="12" style="151" customWidth="1"/>
    <col min="11530" max="11772" width="9.140625" style="151" customWidth="1"/>
    <col min="11773" max="11773" width="5.85546875" style="151" customWidth="1"/>
    <col min="11774" max="11774" width="28.7109375" style="151" customWidth="1"/>
    <col min="11775" max="11776" width="14.140625" style="151"/>
    <col min="11777" max="11777" width="9.140625" style="151" customWidth="1"/>
    <col min="11778" max="11778" width="5.85546875" style="151" customWidth="1"/>
    <col min="11779" max="11779" width="36.140625" style="151" customWidth="1"/>
    <col min="11780" max="11783" width="14.140625" style="151" customWidth="1"/>
    <col min="11784" max="11784" width="12.42578125" style="151" customWidth="1"/>
    <col min="11785" max="11785" width="12" style="151" customWidth="1"/>
    <col min="11786" max="12028" width="9.140625" style="151" customWidth="1"/>
    <col min="12029" max="12029" width="5.85546875" style="151" customWidth="1"/>
    <col min="12030" max="12030" width="28.7109375" style="151" customWidth="1"/>
    <col min="12031" max="12032" width="14.140625" style="151"/>
    <col min="12033" max="12033" width="9.140625" style="151" customWidth="1"/>
    <col min="12034" max="12034" width="5.85546875" style="151" customWidth="1"/>
    <col min="12035" max="12035" width="36.140625" style="151" customWidth="1"/>
    <col min="12036" max="12039" width="14.140625" style="151" customWidth="1"/>
    <col min="12040" max="12040" width="12.42578125" style="151" customWidth="1"/>
    <col min="12041" max="12041" width="12" style="151" customWidth="1"/>
    <col min="12042" max="12284" width="9.140625" style="151" customWidth="1"/>
    <col min="12285" max="12285" width="5.85546875" style="151" customWidth="1"/>
    <col min="12286" max="12286" width="28.7109375" style="151" customWidth="1"/>
    <col min="12287" max="12288" width="14.140625" style="151"/>
    <col min="12289" max="12289" width="9.140625" style="151" customWidth="1"/>
    <col min="12290" max="12290" width="5.85546875" style="151" customWidth="1"/>
    <col min="12291" max="12291" width="36.140625" style="151" customWidth="1"/>
    <col min="12292" max="12295" width="14.140625" style="151" customWidth="1"/>
    <col min="12296" max="12296" width="12.42578125" style="151" customWidth="1"/>
    <col min="12297" max="12297" width="12" style="151" customWidth="1"/>
    <col min="12298" max="12540" width="9.140625" style="151" customWidth="1"/>
    <col min="12541" max="12541" width="5.85546875" style="151" customWidth="1"/>
    <col min="12542" max="12542" width="28.7109375" style="151" customWidth="1"/>
    <col min="12543" max="12544" width="14.140625" style="151"/>
    <col min="12545" max="12545" width="9.140625" style="151" customWidth="1"/>
    <col min="12546" max="12546" width="5.85546875" style="151" customWidth="1"/>
    <col min="12547" max="12547" width="36.140625" style="151" customWidth="1"/>
    <col min="12548" max="12551" width="14.140625" style="151" customWidth="1"/>
    <col min="12552" max="12552" width="12.42578125" style="151" customWidth="1"/>
    <col min="12553" max="12553" width="12" style="151" customWidth="1"/>
    <col min="12554" max="12796" width="9.140625" style="151" customWidth="1"/>
    <col min="12797" max="12797" width="5.85546875" style="151" customWidth="1"/>
    <col min="12798" max="12798" width="28.7109375" style="151" customWidth="1"/>
    <col min="12799" max="12800" width="14.140625" style="151"/>
    <col min="12801" max="12801" width="9.140625" style="151" customWidth="1"/>
    <col min="12802" max="12802" width="5.85546875" style="151" customWidth="1"/>
    <col min="12803" max="12803" width="36.140625" style="151" customWidth="1"/>
    <col min="12804" max="12807" width="14.140625" style="151" customWidth="1"/>
    <col min="12808" max="12808" width="12.42578125" style="151" customWidth="1"/>
    <col min="12809" max="12809" width="12" style="151" customWidth="1"/>
    <col min="12810" max="13052" width="9.140625" style="151" customWidth="1"/>
    <col min="13053" max="13053" width="5.85546875" style="151" customWidth="1"/>
    <col min="13054" max="13054" width="28.7109375" style="151" customWidth="1"/>
    <col min="13055" max="13056" width="14.140625" style="151"/>
    <col min="13057" max="13057" width="9.140625" style="151" customWidth="1"/>
    <col min="13058" max="13058" width="5.85546875" style="151" customWidth="1"/>
    <col min="13059" max="13059" width="36.140625" style="151" customWidth="1"/>
    <col min="13060" max="13063" width="14.140625" style="151" customWidth="1"/>
    <col min="13064" max="13064" width="12.42578125" style="151" customWidth="1"/>
    <col min="13065" max="13065" width="12" style="151" customWidth="1"/>
    <col min="13066" max="13308" width="9.140625" style="151" customWidth="1"/>
    <col min="13309" max="13309" width="5.85546875" style="151" customWidth="1"/>
    <col min="13310" max="13310" width="28.7109375" style="151" customWidth="1"/>
    <col min="13311" max="13312" width="14.140625" style="151"/>
    <col min="13313" max="13313" width="9.140625" style="151" customWidth="1"/>
    <col min="13314" max="13314" width="5.85546875" style="151" customWidth="1"/>
    <col min="13315" max="13315" width="36.140625" style="151" customWidth="1"/>
    <col min="13316" max="13319" width="14.140625" style="151" customWidth="1"/>
    <col min="13320" max="13320" width="12.42578125" style="151" customWidth="1"/>
    <col min="13321" max="13321" width="12" style="151" customWidth="1"/>
    <col min="13322" max="13564" width="9.140625" style="151" customWidth="1"/>
    <col min="13565" max="13565" width="5.85546875" style="151" customWidth="1"/>
    <col min="13566" max="13566" width="28.7109375" style="151" customWidth="1"/>
    <col min="13567" max="13568" width="14.140625" style="151"/>
    <col min="13569" max="13569" width="9.140625" style="151" customWidth="1"/>
    <col min="13570" max="13570" width="5.85546875" style="151" customWidth="1"/>
    <col min="13571" max="13571" width="36.140625" style="151" customWidth="1"/>
    <col min="13572" max="13575" width="14.140625" style="151" customWidth="1"/>
    <col min="13576" max="13576" width="12.42578125" style="151" customWidth="1"/>
    <col min="13577" max="13577" width="12" style="151" customWidth="1"/>
    <col min="13578" max="13820" width="9.140625" style="151" customWidth="1"/>
    <col min="13821" max="13821" width="5.85546875" style="151" customWidth="1"/>
    <col min="13822" max="13822" width="28.7109375" style="151" customWidth="1"/>
    <col min="13823" max="13824" width="14.140625" style="151"/>
    <col min="13825" max="13825" width="9.140625" style="151" customWidth="1"/>
    <col min="13826" max="13826" width="5.85546875" style="151" customWidth="1"/>
    <col min="13827" max="13827" width="36.140625" style="151" customWidth="1"/>
    <col min="13828" max="13831" width="14.140625" style="151" customWidth="1"/>
    <col min="13832" max="13832" width="12.42578125" style="151" customWidth="1"/>
    <col min="13833" max="13833" width="12" style="151" customWidth="1"/>
    <col min="13834" max="14076" width="9.140625" style="151" customWidth="1"/>
    <col min="14077" max="14077" width="5.85546875" style="151" customWidth="1"/>
    <col min="14078" max="14078" width="28.7109375" style="151" customWidth="1"/>
    <col min="14079" max="14080" width="14.140625" style="151"/>
    <col min="14081" max="14081" width="9.140625" style="151" customWidth="1"/>
    <col min="14082" max="14082" width="5.85546875" style="151" customWidth="1"/>
    <col min="14083" max="14083" width="36.140625" style="151" customWidth="1"/>
    <col min="14084" max="14087" width="14.140625" style="151" customWidth="1"/>
    <col min="14088" max="14088" width="12.42578125" style="151" customWidth="1"/>
    <col min="14089" max="14089" width="12" style="151" customWidth="1"/>
    <col min="14090" max="14332" width="9.140625" style="151" customWidth="1"/>
    <col min="14333" max="14333" width="5.85546875" style="151" customWidth="1"/>
    <col min="14334" max="14334" width="28.7109375" style="151" customWidth="1"/>
    <col min="14335" max="14336" width="14.140625" style="151"/>
    <col min="14337" max="14337" width="9.140625" style="151" customWidth="1"/>
    <col min="14338" max="14338" width="5.85546875" style="151" customWidth="1"/>
    <col min="14339" max="14339" width="36.140625" style="151" customWidth="1"/>
    <col min="14340" max="14343" width="14.140625" style="151" customWidth="1"/>
    <col min="14344" max="14344" width="12.42578125" style="151" customWidth="1"/>
    <col min="14345" max="14345" width="12" style="151" customWidth="1"/>
    <col min="14346" max="14588" width="9.140625" style="151" customWidth="1"/>
    <col min="14589" max="14589" width="5.85546875" style="151" customWidth="1"/>
    <col min="14590" max="14590" width="28.7109375" style="151" customWidth="1"/>
    <col min="14591" max="14592" width="14.140625" style="151"/>
    <col min="14593" max="14593" width="9.140625" style="151" customWidth="1"/>
    <col min="14594" max="14594" width="5.85546875" style="151" customWidth="1"/>
    <col min="14595" max="14595" width="36.140625" style="151" customWidth="1"/>
    <col min="14596" max="14599" width="14.140625" style="151" customWidth="1"/>
    <col min="14600" max="14600" width="12.42578125" style="151" customWidth="1"/>
    <col min="14601" max="14601" width="12" style="151" customWidth="1"/>
    <col min="14602" max="14844" width="9.140625" style="151" customWidth="1"/>
    <col min="14845" max="14845" width="5.85546875" style="151" customWidth="1"/>
    <col min="14846" max="14846" width="28.7109375" style="151" customWidth="1"/>
    <col min="14847" max="14848" width="14.140625" style="151"/>
    <col min="14849" max="14849" width="9.140625" style="151" customWidth="1"/>
    <col min="14850" max="14850" width="5.85546875" style="151" customWidth="1"/>
    <col min="14851" max="14851" width="36.140625" style="151" customWidth="1"/>
    <col min="14852" max="14855" width="14.140625" style="151" customWidth="1"/>
    <col min="14856" max="14856" width="12.42578125" style="151" customWidth="1"/>
    <col min="14857" max="14857" width="12" style="151" customWidth="1"/>
    <col min="14858" max="15100" width="9.140625" style="151" customWidth="1"/>
    <col min="15101" max="15101" width="5.85546875" style="151" customWidth="1"/>
    <col min="15102" max="15102" width="28.7109375" style="151" customWidth="1"/>
    <col min="15103" max="15104" width="14.140625" style="151"/>
    <col min="15105" max="15105" width="9.140625" style="151" customWidth="1"/>
    <col min="15106" max="15106" width="5.85546875" style="151" customWidth="1"/>
    <col min="15107" max="15107" width="36.140625" style="151" customWidth="1"/>
    <col min="15108" max="15111" width="14.140625" style="151" customWidth="1"/>
    <col min="15112" max="15112" width="12.42578125" style="151" customWidth="1"/>
    <col min="15113" max="15113" width="12" style="151" customWidth="1"/>
    <col min="15114" max="15356" width="9.140625" style="151" customWidth="1"/>
    <col min="15357" max="15357" width="5.85546875" style="151" customWidth="1"/>
    <col min="15358" max="15358" width="28.7109375" style="151" customWidth="1"/>
    <col min="15359" max="15360" width="14.140625" style="151"/>
    <col min="15361" max="15361" width="9.140625" style="151" customWidth="1"/>
    <col min="15362" max="15362" width="5.85546875" style="151" customWidth="1"/>
    <col min="15363" max="15363" width="36.140625" style="151" customWidth="1"/>
    <col min="15364" max="15367" width="14.140625" style="151" customWidth="1"/>
    <col min="15368" max="15368" width="12.42578125" style="151" customWidth="1"/>
    <col min="15369" max="15369" width="12" style="151" customWidth="1"/>
    <col min="15370" max="15612" width="9.140625" style="151" customWidth="1"/>
    <col min="15613" max="15613" width="5.85546875" style="151" customWidth="1"/>
    <col min="15614" max="15614" width="28.7109375" style="151" customWidth="1"/>
    <col min="15615" max="15616" width="14.140625" style="151"/>
    <col min="15617" max="15617" width="9.140625" style="151" customWidth="1"/>
    <col min="15618" max="15618" width="5.85546875" style="151" customWidth="1"/>
    <col min="15619" max="15619" width="36.140625" style="151" customWidth="1"/>
    <col min="15620" max="15623" width="14.140625" style="151" customWidth="1"/>
    <col min="15624" max="15624" width="12.42578125" style="151" customWidth="1"/>
    <col min="15625" max="15625" width="12" style="151" customWidth="1"/>
    <col min="15626" max="15868" width="9.140625" style="151" customWidth="1"/>
    <col min="15869" max="15869" width="5.85546875" style="151" customWidth="1"/>
    <col min="15870" max="15870" width="28.7109375" style="151" customWidth="1"/>
    <col min="15871" max="15872" width="14.140625" style="151"/>
    <col min="15873" max="15873" width="9.140625" style="151" customWidth="1"/>
    <col min="15874" max="15874" width="5.85546875" style="151" customWidth="1"/>
    <col min="15875" max="15875" width="36.140625" style="151" customWidth="1"/>
    <col min="15876" max="15879" width="14.140625" style="151" customWidth="1"/>
    <col min="15880" max="15880" width="12.42578125" style="151" customWidth="1"/>
    <col min="15881" max="15881" width="12" style="151" customWidth="1"/>
    <col min="15882" max="16124" width="9.140625" style="151" customWidth="1"/>
    <col min="16125" max="16125" width="5.85546875" style="151" customWidth="1"/>
    <col min="16126" max="16126" width="28.7109375" style="151" customWidth="1"/>
    <col min="16127" max="16128" width="14.140625" style="151"/>
    <col min="16129" max="16129" width="9.140625" style="151" customWidth="1"/>
    <col min="16130" max="16130" width="5.85546875" style="151" customWidth="1"/>
    <col min="16131" max="16131" width="36.140625" style="151" customWidth="1"/>
    <col min="16132" max="16135" width="14.140625" style="151" customWidth="1"/>
    <col min="16136" max="16136" width="12.42578125" style="151" customWidth="1"/>
    <col min="16137" max="16137" width="12" style="151" customWidth="1"/>
    <col min="16138" max="16380" width="9.140625" style="151" customWidth="1"/>
    <col min="16381" max="16381" width="5.85546875" style="151" customWidth="1"/>
    <col min="16382" max="16382" width="28.7109375" style="151" customWidth="1"/>
    <col min="16383" max="16384" width="14.140625" style="151"/>
  </cols>
  <sheetData>
    <row r="1" spans="2:10">
      <c r="B1" s="1642" t="s">
        <v>662</v>
      </c>
      <c r="C1" s="1642"/>
      <c r="D1" s="1642"/>
      <c r="E1" s="1642"/>
      <c r="F1" s="1642"/>
      <c r="G1" s="1642"/>
      <c r="H1" s="1642"/>
      <c r="I1" s="1642"/>
      <c r="J1" s="460"/>
    </row>
    <row r="2" spans="2:10">
      <c r="B2" s="1697" t="s">
        <v>110</v>
      </c>
      <c r="C2" s="1697"/>
      <c r="D2" s="1697"/>
      <c r="E2" s="1697"/>
      <c r="F2" s="1697"/>
      <c r="G2" s="1697"/>
      <c r="H2" s="1697"/>
      <c r="I2" s="1697"/>
      <c r="J2" s="461"/>
    </row>
    <row r="3" spans="2:10" ht="7.5" customHeight="1">
      <c r="B3" s="384"/>
      <c r="C3" s="384"/>
      <c r="D3" s="384"/>
      <c r="E3" s="384"/>
      <c r="F3" s="384"/>
      <c r="G3" s="384"/>
      <c r="H3" s="384"/>
      <c r="I3" s="384"/>
      <c r="J3" s="461"/>
    </row>
    <row r="4" spans="2:10" ht="16.5" thickBot="1">
      <c r="C4" s="462"/>
      <c r="D4" s="462"/>
      <c r="E4" s="462"/>
      <c r="F4" s="462"/>
      <c r="G4" s="1699" t="s">
        <v>663</v>
      </c>
      <c r="H4" s="1699"/>
      <c r="I4" s="1699"/>
      <c r="J4" s="461"/>
    </row>
    <row r="5" spans="2:10" ht="16.5" thickTop="1">
      <c r="B5" s="386"/>
      <c r="C5" s="387"/>
      <c r="D5" s="388"/>
      <c r="E5" s="389"/>
      <c r="F5" s="388"/>
      <c r="G5" s="388"/>
      <c r="H5" s="390" t="s">
        <v>5</v>
      </c>
      <c r="I5" s="391"/>
      <c r="J5" s="461"/>
    </row>
    <row r="6" spans="2:10">
      <c r="B6" s="392"/>
      <c r="C6" s="393"/>
      <c r="D6" s="394" t="s">
        <v>73</v>
      </c>
      <c r="E6" s="395" t="s">
        <v>148</v>
      </c>
      <c r="F6" s="394" t="s">
        <v>73</v>
      </c>
      <c r="G6" s="395" t="s">
        <v>148</v>
      </c>
      <c r="H6" s="1700" t="s">
        <v>636</v>
      </c>
      <c r="I6" s="1701"/>
      <c r="J6" s="461"/>
    </row>
    <row r="7" spans="2:10">
      <c r="B7" s="392"/>
      <c r="C7" s="393"/>
      <c r="D7" s="396">
        <v>2016</v>
      </c>
      <c r="E7" s="397">
        <v>2017</v>
      </c>
      <c r="F7" s="396">
        <v>2017</v>
      </c>
      <c r="G7" s="396">
        <v>2018</v>
      </c>
      <c r="H7" s="398" t="s">
        <v>7</v>
      </c>
      <c r="I7" s="399" t="s">
        <v>53</v>
      </c>
      <c r="J7" s="461"/>
    </row>
    <row r="8" spans="2:10">
      <c r="B8" s="401"/>
      <c r="C8" s="402"/>
      <c r="D8" s="403"/>
      <c r="E8" s="403"/>
      <c r="F8" s="403"/>
      <c r="G8" s="403"/>
      <c r="H8" s="463"/>
      <c r="I8" s="464"/>
      <c r="J8" s="461"/>
    </row>
    <row r="9" spans="2:10">
      <c r="B9" s="442" t="s">
        <v>637</v>
      </c>
      <c r="C9" s="465"/>
      <c r="D9" s="466">
        <v>8597.6847228577699</v>
      </c>
      <c r="E9" s="466">
        <v>8822.2261065694638</v>
      </c>
      <c r="F9" s="466">
        <v>9290.8587372222428</v>
      </c>
      <c r="G9" s="466">
        <v>9500.904804522952</v>
      </c>
      <c r="H9" s="412">
        <v>2.6116494259754433</v>
      </c>
      <c r="I9" s="413">
        <v>2.2607820573053772</v>
      </c>
      <c r="J9" s="461"/>
    </row>
    <row r="10" spans="2:10">
      <c r="B10" s="441" t="s">
        <v>638</v>
      </c>
      <c r="C10" s="409"/>
      <c r="D10" s="466">
        <v>286.89317283556642</v>
      </c>
      <c r="E10" s="466">
        <v>265.60863178588539</v>
      </c>
      <c r="F10" s="466">
        <v>276.01959796801481</v>
      </c>
      <c r="G10" s="466">
        <v>302.51228433382585</v>
      </c>
      <c r="H10" s="411">
        <v>-7.4189778861974958</v>
      </c>
      <c r="I10" s="408">
        <v>9.59811787309431</v>
      </c>
      <c r="J10" s="461"/>
    </row>
    <row r="11" spans="2:10">
      <c r="B11" s="441" t="s">
        <v>639</v>
      </c>
      <c r="C11" s="409"/>
      <c r="D11" s="466">
        <v>8310.7915500222043</v>
      </c>
      <c r="E11" s="466">
        <v>8556.6174747835776</v>
      </c>
      <c r="F11" s="466">
        <v>9014.8391392542271</v>
      </c>
      <c r="G11" s="466">
        <v>9198.3925201891252</v>
      </c>
      <c r="H11" s="412">
        <v>2.9579122912873004</v>
      </c>
      <c r="I11" s="413">
        <v>2.0361248614590721</v>
      </c>
      <c r="J11" s="461"/>
    </row>
    <row r="12" spans="2:10">
      <c r="B12" s="414"/>
      <c r="C12" s="415" t="s">
        <v>640</v>
      </c>
      <c r="D12" s="467">
        <v>6300.5542976106053</v>
      </c>
      <c r="E12" s="467">
        <v>6416.2511947083995</v>
      </c>
      <c r="F12" s="467">
        <v>6648.5549122358534</v>
      </c>
      <c r="G12" s="467">
        <v>6765.4580908535263</v>
      </c>
      <c r="H12" s="411">
        <v>1.8362971197894495</v>
      </c>
      <c r="I12" s="408">
        <v>1.758324630853636</v>
      </c>
      <c r="J12" s="461"/>
    </row>
    <row r="13" spans="2:10">
      <c r="B13" s="414"/>
      <c r="C13" s="416" t="s">
        <v>641</v>
      </c>
      <c r="D13" s="467">
        <v>2010.2372524115992</v>
      </c>
      <c r="E13" s="467">
        <v>2140.3662800751795</v>
      </c>
      <c r="F13" s="467">
        <v>2366.2842270183746</v>
      </c>
      <c r="G13" s="467">
        <v>2432.9344293355989</v>
      </c>
      <c r="H13" s="411">
        <v>6.4733168936885335</v>
      </c>
      <c r="I13" s="408">
        <v>2.8166608878260888</v>
      </c>
      <c r="J13" s="461"/>
    </row>
    <row r="14" spans="2:10">
      <c r="B14" s="423"/>
      <c r="C14" s="468"/>
      <c r="D14" s="469"/>
      <c r="E14" s="469"/>
      <c r="F14" s="469"/>
      <c r="G14" s="469"/>
      <c r="H14" s="411"/>
      <c r="I14" s="408"/>
      <c r="J14" s="461"/>
    </row>
    <row r="15" spans="2:10">
      <c r="B15" s="419"/>
      <c r="C15" s="402"/>
      <c r="D15" s="470"/>
      <c r="E15" s="470"/>
      <c r="F15" s="470"/>
      <c r="G15" s="470"/>
      <c r="H15" s="404"/>
      <c r="I15" s="471"/>
      <c r="J15" s="461"/>
    </row>
    <row r="16" spans="2:10">
      <c r="B16" s="442" t="s">
        <v>642</v>
      </c>
      <c r="C16" s="465"/>
      <c r="D16" s="466">
        <v>1425.6407507132367</v>
      </c>
      <c r="E16" s="466">
        <v>1474.5407031120608</v>
      </c>
      <c r="F16" s="466">
        <v>1479.3482726597911</v>
      </c>
      <c r="G16" s="466">
        <v>1315.2296374116181</v>
      </c>
      <c r="H16" s="412">
        <v>3.4300332937565088</v>
      </c>
      <c r="I16" s="413">
        <v>-11.09398228133908</v>
      </c>
      <c r="J16" s="461"/>
    </row>
    <row r="17" spans="2:10">
      <c r="B17" s="414"/>
      <c r="C17" s="430" t="s">
        <v>640</v>
      </c>
      <c r="D17" s="467">
        <v>1348.8653361156541</v>
      </c>
      <c r="E17" s="467">
        <v>1417.775639541027</v>
      </c>
      <c r="F17" s="467">
        <v>1404.0210317498163</v>
      </c>
      <c r="G17" s="467">
        <v>1239.87502748254</v>
      </c>
      <c r="H17" s="411">
        <v>5.1087607917788631</v>
      </c>
      <c r="I17" s="408">
        <v>-11.691135713451743</v>
      </c>
      <c r="J17" s="461"/>
    </row>
    <row r="18" spans="2:10">
      <c r="B18" s="414"/>
      <c r="C18" s="430" t="s">
        <v>641</v>
      </c>
      <c r="D18" s="467">
        <v>76.775414597582682</v>
      </c>
      <c r="E18" s="467">
        <v>56.765063571033714</v>
      </c>
      <c r="F18" s="467">
        <v>75.327240909974719</v>
      </c>
      <c r="G18" s="467">
        <v>75.354609929078023</v>
      </c>
      <c r="H18" s="411">
        <v>-26.063488072884994</v>
      </c>
      <c r="I18" s="408">
        <v>3.6333494726051185E-2</v>
      </c>
      <c r="J18" s="461"/>
    </row>
    <row r="19" spans="2:10">
      <c r="B19" s="423"/>
      <c r="C19" s="424"/>
      <c r="D19" s="472"/>
      <c r="E19" s="472"/>
      <c r="F19" s="472"/>
      <c r="G19" s="472"/>
      <c r="H19" s="425"/>
      <c r="I19" s="418"/>
      <c r="J19" s="461"/>
    </row>
    <row r="20" spans="2:10">
      <c r="B20" s="473"/>
      <c r="C20" s="474"/>
      <c r="D20" s="475"/>
      <c r="E20" s="475"/>
      <c r="F20" s="475"/>
      <c r="G20" s="475"/>
      <c r="H20" s="428"/>
      <c r="I20" s="476"/>
      <c r="J20" s="461"/>
    </row>
    <row r="21" spans="2:10">
      <c r="B21" s="442" t="s">
        <v>643</v>
      </c>
      <c r="C21" s="465"/>
      <c r="D21" s="466">
        <v>9736.4323944298103</v>
      </c>
      <c r="E21" s="466">
        <v>10031.158177895639</v>
      </c>
      <c r="F21" s="466">
        <v>10494.187411914019</v>
      </c>
      <c r="G21" s="466">
        <v>10513.622157600745</v>
      </c>
      <c r="H21" s="412">
        <v>3.0270408248758542</v>
      </c>
      <c r="I21" s="413">
        <v>0.18519533646465902</v>
      </c>
      <c r="J21" s="461"/>
    </row>
    <row r="22" spans="2:10">
      <c r="B22" s="414"/>
      <c r="C22" s="430" t="s">
        <v>640</v>
      </c>
      <c r="D22" s="467">
        <v>7649.4196337262592</v>
      </c>
      <c r="E22" s="467">
        <v>7834.0268342494264</v>
      </c>
      <c r="F22" s="467">
        <v>8052.5759439856693</v>
      </c>
      <c r="G22" s="467">
        <v>8005.3331183360669</v>
      </c>
      <c r="H22" s="411">
        <v>2.4133491083327954</v>
      </c>
      <c r="I22" s="408">
        <v>-0.58667966596313192</v>
      </c>
      <c r="J22" s="461"/>
    </row>
    <row r="23" spans="2:10">
      <c r="B23" s="414"/>
      <c r="C23" s="430" t="s">
        <v>644</v>
      </c>
      <c r="D23" s="467">
        <v>78.564912935691666</v>
      </c>
      <c r="E23" s="467">
        <v>78.096932530804409</v>
      </c>
      <c r="F23" s="467">
        <v>76.733677681833711</v>
      </c>
      <c r="G23" s="467">
        <v>76.142484467626332</v>
      </c>
      <c r="H23" s="411" t="s">
        <v>322</v>
      </c>
      <c r="I23" s="408"/>
      <c r="J23" s="461"/>
    </row>
    <row r="24" spans="2:10">
      <c r="B24" s="414"/>
      <c r="C24" s="430" t="s">
        <v>641</v>
      </c>
      <c r="D24" s="467">
        <v>2087.0127607035506</v>
      </c>
      <c r="E24" s="467">
        <v>2197.1313436462133</v>
      </c>
      <c r="F24" s="467">
        <v>2441.6114679283492</v>
      </c>
      <c r="G24" s="467">
        <v>2508.2890392646768</v>
      </c>
      <c r="H24" s="411">
        <v>5.276373245822441</v>
      </c>
      <c r="I24" s="408">
        <v>2.7308837713193554</v>
      </c>
      <c r="J24" s="461"/>
    </row>
    <row r="25" spans="2:10">
      <c r="B25" s="414"/>
      <c r="C25" s="430" t="s">
        <v>644</v>
      </c>
      <c r="D25" s="467">
        <v>21.435087064308338</v>
      </c>
      <c r="E25" s="467">
        <v>21.903067469195594</v>
      </c>
      <c r="F25" s="467">
        <v>23.266322318166299</v>
      </c>
      <c r="G25" s="467">
        <v>23.857515532373668</v>
      </c>
      <c r="H25" s="411" t="s">
        <v>322</v>
      </c>
      <c r="I25" s="408"/>
      <c r="J25" s="461"/>
    </row>
    <row r="26" spans="2:10">
      <c r="B26" s="423"/>
      <c r="C26" s="424"/>
      <c r="D26" s="477"/>
      <c r="E26" s="477"/>
      <c r="F26" s="477"/>
      <c r="G26" s="477"/>
      <c r="H26" s="425"/>
      <c r="I26" s="418"/>
      <c r="J26" s="461"/>
    </row>
    <row r="27" spans="2:10">
      <c r="B27" s="419"/>
      <c r="C27" s="402"/>
      <c r="D27" s="478"/>
      <c r="E27" s="478"/>
      <c r="F27" s="478"/>
      <c r="G27" s="478"/>
      <c r="H27" s="411"/>
      <c r="I27" s="408"/>
      <c r="J27" s="461"/>
    </row>
    <row r="28" spans="2:10">
      <c r="B28" s="442" t="s">
        <v>645</v>
      </c>
      <c r="C28" s="465"/>
      <c r="D28" s="466">
        <v>10023.325567265378</v>
      </c>
      <c r="E28" s="466">
        <v>10296.766809681525</v>
      </c>
      <c r="F28" s="466">
        <v>10770.207009882033</v>
      </c>
      <c r="G28" s="466">
        <v>10816.13444193457</v>
      </c>
      <c r="H28" s="412">
        <v>2.7280490948948568</v>
      </c>
      <c r="I28" s="413">
        <v>0.42643035561337683</v>
      </c>
      <c r="J28" s="461"/>
    </row>
    <row r="29" spans="2:10">
      <c r="B29" s="432"/>
      <c r="C29" s="479"/>
      <c r="D29" s="480"/>
      <c r="E29" s="480"/>
      <c r="F29" s="480"/>
      <c r="G29" s="480"/>
      <c r="H29" s="435"/>
      <c r="I29" s="481"/>
      <c r="J29" s="461"/>
    </row>
    <row r="30" spans="2:10">
      <c r="B30" s="482" t="s">
        <v>646</v>
      </c>
      <c r="C30" s="483"/>
      <c r="D30" s="478"/>
      <c r="E30" s="478"/>
      <c r="F30" s="478"/>
      <c r="G30" s="478"/>
      <c r="H30" s="404"/>
      <c r="I30" s="471"/>
      <c r="J30" s="461"/>
    </row>
    <row r="31" spans="2:10">
      <c r="B31" s="484"/>
      <c r="C31" s="485"/>
      <c r="D31" s="466"/>
      <c r="E31" s="466"/>
      <c r="F31" s="466"/>
      <c r="G31" s="466"/>
      <c r="H31" s="412"/>
      <c r="I31" s="413"/>
      <c r="J31" s="461"/>
    </row>
    <row r="32" spans="2:10">
      <c r="B32" s="1706" t="s">
        <v>647</v>
      </c>
      <c r="C32" s="1709"/>
      <c r="D32" s="478"/>
      <c r="E32" s="478"/>
      <c r="F32" s="478"/>
      <c r="G32" s="478"/>
      <c r="H32" s="411"/>
      <c r="I32" s="408"/>
      <c r="J32" s="461"/>
    </row>
    <row r="33" spans="2:10">
      <c r="B33" s="414"/>
      <c r="C33" s="415" t="s">
        <v>648</v>
      </c>
      <c r="D33" s="467">
        <v>16.484116257658659</v>
      </c>
      <c r="E33" s="467">
        <v>14.28167301703772</v>
      </c>
      <c r="F33" s="467">
        <v>13.245300022019331</v>
      </c>
      <c r="G33" s="467">
        <v>12.215660413485642</v>
      </c>
      <c r="H33" s="411" t="s">
        <v>322</v>
      </c>
      <c r="I33" s="408"/>
      <c r="J33" s="461"/>
    </row>
    <row r="34" spans="2:10">
      <c r="B34" s="414"/>
      <c r="C34" s="415" t="s">
        <v>649</v>
      </c>
      <c r="D34" s="467">
        <v>14.088676464498409</v>
      </c>
      <c r="E34" s="467">
        <v>12.409031975277177</v>
      </c>
      <c r="F34" s="467">
        <v>11.4294218613691</v>
      </c>
      <c r="G34" s="467">
        <v>10.55158478904478</v>
      </c>
      <c r="H34" s="411" t="s">
        <v>322</v>
      </c>
      <c r="I34" s="408"/>
      <c r="J34" s="461"/>
    </row>
    <row r="35" spans="2:10">
      <c r="B35" s="414"/>
      <c r="C35" s="415"/>
      <c r="D35" s="467"/>
      <c r="E35" s="467"/>
      <c r="F35" s="467"/>
      <c r="G35" s="467"/>
      <c r="H35" s="411"/>
      <c r="I35" s="408"/>
      <c r="J35" s="461"/>
    </row>
    <row r="36" spans="2:10">
      <c r="B36" s="1706" t="s">
        <v>650</v>
      </c>
      <c r="C36" s="1709"/>
      <c r="D36" s="466"/>
      <c r="E36" s="466"/>
      <c r="F36" s="466"/>
      <c r="G36" s="466"/>
      <c r="H36" s="412"/>
      <c r="I36" s="413"/>
      <c r="J36" s="461"/>
    </row>
    <row r="37" spans="2:10">
      <c r="B37" s="442"/>
      <c r="C37" s="443" t="s">
        <v>648</v>
      </c>
      <c r="D37" s="467">
        <v>0</v>
      </c>
      <c r="E37" s="467">
        <v>0</v>
      </c>
      <c r="F37" s="467">
        <v>0</v>
      </c>
      <c r="G37" s="467">
        <v>0</v>
      </c>
      <c r="H37" s="411" t="s">
        <v>322</v>
      </c>
      <c r="I37" s="408"/>
      <c r="J37" s="461"/>
    </row>
    <row r="38" spans="2:10">
      <c r="B38" s="442"/>
      <c r="C38" s="443" t="s">
        <v>649</v>
      </c>
      <c r="D38" s="467">
        <v>14.503812617887212</v>
      </c>
      <c r="E38" s="467">
        <v>12.737602808902704</v>
      </c>
      <c r="F38" s="467">
        <v>11.730040124997057</v>
      </c>
      <c r="G38" s="467">
        <v>10.855189386016944</v>
      </c>
      <c r="H38" s="411" t="s">
        <v>322</v>
      </c>
      <c r="I38" s="408"/>
      <c r="J38" s="461"/>
    </row>
    <row r="39" spans="2:10">
      <c r="B39" s="444"/>
      <c r="C39" s="424"/>
      <c r="D39" s="477"/>
      <c r="E39" s="477"/>
      <c r="F39" s="477"/>
      <c r="G39" s="477"/>
      <c r="H39" s="425"/>
      <c r="I39" s="418"/>
      <c r="J39" s="461"/>
    </row>
    <row r="40" spans="2:10">
      <c r="B40" s="445"/>
      <c r="C40" s="446"/>
      <c r="D40" s="486"/>
      <c r="E40" s="486"/>
      <c r="F40" s="486"/>
      <c r="G40" s="486"/>
      <c r="H40" s="448"/>
      <c r="I40" s="487"/>
      <c r="J40" s="461"/>
    </row>
    <row r="41" spans="2:10">
      <c r="B41" s="450" t="s">
        <v>651</v>
      </c>
      <c r="C41" s="415"/>
      <c r="D41" s="469">
        <v>1066.3230098851454</v>
      </c>
      <c r="E41" s="469">
        <v>1024.8412625721837</v>
      </c>
      <c r="F41" s="469">
        <v>905.97518257076251</v>
      </c>
      <c r="G41" s="469">
        <v>913.46192158775796</v>
      </c>
      <c r="H41" s="411">
        <v>-3.8901671377634273</v>
      </c>
      <c r="I41" s="408">
        <v>0.82637352115443719</v>
      </c>
      <c r="J41" s="461"/>
    </row>
    <row r="42" spans="2:10">
      <c r="B42" s="450" t="s">
        <v>652</v>
      </c>
      <c r="C42" s="415"/>
      <c r="D42" s="469">
        <v>8957.0025573802322</v>
      </c>
      <c r="E42" s="469">
        <v>9271.9255471093402</v>
      </c>
      <c r="F42" s="469">
        <v>9864.2319245307935</v>
      </c>
      <c r="G42" s="469">
        <v>9902.6725203468122</v>
      </c>
      <c r="H42" s="411">
        <v>3.5159417194720248</v>
      </c>
      <c r="I42" s="408">
        <v>0.38969679656885603</v>
      </c>
      <c r="J42" s="461"/>
    </row>
    <row r="43" spans="2:10">
      <c r="B43" s="450" t="s">
        <v>653</v>
      </c>
      <c r="C43" s="415"/>
      <c r="D43" s="469">
        <v>-1955.3405129691012</v>
      </c>
      <c r="E43" s="469">
        <v>-464.28888828133125</v>
      </c>
      <c r="F43" s="469">
        <v>-570.23150698080053</v>
      </c>
      <c r="G43" s="469">
        <v>91.761047001861812</v>
      </c>
      <c r="H43" s="488" t="s">
        <v>322</v>
      </c>
      <c r="I43" s="408"/>
      <c r="J43" s="461"/>
    </row>
    <row r="44" spans="2:10">
      <c r="B44" s="450" t="s">
        <v>654</v>
      </c>
      <c r="C44" s="415"/>
      <c r="D44" s="469">
        <v>185.34057903120024</v>
      </c>
      <c r="E44" s="469">
        <v>49.706086274460965</v>
      </c>
      <c r="F44" s="469">
        <v>-228.00034862006621</v>
      </c>
      <c r="G44" s="469">
        <v>-26.114111431584654</v>
      </c>
      <c r="H44" s="488" t="s">
        <v>322</v>
      </c>
      <c r="I44" s="408"/>
      <c r="J44" s="461"/>
    </row>
    <row r="45" spans="2:10" ht="16.5" thickBot="1">
      <c r="B45" s="451" t="s">
        <v>655</v>
      </c>
      <c r="C45" s="452"/>
      <c r="D45" s="489">
        <v>-1769.999933937901</v>
      </c>
      <c r="E45" s="489">
        <v>-414.58280200687028</v>
      </c>
      <c r="F45" s="489">
        <v>-798.23185560086677</v>
      </c>
      <c r="G45" s="489">
        <v>65.646935570277165</v>
      </c>
      <c r="H45" s="490" t="s">
        <v>322</v>
      </c>
      <c r="I45" s="491"/>
      <c r="J45" s="461"/>
    </row>
    <row r="46" spans="2:10" ht="16.5" thickTop="1">
      <c r="B46" s="1708" t="s">
        <v>656</v>
      </c>
      <c r="C46" s="1708"/>
      <c r="D46" s="1708"/>
      <c r="E46" s="1708"/>
      <c r="F46" s="1708"/>
      <c r="G46" s="1708"/>
      <c r="H46" s="1708"/>
      <c r="I46" s="1708"/>
      <c r="J46" s="461"/>
    </row>
    <row r="47" spans="2:10">
      <c r="B47" s="1702" t="s">
        <v>657</v>
      </c>
      <c r="C47" s="1702"/>
      <c r="D47" s="1702"/>
      <c r="E47" s="1702"/>
      <c r="F47" s="1702"/>
      <c r="G47" s="1702"/>
      <c r="H47" s="1702"/>
      <c r="I47" s="1702"/>
      <c r="J47" s="461"/>
    </row>
    <row r="48" spans="2:10">
      <c r="B48" s="1710" t="s">
        <v>658</v>
      </c>
      <c r="C48" s="1710"/>
      <c r="D48" s="1710"/>
      <c r="E48" s="1710"/>
      <c r="F48" s="1710"/>
      <c r="G48" s="1710"/>
      <c r="H48" s="1710"/>
      <c r="I48" s="1710"/>
      <c r="J48" s="461"/>
    </row>
    <row r="49" spans="2:11">
      <c r="B49" s="1703" t="s">
        <v>659</v>
      </c>
      <c r="C49" s="1703"/>
      <c r="D49" s="1703"/>
      <c r="E49" s="1703"/>
      <c r="F49" s="1703"/>
      <c r="G49" s="1703"/>
      <c r="H49" s="1703"/>
      <c r="I49" s="1703"/>
      <c r="J49" s="461"/>
    </row>
    <row r="50" spans="2:11">
      <c r="B50" s="1704" t="s">
        <v>660</v>
      </c>
      <c r="C50" s="1704"/>
      <c r="D50" s="492">
        <v>106.73</v>
      </c>
      <c r="E50" s="493">
        <v>108.54</v>
      </c>
      <c r="F50" s="492">
        <v>102.86</v>
      </c>
      <c r="G50" s="493">
        <v>101.52</v>
      </c>
      <c r="H50" s="385"/>
      <c r="I50" s="385"/>
      <c r="J50" s="461"/>
    </row>
    <row r="51" spans="2:11">
      <c r="B51" s="461"/>
      <c r="C51" s="461"/>
      <c r="D51" s="461"/>
      <c r="E51" s="461"/>
      <c r="F51" s="461"/>
      <c r="G51" s="461"/>
      <c r="H51" s="461"/>
      <c r="I51" s="461"/>
      <c r="J51" s="461"/>
    </row>
    <row r="52" spans="2:11">
      <c r="H52" s="494"/>
      <c r="I52" s="494"/>
      <c r="J52" s="494"/>
    </row>
    <row r="53" spans="2:11">
      <c r="H53" s="494"/>
      <c r="I53" s="494"/>
      <c r="J53" s="494"/>
    </row>
    <row r="54" spans="2:11">
      <c r="H54" s="494"/>
      <c r="I54" s="494"/>
      <c r="J54" s="494"/>
    </row>
    <row r="55" spans="2:11">
      <c r="H55" s="494"/>
      <c r="I55" s="494"/>
      <c r="J55" s="494"/>
    </row>
    <row r="56" spans="2:11">
      <c r="D56" s="495"/>
      <c r="E56" s="495"/>
      <c r="F56" s="495"/>
      <c r="G56" s="495"/>
      <c r="H56" s="494"/>
      <c r="I56" s="494"/>
      <c r="J56" s="494"/>
      <c r="K56" s="494"/>
    </row>
    <row r="57" spans="2:11">
      <c r="D57" s="495"/>
      <c r="E57" s="495"/>
      <c r="F57" s="495"/>
      <c r="G57" s="495"/>
      <c r="H57" s="494"/>
      <c r="I57" s="494"/>
      <c r="J57" s="494"/>
      <c r="K57" s="494"/>
    </row>
    <row r="58" spans="2:11">
      <c r="D58" s="495"/>
      <c r="E58" s="495"/>
      <c r="F58" s="495"/>
      <c r="G58" s="495"/>
      <c r="H58" s="494"/>
      <c r="I58" s="494"/>
      <c r="J58" s="494"/>
      <c r="K58" s="494"/>
    </row>
    <row r="59" spans="2:11">
      <c r="D59" s="495"/>
      <c r="E59" s="495"/>
      <c r="F59" s="495"/>
      <c r="G59" s="495"/>
      <c r="H59" s="494"/>
      <c r="I59" s="494"/>
      <c r="J59" s="494"/>
      <c r="K59" s="494"/>
    </row>
    <row r="60" spans="2:11">
      <c r="D60" s="495"/>
      <c r="E60" s="495"/>
      <c r="F60" s="495"/>
      <c r="G60" s="495"/>
      <c r="H60" s="494"/>
      <c r="I60" s="494"/>
      <c r="J60" s="494"/>
      <c r="K60" s="494"/>
    </row>
    <row r="61" spans="2:11">
      <c r="D61" s="495"/>
      <c r="E61" s="495"/>
      <c r="F61" s="495"/>
      <c r="G61" s="495"/>
      <c r="H61" s="494"/>
      <c r="I61" s="494"/>
      <c r="J61" s="494"/>
      <c r="K61" s="494"/>
    </row>
    <row r="62" spans="2:11">
      <c r="D62" s="495"/>
      <c r="E62" s="495"/>
      <c r="F62" s="495"/>
      <c r="G62" s="495"/>
      <c r="H62" s="494"/>
      <c r="I62" s="494"/>
      <c r="J62" s="494"/>
      <c r="K62" s="494"/>
    </row>
    <row r="63" spans="2:11">
      <c r="D63" s="495"/>
      <c r="E63" s="495"/>
      <c r="F63" s="495"/>
      <c r="G63" s="495"/>
      <c r="H63" s="494"/>
      <c r="I63" s="494"/>
      <c r="J63" s="494"/>
      <c r="K63" s="494"/>
    </row>
    <row r="64" spans="2:11">
      <c r="D64" s="495"/>
      <c r="E64" s="495"/>
      <c r="F64" s="495"/>
      <c r="G64" s="495"/>
      <c r="H64" s="494"/>
      <c r="I64" s="494"/>
      <c r="J64" s="494"/>
      <c r="K64" s="494"/>
    </row>
    <row r="65" spans="4:11">
      <c r="D65" s="495"/>
      <c r="E65" s="495"/>
      <c r="F65" s="495"/>
      <c r="G65" s="495"/>
      <c r="H65" s="494"/>
      <c r="I65" s="494"/>
      <c r="J65" s="494"/>
      <c r="K65" s="494"/>
    </row>
    <row r="66" spans="4:11">
      <c r="D66" s="495"/>
      <c r="E66" s="495"/>
      <c r="F66" s="495"/>
      <c r="G66" s="495"/>
      <c r="H66" s="494"/>
      <c r="I66" s="494"/>
      <c r="J66" s="494"/>
      <c r="K66" s="494"/>
    </row>
    <row r="67" spans="4:11">
      <c r="D67" s="495"/>
      <c r="E67" s="495"/>
      <c r="F67" s="495"/>
      <c r="G67" s="495"/>
      <c r="H67" s="494"/>
      <c r="I67" s="494"/>
      <c r="J67" s="494"/>
      <c r="K67" s="494"/>
    </row>
    <row r="68" spans="4:11">
      <c r="D68" s="495"/>
      <c r="E68" s="495"/>
      <c r="F68" s="495"/>
      <c r="G68" s="495"/>
      <c r="H68" s="494"/>
      <c r="I68" s="494"/>
      <c r="J68" s="494"/>
      <c r="K68" s="494"/>
    </row>
    <row r="69" spans="4:11">
      <c r="D69" s="495"/>
      <c r="E69" s="495"/>
      <c r="F69" s="495"/>
      <c r="G69" s="495"/>
      <c r="H69" s="494"/>
      <c r="I69" s="494"/>
      <c r="J69" s="494"/>
      <c r="K69" s="494"/>
    </row>
    <row r="70" spans="4:11">
      <c r="D70" s="495"/>
      <c r="E70" s="495"/>
      <c r="F70" s="495"/>
      <c r="G70" s="495"/>
      <c r="H70" s="494"/>
      <c r="I70" s="494"/>
      <c r="J70" s="494"/>
      <c r="K70" s="494"/>
    </row>
    <row r="71" spans="4:11">
      <c r="D71" s="495"/>
      <c r="E71" s="495"/>
      <c r="F71" s="495"/>
      <c r="G71" s="495"/>
      <c r="H71" s="494"/>
      <c r="I71" s="494"/>
      <c r="J71" s="494"/>
      <c r="K71" s="494"/>
    </row>
    <row r="72" spans="4:11">
      <c r="D72" s="495"/>
      <c r="E72" s="495"/>
      <c r="F72" s="495"/>
      <c r="G72" s="495"/>
      <c r="H72" s="494"/>
      <c r="I72" s="494"/>
      <c r="J72" s="494"/>
      <c r="K72" s="494"/>
    </row>
    <row r="73" spans="4:11">
      <c r="D73" s="495"/>
      <c r="E73" s="495"/>
      <c r="F73" s="495"/>
      <c r="G73" s="495"/>
      <c r="H73" s="494"/>
      <c r="I73" s="494"/>
      <c r="J73" s="494"/>
      <c r="K73" s="494"/>
    </row>
    <row r="74" spans="4:11">
      <c r="D74" s="495"/>
      <c r="E74" s="495"/>
      <c r="F74" s="495"/>
      <c r="G74" s="495"/>
      <c r="H74" s="494"/>
      <c r="I74" s="494"/>
      <c r="J74" s="494"/>
      <c r="K74" s="494"/>
    </row>
    <row r="75" spans="4:11">
      <c r="D75" s="495"/>
      <c r="E75" s="495"/>
      <c r="F75" s="495"/>
      <c r="G75" s="495"/>
      <c r="H75" s="494"/>
      <c r="I75" s="494"/>
      <c r="J75" s="494"/>
      <c r="K75" s="494"/>
    </row>
    <row r="76" spans="4:11">
      <c r="D76" s="495"/>
      <c r="E76" s="495"/>
      <c r="F76" s="495"/>
      <c r="G76" s="495"/>
      <c r="H76" s="494"/>
      <c r="I76" s="494"/>
      <c r="J76" s="494"/>
      <c r="K76" s="494"/>
    </row>
    <row r="77" spans="4:11">
      <c r="D77" s="495"/>
      <c r="E77" s="495"/>
      <c r="F77" s="495"/>
      <c r="G77" s="495"/>
      <c r="H77" s="494"/>
      <c r="I77" s="494"/>
      <c r="J77" s="494"/>
      <c r="K77" s="494"/>
    </row>
    <row r="78" spans="4:11">
      <c r="D78" s="495"/>
      <c r="E78" s="495"/>
      <c r="F78" s="495"/>
      <c r="G78" s="495"/>
      <c r="H78" s="494"/>
      <c r="I78" s="494"/>
      <c r="J78" s="494"/>
      <c r="K78" s="494"/>
    </row>
    <row r="79" spans="4:11">
      <c r="D79" s="495"/>
      <c r="E79" s="495"/>
      <c r="F79" s="495"/>
      <c r="G79" s="495"/>
      <c r="H79" s="494"/>
      <c r="I79" s="494"/>
      <c r="J79" s="494"/>
      <c r="K79" s="494"/>
    </row>
    <row r="80" spans="4:11">
      <c r="D80" s="495"/>
      <c r="E80" s="495"/>
      <c r="F80" s="495"/>
      <c r="G80" s="495"/>
      <c r="H80" s="494"/>
      <c r="I80" s="494"/>
      <c r="J80" s="494"/>
      <c r="K80" s="494"/>
    </row>
    <row r="81" spans="4:11">
      <c r="D81" s="495"/>
      <c r="E81" s="495"/>
      <c r="F81" s="495"/>
      <c r="G81" s="495"/>
      <c r="H81" s="494"/>
      <c r="I81" s="494"/>
      <c r="J81" s="494"/>
      <c r="K81" s="494"/>
    </row>
    <row r="82" spans="4:11">
      <c r="D82" s="495"/>
      <c r="E82" s="495"/>
      <c r="F82" s="495"/>
      <c r="G82" s="495"/>
      <c r="H82" s="494"/>
      <c r="I82" s="494"/>
      <c r="J82" s="494"/>
      <c r="K82" s="494"/>
    </row>
    <row r="83" spans="4:11">
      <c r="D83" s="495"/>
      <c r="E83" s="495"/>
      <c r="F83" s="495"/>
      <c r="G83" s="495"/>
      <c r="H83" s="494"/>
      <c r="I83" s="494"/>
      <c r="J83" s="494"/>
      <c r="K83" s="494"/>
    </row>
    <row r="84" spans="4:11">
      <c r="D84" s="495"/>
      <c r="E84" s="495"/>
      <c r="F84" s="495"/>
      <c r="G84" s="495"/>
      <c r="H84" s="494"/>
      <c r="I84" s="494"/>
      <c r="J84" s="494"/>
      <c r="K84" s="494"/>
    </row>
    <row r="85" spans="4:11">
      <c r="D85" s="495"/>
      <c r="E85" s="495"/>
      <c r="F85" s="495"/>
      <c r="G85" s="495"/>
      <c r="H85" s="494"/>
      <c r="I85" s="494"/>
      <c r="J85" s="494"/>
      <c r="K85" s="494"/>
    </row>
    <row r="86" spans="4:11">
      <c r="D86" s="495"/>
      <c r="E86" s="495"/>
      <c r="F86" s="495"/>
      <c r="G86" s="495"/>
      <c r="H86" s="494"/>
      <c r="I86" s="494"/>
      <c r="J86" s="494"/>
      <c r="K86" s="494"/>
    </row>
    <row r="87" spans="4:11">
      <c r="D87" s="495"/>
      <c r="E87" s="495"/>
      <c r="F87" s="495"/>
      <c r="G87" s="495"/>
      <c r="H87" s="494"/>
      <c r="I87" s="494"/>
      <c r="J87" s="494"/>
      <c r="K87" s="494"/>
    </row>
    <row r="88" spans="4:11">
      <c r="D88" s="495"/>
      <c r="E88" s="495"/>
      <c r="F88" s="495"/>
      <c r="G88" s="495"/>
      <c r="H88" s="494"/>
      <c r="I88" s="494"/>
      <c r="J88" s="494"/>
      <c r="K88" s="494"/>
    </row>
    <row r="89" spans="4:11">
      <c r="D89" s="495"/>
      <c r="E89" s="495"/>
      <c r="F89" s="495"/>
      <c r="G89" s="495"/>
      <c r="H89" s="494"/>
      <c r="I89" s="494"/>
      <c r="J89" s="494"/>
      <c r="K89" s="494"/>
    </row>
    <row r="90" spans="4:11">
      <c r="D90" s="495"/>
      <c r="E90" s="495"/>
      <c r="F90" s="495"/>
      <c r="G90" s="495"/>
      <c r="H90" s="494"/>
      <c r="I90" s="494"/>
      <c r="J90" s="494"/>
      <c r="K90" s="494"/>
    </row>
    <row r="91" spans="4:11">
      <c r="D91" s="495"/>
      <c r="E91" s="495"/>
      <c r="F91" s="495"/>
      <c r="G91" s="495"/>
      <c r="H91" s="494"/>
      <c r="I91" s="494"/>
      <c r="J91" s="494"/>
      <c r="K91" s="494"/>
    </row>
    <row r="92" spans="4:11">
      <c r="D92" s="495"/>
      <c r="E92" s="495"/>
      <c r="F92" s="495"/>
      <c r="G92" s="495"/>
      <c r="H92" s="494"/>
      <c r="I92" s="494"/>
      <c r="J92" s="494"/>
      <c r="K92" s="494"/>
    </row>
    <row r="93" spans="4:11">
      <c r="D93" s="495"/>
      <c r="E93" s="495"/>
      <c r="F93" s="495"/>
      <c r="G93" s="495"/>
    </row>
  </sheetData>
  <mergeCells count="11">
    <mergeCell ref="B46:I46"/>
    <mergeCell ref="B47:I47"/>
    <mergeCell ref="B48:I48"/>
    <mergeCell ref="B49:I49"/>
    <mergeCell ref="B50:C50"/>
    <mergeCell ref="B36:C36"/>
    <mergeCell ref="B1:I1"/>
    <mergeCell ref="B2:I2"/>
    <mergeCell ref="G4:I4"/>
    <mergeCell ref="H6:I6"/>
    <mergeCell ref="B32:C32"/>
  </mergeCells>
  <pageMargins left="0.75" right="0.75" top="1" bottom="1" header="0.5" footer="0.5"/>
  <pageSetup scale="7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3"/>
  <sheetViews>
    <sheetView view="pageBreakPreview" topLeftCell="A69" zoomScale="85" zoomScaleSheetLayoutView="85" workbookViewId="0">
      <selection activeCell="N96" sqref="N96"/>
    </sheetView>
  </sheetViews>
  <sheetFormatPr defaultRowHeight="15"/>
  <cols>
    <col min="2" max="2" width="16" customWidth="1"/>
    <col min="3" max="3" width="16.5703125" bestFit="1" customWidth="1"/>
    <col min="11" max="12" width="10.28515625" customWidth="1"/>
    <col min="258" max="258" width="16" customWidth="1"/>
    <col min="259" max="259" width="13.28515625" customWidth="1"/>
    <col min="514" max="514" width="16" customWidth="1"/>
    <col min="515" max="515" width="13.28515625" customWidth="1"/>
    <col min="770" max="770" width="16" customWidth="1"/>
    <col min="771" max="771" width="13.28515625" customWidth="1"/>
    <col min="1026" max="1026" width="16" customWidth="1"/>
    <col min="1027" max="1027" width="13.28515625" customWidth="1"/>
    <col min="1282" max="1282" width="16" customWidth="1"/>
    <col min="1283" max="1283" width="13.28515625" customWidth="1"/>
    <col min="1538" max="1538" width="16" customWidth="1"/>
    <col min="1539" max="1539" width="13.28515625" customWidth="1"/>
    <col min="1794" max="1794" width="16" customWidth="1"/>
    <col min="1795" max="1795" width="13.28515625" customWidth="1"/>
    <col min="2050" max="2050" width="16" customWidth="1"/>
    <col min="2051" max="2051" width="13.28515625" customWidth="1"/>
    <col min="2306" max="2306" width="16" customWidth="1"/>
    <col min="2307" max="2307" width="13.28515625" customWidth="1"/>
    <col min="2562" max="2562" width="16" customWidth="1"/>
    <col min="2563" max="2563" width="13.28515625" customWidth="1"/>
    <col min="2818" max="2818" width="16" customWidth="1"/>
    <col min="2819" max="2819" width="13.28515625" customWidth="1"/>
    <col min="3074" max="3074" width="16" customWidth="1"/>
    <col min="3075" max="3075" width="13.28515625" customWidth="1"/>
    <col min="3330" max="3330" width="16" customWidth="1"/>
    <col min="3331" max="3331" width="13.28515625" customWidth="1"/>
    <col min="3586" max="3586" width="16" customWidth="1"/>
    <col min="3587" max="3587" width="13.28515625" customWidth="1"/>
    <col min="3842" max="3842" width="16" customWidth="1"/>
    <col min="3843" max="3843" width="13.28515625" customWidth="1"/>
    <col min="4098" max="4098" width="16" customWidth="1"/>
    <col min="4099" max="4099" width="13.28515625" customWidth="1"/>
    <col min="4354" max="4354" width="16" customWidth="1"/>
    <col min="4355" max="4355" width="13.28515625" customWidth="1"/>
    <col min="4610" max="4610" width="16" customWidth="1"/>
    <col min="4611" max="4611" width="13.28515625" customWidth="1"/>
    <col min="4866" max="4866" width="16" customWidth="1"/>
    <col min="4867" max="4867" width="13.28515625" customWidth="1"/>
    <col min="5122" max="5122" width="16" customWidth="1"/>
    <col min="5123" max="5123" width="13.28515625" customWidth="1"/>
    <col min="5378" max="5378" width="16" customWidth="1"/>
    <col min="5379" max="5379" width="13.28515625" customWidth="1"/>
    <col min="5634" max="5634" width="16" customWidth="1"/>
    <col min="5635" max="5635" width="13.28515625" customWidth="1"/>
    <col min="5890" max="5890" width="16" customWidth="1"/>
    <col min="5891" max="5891" width="13.28515625" customWidth="1"/>
    <col min="6146" max="6146" width="16" customWidth="1"/>
    <col min="6147" max="6147" width="13.28515625" customWidth="1"/>
    <col min="6402" max="6402" width="16" customWidth="1"/>
    <col min="6403" max="6403" width="13.28515625" customWidth="1"/>
    <col min="6658" max="6658" width="16" customWidth="1"/>
    <col min="6659" max="6659" width="13.28515625" customWidth="1"/>
    <col min="6914" max="6914" width="16" customWidth="1"/>
    <col min="6915" max="6915" width="13.28515625" customWidth="1"/>
    <col min="7170" max="7170" width="16" customWidth="1"/>
    <col min="7171" max="7171" width="13.28515625" customWidth="1"/>
    <col min="7426" max="7426" width="16" customWidth="1"/>
    <col min="7427" max="7427" width="13.28515625" customWidth="1"/>
    <col min="7682" max="7682" width="16" customWidth="1"/>
    <col min="7683" max="7683" width="13.28515625" customWidth="1"/>
    <col min="7938" max="7938" width="16" customWidth="1"/>
    <col min="7939" max="7939" width="13.28515625" customWidth="1"/>
    <col min="8194" max="8194" width="16" customWidth="1"/>
    <col min="8195" max="8195" width="13.28515625" customWidth="1"/>
    <col min="8450" max="8450" width="16" customWidth="1"/>
    <col min="8451" max="8451" width="13.28515625" customWidth="1"/>
    <col min="8706" max="8706" width="16" customWidth="1"/>
    <col min="8707" max="8707" width="13.28515625" customWidth="1"/>
    <col min="8962" max="8962" width="16" customWidth="1"/>
    <col min="8963" max="8963" width="13.28515625" customWidth="1"/>
    <col min="9218" max="9218" width="16" customWidth="1"/>
    <col min="9219" max="9219" width="13.28515625" customWidth="1"/>
    <col min="9474" max="9474" width="16" customWidth="1"/>
    <col min="9475" max="9475" width="13.28515625" customWidth="1"/>
    <col min="9730" max="9730" width="16" customWidth="1"/>
    <col min="9731" max="9731" width="13.28515625" customWidth="1"/>
    <col min="9986" max="9986" width="16" customWidth="1"/>
    <col min="9987" max="9987" width="13.28515625" customWidth="1"/>
    <col min="10242" max="10242" width="16" customWidth="1"/>
    <col min="10243" max="10243" width="13.28515625" customWidth="1"/>
    <col min="10498" max="10498" width="16" customWidth="1"/>
    <col min="10499" max="10499" width="13.28515625" customWidth="1"/>
    <col min="10754" max="10754" width="16" customWidth="1"/>
    <col min="10755" max="10755" width="13.28515625" customWidth="1"/>
    <col min="11010" max="11010" width="16" customWidth="1"/>
    <col min="11011" max="11011" width="13.28515625" customWidth="1"/>
    <col min="11266" max="11266" width="16" customWidth="1"/>
    <col min="11267" max="11267" width="13.28515625" customWidth="1"/>
    <col min="11522" max="11522" width="16" customWidth="1"/>
    <col min="11523" max="11523" width="13.28515625" customWidth="1"/>
    <col min="11778" max="11778" width="16" customWidth="1"/>
    <col min="11779" max="11779" width="13.28515625" customWidth="1"/>
    <col min="12034" max="12034" width="16" customWidth="1"/>
    <col min="12035" max="12035" width="13.28515625" customWidth="1"/>
    <col min="12290" max="12290" width="16" customWidth="1"/>
    <col min="12291" max="12291" width="13.28515625" customWidth="1"/>
    <col min="12546" max="12546" width="16" customWidth="1"/>
    <col min="12547" max="12547" width="13.28515625" customWidth="1"/>
    <col min="12802" max="12802" width="16" customWidth="1"/>
    <col min="12803" max="12803" width="13.28515625" customWidth="1"/>
    <col min="13058" max="13058" width="16" customWidth="1"/>
    <col min="13059" max="13059" width="13.28515625" customWidth="1"/>
    <col min="13314" max="13314" width="16" customWidth="1"/>
    <col min="13315" max="13315" width="13.28515625" customWidth="1"/>
    <col min="13570" max="13570" width="16" customWidth="1"/>
    <col min="13571" max="13571" width="13.28515625" customWidth="1"/>
    <col min="13826" max="13826" width="16" customWidth="1"/>
    <col min="13827" max="13827" width="13.28515625" customWidth="1"/>
    <col min="14082" max="14082" width="16" customWidth="1"/>
    <col min="14083" max="14083" width="13.28515625" customWidth="1"/>
    <col min="14338" max="14338" width="16" customWidth="1"/>
    <col min="14339" max="14339" width="13.28515625" customWidth="1"/>
    <col min="14594" max="14594" width="16" customWidth="1"/>
    <col min="14595" max="14595" width="13.28515625" customWidth="1"/>
    <col min="14850" max="14850" width="16" customWidth="1"/>
    <col min="14851" max="14851" width="13.28515625" customWidth="1"/>
    <col min="15106" max="15106" width="16" customWidth="1"/>
    <col min="15107" max="15107" width="13.28515625" customWidth="1"/>
    <col min="15362" max="15362" width="16" customWidth="1"/>
    <col min="15363" max="15363" width="13.28515625" customWidth="1"/>
    <col min="15618" max="15618" width="16" customWidth="1"/>
    <col min="15619" max="15619" width="13.28515625" customWidth="1"/>
    <col min="15874" max="15874" width="16" customWidth="1"/>
    <col min="15875" max="15875" width="13.28515625" customWidth="1"/>
    <col min="16130" max="16130" width="16" customWidth="1"/>
    <col min="16131" max="16131" width="13.28515625" customWidth="1"/>
  </cols>
  <sheetData>
    <row r="1" spans="1:12" ht="15.75">
      <c r="A1" s="496"/>
      <c r="B1" s="1642" t="s">
        <v>664</v>
      </c>
      <c r="C1" s="1642"/>
      <c r="D1" s="1642"/>
      <c r="E1" s="1642"/>
      <c r="F1" s="1642"/>
      <c r="G1" s="1642"/>
      <c r="H1" s="1642"/>
      <c r="I1" s="1642"/>
    </row>
    <row r="2" spans="1:12" ht="16.5" thickBot="1">
      <c r="A2" s="496"/>
      <c r="B2" s="1732" t="s">
        <v>665</v>
      </c>
      <c r="C2" s="1733"/>
      <c r="D2" s="1733"/>
      <c r="E2" s="1733"/>
      <c r="F2" s="1733"/>
      <c r="G2" s="1733"/>
      <c r="H2" s="1733"/>
      <c r="I2" s="1733"/>
      <c r="K2" s="497"/>
      <c r="L2" s="497"/>
    </row>
    <row r="3" spans="1:12" ht="16.5" customHeight="1" thickTop="1">
      <c r="A3" s="496"/>
      <c r="B3" s="1734" t="s">
        <v>666</v>
      </c>
      <c r="C3" s="1736" t="s">
        <v>562</v>
      </c>
      <c r="D3" s="1738" t="s">
        <v>667</v>
      </c>
      <c r="E3" s="1738"/>
      <c r="F3" s="1738"/>
      <c r="G3" s="1739" t="s">
        <v>668</v>
      </c>
      <c r="H3" s="1738"/>
      <c r="I3" s="1740"/>
      <c r="K3" s="497"/>
      <c r="L3" s="497"/>
    </row>
    <row r="4" spans="1:12" ht="16.5" thickBot="1">
      <c r="A4" s="496"/>
      <c r="B4" s="1735"/>
      <c r="C4" s="1737"/>
      <c r="D4" s="498" t="s">
        <v>669</v>
      </c>
      <c r="E4" s="498" t="s">
        <v>670</v>
      </c>
      <c r="F4" s="498" t="s">
        <v>671</v>
      </c>
      <c r="G4" s="499" t="s">
        <v>669</v>
      </c>
      <c r="H4" s="498" t="s">
        <v>670</v>
      </c>
      <c r="I4" s="500" t="s">
        <v>671</v>
      </c>
      <c r="K4" s="497"/>
      <c r="L4" s="497"/>
    </row>
    <row r="5" spans="1:12" ht="16.5" hidden="1" customHeight="1" thickBot="1">
      <c r="A5" s="496" t="s">
        <v>124</v>
      </c>
      <c r="B5" s="1729" t="s">
        <v>552</v>
      </c>
      <c r="C5" s="501" t="s">
        <v>564</v>
      </c>
      <c r="D5" s="502">
        <v>72.099999999999994</v>
      </c>
      <c r="E5" s="502">
        <v>72.7</v>
      </c>
      <c r="F5" s="502">
        <v>72.400000000000006</v>
      </c>
      <c r="G5" s="502">
        <v>71.107187499999995</v>
      </c>
      <c r="H5" s="502">
        <v>71.707187500000003</v>
      </c>
      <c r="I5" s="503">
        <v>71.407187500000006</v>
      </c>
      <c r="K5" s="497"/>
      <c r="L5" s="497"/>
    </row>
    <row r="6" spans="1:12" ht="16.5" hidden="1" customHeight="1" thickBot="1">
      <c r="A6" s="496"/>
      <c r="B6" s="1730"/>
      <c r="C6" s="501" t="s">
        <v>565</v>
      </c>
      <c r="D6" s="502">
        <v>75.599999999999994</v>
      </c>
      <c r="E6" s="502">
        <v>76.2</v>
      </c>
      <c r="F6" s="502">
        <v>75.900000000000006</v>
      </c>
      <c r="G6" s="502">
        <v>73.617096774193527</v>
      </c>
      <c r="H6" s="502">
        <v>74.21709677419355</v>
      </c>
      <c r="I6" s="503">
        <v>73.917096774193539</v>
      </c>
      <c r="K6" s="497"/>
      <c r="L6" s="497"/>
    </row>
    <row r="7" spans="1:12" ht="16.5" hidden="1" customHeight="1" thickBot="1">
      <c r="A7" s="496"/>
      <c r="B7" s="1730"/>
      <c r="C7" s="501" t="s">
        <v>566</v>
      </c>
      <c r="D7" s="502">
        <v>78.099999999999994</v>
      </c>
      <c r="E7" s="502">
        <v>78.7</v>
      </c>
      <c r="F7" s="502">
        <v>78.400000000000006</v>
      </c>
      <c r="G7" s="502">
        <v>77.85466666666666</v>
      </c>
      <c r="H7" s="502">
        <v>78.454666666666668</v>
      </c>
      <c r="I7" s="503">
        <v>78.154666666666657</v>
      </c>
      <c r="K7" s="497"/>
      <c r="L7" s="497"/>
    </row>
    <row r="8" spans="1:12" ht="16.5" hidden="1" customHeight="1" thickBot="1">
      <c r="A8" s="496"/>
      <c r="B8" s="1730"/>
      <c r="C8" s="501" t="s">
        <v>567</v>
      </c>
      <c r="D8" s="502">
        <v>80.739999999999995</v>
      </c>
      <c r="E8" s="502">
        <v>81.34</v>
      </c>
      <c r="F8" s="502">
        <v>81.040000000000006</v>
      </c>
      <c r="G8" s="502">
        <v>78.983333333333334</v>
      </c>
      <c r="H8" s="502">
        <v>79.583333333333329</v>
      </c>
      <c r="I8" s="503">
        <v>79.283333333333331</v>
      </c>
      <c r="K8" s="497"/>
      <c r="L8" s="497"/>
    </row>
    <row r="9" spans="1:12" ht="16.5" hidden="1" customHeight="1" thickBot="1">
      <c r="A9" s="496"/>
      <c r="B9" s="1730"/>
      <c r="C9" s="501" t="s">
        <v>568</v>
      </c>
      <c r="D9" s="502">
        <v>85.51</v>
      </c>
      <c r="E9" s="502">
        <v>86.11</v>
      </c>
      <c r="F9" s="502">
        <v>85.81</v>
      </c>
      <c r="G9" s="502">
        <v>82.697241379310341</v>
      </c>
      <c r="H9" s="502">
        <v>83.297241379310336</v>
      </c>
      <c r="I9" s="503">
        <v>82.997241379310339</v>
      </c>
      <c r="K9" s="497"/>
      <c r="L9" s="497"/>
    </row>
    <row r="10" spans="1:12" ht="16.5" hidden="1" customHeight="1" thickBot="1">
      <c r="A10" s="496"/>
      <c r="B10" s="1730"/>
      <c r="C10" s="501" t="s">
        <v>569</v>
      </c>
      <c r="D10" s="502">
        <v>81.900000000000006</v>
      </c>
      <c r="E10" s="502">
        <v>82.5</v>
      </c>
      <c r="F10" s="502">
        <v>82.2</v>
      </c>
      <c r="G10" s="502">
        <v>84.163666666666657</v>
      </c>
      <c r="H10" s="502">
        <v>84.763666666666666</v>
      </c>
      <c r="I10" s="503">
        <v>84.463666666666654</v>
      </c>
      <c r="K10" s="497"/>
      <c r="L10" s="497"/>
    </row>
    <row r="11" spans="1:12" ht="16.5" hidden="1" customHeight="1" thickBot="1">
      <c r="A11" s="496"/>
      <c r="B11" s="1730"/>
      <c r="C11" s="501" t="s">
        <v>570</v>
      </c>
      <c r="D11" s="502">
        <v>79.05</v>
      </c>
      <c r="E11" s="502">
        <v>79.650000000000006</v>
      </c>
      <c r="F11" s="502">
        <v>79.349999999999994</v>
      </c>
      <c r="G11" s="502">
        <v>79.455517241379312</v>
      </c>
      <c r="H11" s="502">
        <v>80.055517241379306</v>
      </c>
      <c r="I11" s="503">
        <v>79.755517241379309</v>
      </c>
      <c r="K11" s="497"/>
      <c r="L11" s="497"/>
    </row>
    <row r="12" spans="1:12" ht="16.5" hidden="1" customHeight="1" thickBot="1">
      <c r="A12" s="496"/>
      <c r="B12" s="1730"/>
      <c r="C12" s="501" t="s">
        <v>571</v>
      </c>
      <c r="D12" s="502">
        <v>79.55</v>
      </c>
      <c r="E12" s="502">
        <v>80.150000000000006</v>
      </c>
      <c r="F12" s="502">
        <v>79.849999999999994</v>
      </c>
      <c r="G12" s="502">
        <v>78.760000000000005</v>
      </c>
      <c r="H12" s="502">
        <v>79.36</v>
      </c>
      <c r="I12" s="503">
        <v>79.06</v>
      </c>
      <c r="K12" s="497"/>
      <c r="L12" s="497"/>
    </row>
    <row r="13" spans="1:12" ht="16.5" hidden="1" customHeight="1" thickBot="1">
      <c r="A13" s="496"/>
      <c r="B13" s="1730"/>
      <c r="C13" s="501" t="s">
        <v>572</v>
      </c>
      <c r="D13" s="502">
        <v>82.13</v>
      </c>
      <c r="E13" s="502">
        <v>82.73</v>
      </c>
      <c r="F13" s="502">
        <v>82.43</v>
      </c>
      <c r="G13" s="502">
        <v>80.99233333333332</v>
      </c>
      <c r="H13" s="502">
        <v>81.592333333333343</v>
      </c>
      <c r="I13" s="503">
        <v>81.292333333333332</v>
      </c>
      <c r="K13" s="497"/>
      <c r="L13" s="497"/>
    </row>
    <row r="14" spans="1:12" ht="16.5" hidden="1" customHeight="1" thickBot="1">
      <c r="A14" s="496"/>
      <c r="B14" s="1730"/>
      <c r="C14" s="501" t="s">
        <v>573</v>
      </c>
      <c r="D14" s="502">
        <v>85.32</v>
      </c>
      <c r="E14" s="502">
        <v>85.92</v>
      </c>
      <c r="F14" s="502">
        <v>85.62</v>
      </c>
      <c r="G14" s="502">
        <v>83.74677419354839</v>
      </c>
      <c r="H14" s="502">
        <v>84.346774193548384</v>
      </c>
      <c r="I14" s="503">
        <v>84.046774193548387</v>
      </c>
      <c r="K14" s="497"/>
      <c r="L14" s="497"/>
    </row>
    <row r="15" spans="1:12" ht="16.5" hidden="1" customHeight="1" thickBot="1">
      <c r="A15" s="496"/>
      <c r="B15" s="1730"/>
      <c r="C15" s="501" t="s">
        <v>574</v>
      </c>
      <c r="D15" s="504">
        <v>88.6</v>
      </c>
      <c r="E15" s="502">
        <v>89.2</v>
      </c>
      <c r="F15" s="504">
        <v>88.9</v>
      </c>
      <c r="G15" s="502">
        <v>88.055937499999999</v>
      </c>
      <c r="H15" s="504">
        <v>88.655937499999993</v>
      </c>
      <c r="I15" s="503">
        <v>88.355937499999996</v>
      </c>
      <c r="K15" s="497"/>
      <c r="L15" s="497"/>
    </row>
    <row r="16" spans="1:12" ht="16.5" hidden="1" customHeight="1" thickBot="1">
      <c r="A16" s="496"/>
      <c r="B16" s="1730"/>
      <c r="C16" s="505" t="s">
        <v>575</v>
      </c>
      <c r="D16" s="506">
        <v>88.6</v>
      </c>
      <c r="E16" s="506">
        <v>89.2</v>
      </c>
      <c r="F16" s="506">
        <v>88.9</v>
      </c>
      <c r="G16" s="506">
        <v>89.202903225806452</v>
      </c>
      <c r="H16" s="506">
        <v>89.80290322580646</v>
      </c>
      <c r="I16" s="507">
        <v>89.502903225806449</v>
      </c>
      <c r="K16" s="497"/>
      <c r="L16" s="497"/>
    </row>
    <row r="17" spans="1:12" ht="16.5" hidden="1" customHeight="1" thickBot="1">
      <c r="A17" s="496"/>
      <c r="B17" s="1731"/>
      <c r="C17" s="508" t="s">
        <v>672</v>
      </c>
      <c r="D17" s="509">
        <v>81.433333333333323</v>
      </c>
      <c r="E17" s="509">
        <v>82.033333333333346</v>
      </c>
      <c r="F17" s="509">
        <v>81.733333333333334</v>
      </c>
      <c r="G17" s="509">
        <v>80.719721484519837</v>
      </c>
      <c r="H17" s="509">
        <v>81.319721484519846</v>
      </c>
      <c r="I17" s="510">
        <v>81.019721484519806</v>
      </c>
      <c r="K17" s="497"/>
      <c r="L17" s="497"/>
    </row>
    <row r="18" spans="1:12" ht="15.75">
      <c r="A18" s="496"/>
      <c r="B18" s="1729" t="s">
        <v>553</v>
      </c>
      <c r="C18" s="501" t="s">
        <v>564</v>
      </c>
      <c r="D18" s="511">
        <v>88.75</v>
      </c>
      <c r="E18" s="511">
        <v>89.35</v>
      </c>
      <c r="F18" s="511">
        <v>89.05</v>
      </c>
      <c r="G18" s="512">
        <v>88.448437499999997</v>
      </c>
      <c r="H18" s="511">
        <v>89.048437500000006</v>
      </c>
      <c r="I18" s="513">
        <v>88.748437499999994</v>
      </c>
      <c r="K18" s="497"/>
      <c r="L18" s="497"/>
    </row>
    <row r="19" spans="1:12" ht="15.75">
      <c r="A19" s="496"/>
      <c r="B19" s="1730"/>
      <c r="C19" s="501" t="s">
        <v>565</v>
      </c>
      <c r="D19" s="511">
        <v>87.23</v>
      </c>
      <c r="E19" s="511">
        <v>87.83</v>
      </c>
      <c r="F19" s="511">
        <v>87.53</v>
      </c>
      <c r="G19" s="512">
        <v>88.500967741935511</v>
      </c>
      <c r="H19" s="511">
        <v>89.100967741935477</v>
      </c>
      <c r="I19" s="513">
        <v>88.800967741935494</v>
      </c>
      <c r="K19" s="497"/>
      <c r="L19" s="497"/>
    </row>
    <row r="20" spans="1:12" ht="15.75">
      <c r="A20" s="496"/>
      <c r="B20" s="1730"/>
      <c r="C20" s="501" t="s">
        <v>566</v>
      </c>
      <c r="D20" s="511">
        <v>84.6</v>
      </c>
      <c r="E20" s="511">
        <v>85.2</v>
      </c>
      <c r="F20" s="511">
        <v>84.9</v>
      </c>
      <c r="G20" s="512">
        <v>84.469333333333324</v>
      </c>
      <c r="H20" s="511">
        <v>85.069333333333333</v>
      </c>
      <c r="I20" s="513">
        <v>84.769333333333321</v>
      </c>
      <c r="K20" s="497"/>
      <c r="L20" s="497"/>
    </row>
    <row r="21" spans="1:12" ht="15.75">
      <c r="A21" s="496"/>
      <c r="B21" s="1730"/>
      <c r="C21" s="501" t="s">
        <v>567</v>
      </c>
      <c r="D21" s="511">
        <v>87.64</v>
      </c>
      <c r="E21" s="511">
        <v>88.24</v>
      </c>
      <c r="F21" s="511">
        <v>87.94</v>
      </c>
      <c r="G21" s="512">
        <v>85.926666666666677</v>
      </c>
      <c r="H21" s="511">
        <v>86.526666666666657</v>
      </c>
      <c r="I21" s="513">
        <v>86.226666666666659</v>
      </c>
      <c r="K21" s="497"/>
      <c r="L21" s="497"/>
    </row>
    <row r="22" spans="1:12" ht="15.75">
      <c r="A22" s="496"/>
      <c r="B22" s="1730"/>
      <c r="C22" s="501" t="s">
        <v>568</v>
      </c>
      <c r="D22" s="511">
        <v>86.61</v>
      </c>
      <c r="E22" s="511">
        <v>87.21</v>
      </c>
      <c r="F22" s="511">
        <v>86.91</v>
      </c>
      <c r="G22" s="512">
        <v>87.38366666666667</v>
      </c>
      <c r="H22" s="511">
        <v>87.983666666666679</v>
      </c>
      <c r="I22" s="513">
        <v>87.683666666666682</v>
      </c>
      <c r="K22" s="497"/>
      <c r="L22" s="497"/>
    </row>
    <row r="23" spans="1:12" ht="15.75">
      <c r="A23" s="496"/>
      <c r="B23" s="1730"/>
      <c r="C23" s="501" t="s">
        <v>569</v>
      </c>
      <c r="D23" s="511">
        <v>87.1</v>
      </c>
      <c r="E23" s="511">
        <v>87.7</v>
      </c>
      <c r="F23" s="511">
        <v>87.4</v>
      </c>
      <c r="G23" s="512">
        <v>87.402758620689667</v>
      </c>
      <c r="H23" s="511">
        <v>88.002758620689633</v>
      </c>
      <c r="I23" s="513">
        <v>87.70275862068965</v>
      </c>
      <c r="K23" s="497"/>
      <c r="L23" s="497"/>
    </row>
    <row r="24" spans="1:12" ht="15.75">
      <c r="A24" s="496"/>
      <c r="B24" s="1730"/>
      <c r="C24" s="501" t="s">
        <v>570</v>
      </c>
      <c r="D24" s="511">
        <v>85.3</v>
      </c>
      <c r="E24" s="511">
        <v>85.9</v>
      </c>
      <c r="F24" s="511">
        <v>85.6</v>
      </c>
      <c r="G24" s="512">
        <v>85.646896551724126</v>
      </c>
      <c r="H24" s="511">
        <v>86.246896551724149</v>
      </c>
      <c r="I24" s="513">
        <v>85.946896551724137</v>
      </c>
      <c r="K24" s="497"/>
      <c r="L24" s="497"/>
    </row>
    <row r="25" spans="1:12" ht="15.75">
      <c r="A25" s="496"/>
      <c r="B25" s="1730"/>
      <c r="C25" s="501" t="s">
        <v>571</v>
      </c>
      <c r="D25" s="511">
        <v>86.77</v>
      </c>
      <c r="E25" s="511">
        <v>87.37</v>
      </c>
      <c r="F25" s="511">
        <v>87.07</v>
      </c>
      <c r="G25" s="512">
        <v>86.572333333333333</v>
      </c>
      <c r="H25" s="511">
        <v>87.172333333333341</v>
      </c>
      <c r="I25" s="513">
        <v>86.87233333333333</v>
      </c>
      <c r="K25" s="497"/>
      <c r="L25" s="497"/>
    </row>
    <row r="26" spans="1:12" ht="15.75">
      <c r="A26" s="496"/>
      <c r="B26" s="1730"/>
      <c r="C26" s="501" t="s">
        <v>572</v>
      </c>
      <c r="D26" s="511">
        <v>86.86</v>
      </c>
      <c r="E26" s="511">
        <v>87.46</v>
      </c>
      <c r="F26" s="511">
        <v>87.16</v>
      </c>
      <c r="G26" s="512">
        <v>86.686451612903213</v>
      </c>
      <c r="H26" s="511">
        <v>87.291000000000011</v>
      </c>
      <c r="I26" s="513">
        <v>86.988725806451612</v>
      </c>
      <c r="K26" s="497"/>
      <c r="L26" s="497"/>
    </row>
    <row r="27" spans="1:12" ht="15.75">
      <c r="A27" s="496"/>
      <c r="B27" s="1730"/>
      <c r="C27" s="501" t="s">
        <v>573</v>
      </c>
      <c r="D27" s="511">
        <v>87.61</v>
      </c>
      <c r="E27" s="511">
        <v>88.21</v>
      </c>
      <c r="F27" s="511">
        <v>87.91</v>
      </c>
      <c r="G27" s="512">
        <v>86.455806451612901</v>
      </c>
      <c r="H27" s="511">
        <v>87.055806451612895</v>
      </c>
      <c r="I27" s="513">
        <v>86.755806451612898</v>
      </c>
      <c r="K27" s="497"/>
      <c r="L27" s="497"/>
    </row>
    <row r="28" spans="1:12" ht="15.75">
      <c r="A28" s="496"/>
      <c r="B28" s="1730"/>
      <c r="C28" s="501" t="s">
        <v>574</v>
      </c>
      <c r="D28" s="511">
        <v>92.72</v>
      </c>
      <c r="E28" s="511">
        <v>93.32</v>
      </c>
      <c r="F28" s="511">
        <v>93.02</v>
      </c>
      <c r="G28" s="512">
        <v>89.458709677419364</v>
      </c>
      <c r="H28" s="511">
        <v>90.058709677419344</v>
      </c>
      <c r="I28" s="513">
        <v>89.758709677419347</v>
      </c>
      <c r="K28" s="497"/>
      <c r="L28" s="497"/>
    </row>
    <row r="29" spans="1:12" ht="15.75">
      <c r="A29" s="496"/>
      <c r="B29" s="1730"/>
      <c r="C29" s="505" t="s">
        <v>575</v>
      </c>
      <c r="D29" s="511">
        <v>95</v>
      </c>
      <c r="E29" s="511">
        <v>95.6</v>
      </c>
      <c r="F29" s="511">
        <v>95.3</v>
      </c>
      <c r="G29" s="512">
        <v>94.915483870967748</v>
      </c>
      <c r="H29" s="511">
        <v>95.515483870967742</v>
      </c>
      <c r="I29" s="513">
        <v>95.215483870967745</v>
      </c>
      <c r="K29" s="497"/>
      <c r="L29" s="497"/>
    </row>
    <row r="30" spans="1:12" ht="16.5" thickBot="1">
      <c r="A30" s="496"/>
      <c r="B30" s="1731"/>
      <c r="C30" s="514" t="s">
        <v>672</v>
      </c>
      <c r="D30" s="515">
        <v>88.015833333333333</v>
      </c>
      <c r="E30" s="515">
        <v>88.615833333333327</v>
      </c>
      <c r="F30" s="515">
        <v>88.31583333333333</v>
      </c>
      <c r="G30" s="516">
        <v>87.655626002271049</v>
      </c>
      <c r="H30" s="515">
        <v>88.256005034529096</v>
      </c>
      <c r="I30" s="517">
        <v>87.955815518400073</v>
      </c>
      <c r="K30" s="497"/>
      <c r="L30" s="497"/>
    </row>
    <row r="31" spans="1:12" ht="15.75">
      <c r="A31" s="496"/>
      <c r="B31" s="1729" t="s">
        <v>554</v>
      </c>
      <c r="C31" s="501" t="s">
        <v>564</v>
      </c>
      <c r="D31" s="518">
        <v>97.96</v>
      </c>
      <c r="E31" s="518">
        <v>98.56</v>
      </c>
      <c r="F31" s="518">
        <v>98.259999999999991</v>
      </c>
      <c r="G31" s="518">
        <v>96.012187499999996</v>
      </c>
      <c r="H31" s="518">
        <v>96.612187500000005</v>
      </c>
      <c r="I31" s="519">
        <v>96.312187499999993</v>
      </c>
      <c r="K31" s="497"/>
      <c r="L31" s="497"/>
    </row>
    <row r="32" spans="1:12" ht="15.75">
      <c r="A32" s="496"/>
      <c r="B32" s="1730"/>
      <c r="C32" s="501" t="s">
        <v>565</v>
      </c>
      <c r="D32" s="511">
        <v>101.29</v>
      </c>
      <c r="E32" s="511">
        <v>101.89</v>
      </c>
      <c r="F32" s="511">
        <v>101.59</v>
      </c>
      <c r="G32" s="511">
        <v>103.24870967741936</v>
      </c>
      <c r="H32" s="511">
        <v>103.84870967741935</v>
      </c>
      <c r="I32" s="513">
        <v>103.54870967741935</v>
      </c>
      <c r="K32" s="497"/>
      <c r="L32" s="497"/>
    </row>
    <row r="33" spans="1:12" ht="15.75">
      <c r="A33" s="496"/>
      <c r="B33" s="1730"/>
      <c r="C33" s="501" t="s">
        <v>566</v>
      </c>
      <c r="D33" s="511">
        <v>98.64</v>
      </c>
      <c r="E33" s="511">
        <v>99.24</v>
      </c>
      <c r="F33" s="511">
        <v>98.94</v>
      </c>
      <c r="G33" s="511">
        <v>98.939677419354837</v>
      </c>
      <c r="H33" s="511">
        <v>99.539677419354845</v>
      </c>
      <c r="I33" s="513">
        <v>99.239677419354848</v>
      </c>
      <c r="K33" s="497"/>
      <c r="L33" s="497"/>
    </row>
    <row r="34" spans="1:12" ht="15.75">
      <c r="A34" s="496"/>
      <c r="B34" s="1730"/>
      <c r="C34" s="501" t="s">
        <v>567</v>
      </c>
      <c r="D34" s="511">
        <v>100.73</v>
      </c>
      <c r="E34" s="511">
        <v>101.33</v>
      </c>
      <c r="F34" s="511">
        <v>101.03</v>
      </c>
      <c r="G34" s="511">
        <v>98.803103448275863</v>
      </c>
      <c r="H34" s="511">
        <v>99.403103448275857</v>
      </c>
      <c r="I34" s="513">
        <v>99.10310344827586</v>
      </c>
      <c r="K34" s="497"/>
      <c r="L34" s="497"/>
    </row>
    <row r="35" spans="1:12" ht="15.75">
      <c r="A35" s="496"/>
      <c r="B35" s="1730"/>
      <c r="C35" s="501" t="s">
        <v>568</v>
      </c>
      <c r="D35" s="511">
        <v>99.11</v>
      </c>
      <c r="E35" s="511">
        <v>99.71</v>
      </c>
      <c r="F35" s="511">
        <v>99.41</v>
      </c>
      <c r="G35" s="511">
        <v>99.268333333333302</v>
      </c>
      <c r="H35" s="511">
        <v>99.868333333333339</v>
      </c>
      <c r="I35" s="513">
        <v>99.568333333333328</v>
      </c>
      <c r="K35" s="497"/>
      <c r="L35" s="497"/>
    </row>
    <row r="36" spans="1:12" ht="15.75">
      <c r="A36" s="496"/>
      <c r="B36" s="1730"/>
      <c r="C36" s="501" t="s">
        <v>569</v>
      </c>
      <c r="D36" s="511">
        <v>98.14</v>
      </c>
      <c r="E36" s="511">
        <v>98.74</v>
      </c>
      <c r="F36" s="511">
        <v>98.44</v>
      </c>
      <c r="G36" s="511">
        <v>98.89533333333334</v>
      </c>
      <c r="H36" s="511">
        <v>99.495333333333321</v>
      </c>
      <c r="I36" s="513">
        <v>99.195333333333338</v>
      </c>
      <c r="K36" s="497"/>
      <c r="L36" s="497"/>
    </row>
    <row r="37" spans="1:12" ht="15.75">
      <c r="A37" s="496"/>
      <c r="B37" s="1730"/>
      <c r="C37" s="520" t="s">
        <v>570</v>
      </c>
      <c r="D37" s="521">
        <v>99.26</v>
      </c>
      <c r="E37" s="521">
        <v>99.86</v>
      </c>
      <c r="F37" s="521">
        <v>99.56</v>
      </c>
      <c r="G37" s="521">
        <v>99.27</v>
      </c>
      <c r="H37" s="521">
        <v>99.87</v>
      </c>
      <c r="I37" s="513">
        <v>99.57</v>
      </c>
      <c r="K37" s="497"/>
      <c r="L37" s="497"/>
    </row>
    <row r="38" spans="1:12" ht="15.75">
      <c r="A38" s="496"/>
      <c r="B38" s="1730"/>
      <c r="C38" s="520" t="s">
        <v>571</v>
      </c>
      <c r="D38" s="521">
        <v>97.58</v>
      </c>
      <c r="E38" s="521">
        <v>98.18</v>
      </c>
      <c r="F38" s="521">
        <v>97.88</v>
      </c>
      <c r="G38" s="521">
        <v>98.50866666666667</v>
      </c>
      <c r="H38" s="521">
        <v>99.108666666666679</v>
      </c>
      <c r="I38" s="513">
        <v>98.808666666666682</v>
      </c>
      <c r="K38" s="497"/>
      <c r="L38" s="497"/>
    </row>
    <row r="39" spans="1:12" ht="15.75">
      <c r="A39" s="496"/>
      <c r="B39" s="1730"/>
      <c r="C39" s="501" t="s">
        <v>572</v>
      </c>
      <c r="D39" s="511">
        <v>95.99</v>
      </c>
      <c r="E39" s="511">
        <v>96.59</v>
      </c>
      <c r="F39" s="511">
        <v>96.289999999999992</v>
      </c>
      <c r="G39" s="511">
        <v>96.414666666666662</v>
      </c>
      <c r="H39" s="511">
        <v>97.014666666666685</v>
      </c>
      <c r="I39" s="513">
        <v>96.714666666666673</v>
      </c>
      <c r="K39" s="497"/>
      <c r="L39" s="497"/>
    </row>
    <row r="40" spans="1:12" ht="15.75">
      <c r="A40" s="496"/>
      <c r="B40" s="1730"/>
      <c r="C40" s="501" t="s">
        <v>573</v>
      </c>
      <c r="D40" s="511">
        <v>95.2</v>
      </c>
      <c r="E40" s="511">
        <v>95.8</v>
      </c>
      <c r="F40" s="511">
        <v>95.5</v>
      </c>
      <c r="G40" s="511">
        <v>96.220967741935496</v>
      </c>
      <c r="H40" s="511">
        <v>96.820967741935476</v>
      </c>
      <c r="I40" s="513">
        <v>96.520967741935493</v>
      </c>
      <c r="K40" s="497"/>
      <c r="L40" s="497"/>
    </row>
    <row r="41" spans="1:12" ht="15.75">
      <c r="A41" s="496"/>
      <c r="B41" s="1730"/>
      <c r="C41" s="501" t="s">
        <v>574</v>
      </c>
      <c r="D41" s="511">
        <v>95.32</v>
      </c>
      <c r="E41" s="511">
        <v>95.92</v>
      </c>
      <c r="F41" s="511">
        <v>95.62</v>
      </c>
      <c r="G41" s="511">
        <v>94.152258064516133</v>
      </c>
      <c r="H41" s="511">
        <v>94.752258064516141</v>
      </c>
      <c r="I41" s="513">
        <v>94.452258064516144</v>
      </c>
      <c r="K41" s="497"/>
      <c r="L41" s="497"/>
    </row>
    <row r="42" spans="1:12" ht="15.75">
      <c r="A42" s="496"/>
      <c r="B42" s="1730"/>
      <c r="C42" s="505" t="s">
        <v>575</v>
      </c>
      <c r="D42" s="522">
        <v>95.9</v>
      </c>
      <c r="E42" s="522">
        <v>96.5</v>
      </c>
      <c r="F42" s="522">
        <v>96.2</v>
      </c>
      <c r="G42" s="522">
        <v>95.714062499999997</v>
      </c>
      <c r="H42" s="522">
        <v>96.314062500000006</v>
      </c>
      <c r="I42" s="523">
        <v>96.014062499999994</v>
      </c>
      <c r="K42" s="497"/>
      <c r="L42" s="497"/>
    </row>
    <row r="43" spans="1:12" ht="16.5" thickBot="1">
      <c r="A43" s="496"/>
      <c r="B43" s="1731"/>
      <c r="C43" s="524" t="s">
        <v>672</v>
      </c>
      <c r="D43" s="525">
        <v>97.926666666666677</v>
      </c>
      <c r="E43" s="525">
        <v>98.526666666666657</v>
      </c>
      <c r="F43" s="525">
        <v>98.251639784946235</v>
      </c>
      <c r="G43" s="525">
        <v>97.953997195958479</v>
      </c>
      <c r="H43" s="525">
        <v>98.553997195958473</v>
      </c>
      <c r="I43" s="526">
        <v>98.253997195958462</v>
      </c>
      <c r="K43" s="497"/>
      <c r="L43" s="497"/>
    </row>
    <row r="44" spans="1:12" ht="15.75">
      <c r="A44" s="496"/>
      <c r="B44" s="1729" t="s">
        <v>198</v>
      </c>
      <c r="C44" s="501" t="s">
        <v>564</v>
      </c>
      <c r="D44" s="527">
        <v>96.92</v>
      </c>
      <c r="E44" s="527">
        <v>97.52</v>
      </c>
      <c r="F44" s="527">
        <v>97.22</v>
      </c>
      <c r="G44" s="527">
        <v>96.714193548387101</v>
      </c>
      <c r="H44" s="527">
        <v>97.314193548387095</v>
      </c>
      <c r="I44" s="528">
        <v>97.014193548387098</v>
      </c>
      <c r="K44" s="497"/>
      <c r="L44" s="497"/>
    </row>
    <row r="45" spans="1:12" ht="15.75">
      <c r="A45" s="496"/>
      <c r="B45" s="1730"/>
      <c r="C45" s="501" t="s">
        <v>565</v>
      </c>
      <c r="D45" s="512">
        <v>97.52</v>
      </c>
      <c r="E45" s="512">
        <v>98.12</v>
      </c>
      <c r="F45" s="512">
        <v>97.82</v>
      </c>
      <c r="G45" s="512">
        <v>96.642258064516142</v>
      </c>
      <c r="H45" s="512">
        <v>97.242258064516108</v>
      </c>
      <c r="I45" s="529">
        <v>96.942258064516125</v>
      </c>
      <c r="K45" s="497"/>
      <c r="L45" s="497"/>
    </row>
    <row r="46" spans="1:12" ht="15.75">
      <c r="A46" s="496"/>
      <c r="B46" s="1730"/>
      <c r="C46" s="501" t="s">
        <v>566</v>
      </c>
      <c r="D46" s="512">
        <v>98.64</v>
      </c>
      <c r="E46" s="512">
        <v>99.24</v>
      </c>
      <c r="F46" s="512">
        <v>98.94</v>
      </c>
      <c r="G46" s="512">
        <v>97.734193548387097</v>
      </c>
      <c r="H46" s="512">
        <v>98.334193548387105</v>
      </c>
      <c r="I46" s="529">
        <v>98.034193548387094</v>
      </c>
      <c r="K46" s="497"/>
      <c r="L46" s="497"/>
    </row>
    <row r="47" spans="1:12" ht="15.75">
      <c r="A47" s="496"/>
      <c r="B47" s="1730"/>
      <c r="C47" s="501" t="s">
        <v>567</v>
      </c>
      <c r="D47" s="512">
        <v>98.46</v>
      </c>
      <c r="E47" s="512">
        <v>99.06</v>
      </c>
      <c r="F47" s="512">
        <v>98.76</v>
      </c>
      <c r="G47" s="512">
        <v>97.996333333333311</v>
      </c>
      <c r="H47" s="512">
        <v>98.596333333333334</v>
      </c>
      <c r="I47" s="529">
        <v>98.296333333333322</v>
      </c>
      <c r="K47" s="497"/>
      <c r="L47" s="497"/>
    </row>
    <row r="48" spans="1:12" ht="15.75">
      <c r="A48" s="496"/>
      <c r="B48" s="1730"/>
      <c r="C48" s="501" t="s">
        <v>568</v>
      </c>
      <c r="D48" s="512">
        <v>99.37</v>
      </c>
      <c r="E48" s="512">
        <v>99.97</v>
      </c>
      <c r="F48" s="512">
        <v>99.67</v>
      </c>
      <c r="G48" s="512">
        <v>98.795172413793082</v>
      </c>
      <c r="H48" s="512">
        <v>99.395172413793105</v>
      </c>
      <c r="I48" s="529">
        <v>99.095172413793094</v>
      </c>
      <c r="K48" s="497"/>
      <c r="L48" s="497"/>
    </row>
    <row r="49" spans="1:12" ht="15.75">
      <c r="A49" s="496"/>
      <c r="B49" s="1730"/>
      <c r="C49" s="501" t="s">
        <v>569</v>
      </c>
      <c r="D49" s="512">
        <v>99.13</v>
      </c>
      <c r="E49" s="512">
        <v>99.73</v>
      </c>
      <c r="F49" s="512">
        <v>99.43</v>
      </c>
      <c r="G49" s="512">
        <v>100.75700000000002</v>
      </c>
      <c r="H49" s="512">
        <v>101.357</v>
      </c>
      <c r="I49" s="529">
        <v>101.05700000000002</v>
      </c>
      <c r="K49" s="497"/>
      <c r="L49" s="497"/>
    </row>
    <row r="50" spans="1:12" ht="15.75">
      <c r="A50" s="496"/>
      <c r="B50" s="1730"/>
      <c r="C50" s="501" t="s">
        <v>673</v>
      </c>
      <c r="D50" s="512">
        <v>99.31</v>
      </c>
      <c r="E50" s="512">
        <v>99.91</v>
      </c>
      <c r="F50" s="512">
        <v>99.61</v>
      </c>
      <c r="G50" s="512">
        <v>98.53</v>
      </c>
      <c r="H50" s="512">
        <v>99.13</v>
      </c>
      <c r="I50" s="529">
        <v>98.83</v>
      </c>
      <c r="K50" s="497"/>
      <c r="L50" s="497"/>
    </row>
    <row r="51" spans="1:12" ht="15.75">
      <c r="A51" s="496"/>
      <c r="B51" s="1730"/>
      <c r="C51" s="501" t="s">
        <v>571</v>
      </c>
      <c r="D51" s="512">
        <v>100.45</v>
      </c>
      <c r="E51" s="512">
        <v>101.05</v>
      </c>
      <c r="F51" s="512">
        <v>100.75</v>
      </c>
      <c r="G51" s="512">
        <v>99.253666666666689</v>
      </c>
      <c r="H51" s="512">
        <v>99.853666666666655</v>
      </c>
      <c r="I51" s="529">
        <v>99.553666666666672</v>
      </c>
      <c r="K51" s="497"/>
      <c r="L51" s="497"/>
    </row>
    <row r="52" spans="1:12" ht="15.75">
      <c r="A52" s="496"/>
      <c r="B52" s="1730"/>
      <c r="C52" s="501" t="s">
        <v>572</v>
      </c>
      <c r="D52" s="512">
        <v>99.4</v>
      </c>
      <c r="E52" s="512">
        <v>100</v>
      </c>
      <c r="F52" s="512">
        <v>99.7</v>
      </c>
      <c r="G52" s="512">
        <v>99.667000000000002</v>
      </c>
      <c r="H52" s="512">
        <v>100.26700000000001</v>
      </c>
      <c r="I52" s="529">
        <v>99.967000000000013</v>
      </c>
      <c r="K52" s="497"/>
      <c r="L52" s="497"/>
    </row>
    <row r="53" spans="1:12" ht="15.75">
      <c r="A53" s="496"/>
      <c r="B53" s="1730"/>
      <c r="C53" s="501" t="s">
        <v>573</v>
      </c>
      <c r="D53" s="512">
        <v>102.16</v>
      </c>
      <c r="E53" s="512">
        <v>102.76</v>
      </c>
      <c r="F53" s="512">
        <v>102.46000000000001</v>
      </c>
      <c r="G53" s="512">
        <v>100.94516129032259</v>
      </c>
      <c r="H53" s="512">
        <v>101.54516129032258</v>
      </c>
      <c r="I53" s="529">
        <v>101.24516129032259</v>
      </c>
      <c r="K53" s="497"/>
      <c r="L53" s="497"/>
    </row>
    <row r="54" spans="1:12" ht="15.75">
      <c r="A54" s="496"/>
      <c r="B54" s="1730"/>
      <c r="C54" s="501" t="s">
        <v>674</v>
      </c>
      <c r="D54" s="512">
        <v>102.2</v>
      </c>
      <c r="E54" s="512">
        <v>102.8</v>
      </c>
      <c r="F54" s="512">
        <v>102.5</v>
      </c>
      <c r="G54" s="512">
        <v>101.78375</v>
      </c>
      <c r="H54" s="512">
        <v>102.38374999999999</v>
      </c>
      <c r="I54" s="529">
        <v>102.08374999999999</v>
      </c>
      <c r="K54" s="497"/>
      <c r="L54" s="497"/>
    </row>
    <row r="55" spans="1:12" ht="15.75">
      <c r="A55" s="496"/>
      <c r="B55" s="1730"/>
      <c r="C55" s="501" t="s">
        <v>575</v>
      </c>
      <c r="D55" s="511">
        <v>101.14</v>
      </c>
      <c r="E55" s="511">
        <v>101.74</v>
      </c>
      <c r="F55" s="511">
        <v>101.44</v>
      </c>
      <c r="G55" s="511">
        <v>101.45258064516129</v>
      </c>
      <c r="H55" s="511">
        <v>102.0525806451613</v>
      </c>
      <c r="I55" s="513">
        <v>101.75258064516129</v>
      </c>
      <c r="K55" s="497"/>
      <c r="L55" s="497"/>
    </row>
    <row r="56" spans="1:12" ht="16.5" thickBot="1">
      <c r="A56" s="496"/>
      <c r="B56" s="1731"/>
      <c r="C56" s="524" t="s">
        <v>672</v>
      </c>
      <c r="D56" s="515">
        <v>99.558333333333337</v>
      </c>
      <c r="E56" s="515">
        <v>100.15833333333332</v>
      </c>
      <c r="F56" s="515">
        <v>99.858333333333348</v>
      </c>
      <c r="G56" s="515">
        <v>99.189275792547292</v>
      </c>
      <c r="H56" s="515">
        <v>99.789275792547258</v>
      </c>
      <c r="I56" s="517">
        <v>99.489275792547275</v>
      </c>
      <c r="K56" s="497"/>
      <c r="L56" s="497"/>
    </row>
    <row r="57" spans="1:12" ht="15.75">
      <c r="A57" s="496"/>
      <c r="B57" s="1729" t="s">
        <v>6</v>
      </c>
      <c r="C57" s="501" t="s">
        <v>564</v>
      </c>
      <c r="D57" s="527">
        <v>103.71</v>
      </c>
      <c r="E57" s="527">
        <v>104.31</v>
      </c>
      <c r="F57" s="527">
        <v>104.00999999999999</v>
      </c>
      <c r="G57" s="527">
        <v>102.12375000000002</v>
      </c>
      <c r="H57" s="527">
        <v>102.72375</v>
      </c>
      <c r="I57" s="528">
        <v>102.42375000000001</v>
      </c>
      <c r="K57" s="497"/>
      <c r="L57" s="497"/>
    </row>
    <row r="58" spans="1:12" ht="15.75">
      <c r="A58" s="496"/>
      <c r="B58" s="1730"/>
      <c r="C58" s="501" t="s">
        <v>565</v>
      </c>
      <c r="D58" s="512">
        <v>105.92</v>
      </c>
      <c r="E58" s="512">
        <v>106.52</v>
      </c>
      <c r="F58" s="512">
        <v>106.22</v>
      </c>
      <c r="G58" s="512">
        <v>105.59096774193547</v>
      </c>
      <c r="H58" s="512">
        <v>106.19096774193549</v>
      </c>
      <c r="I58" s="529">
        <v>105.89096774193548</v>
      </c>
      <c r="K58" s="497"/>
      <c r="L58" s="497"/>
    </row>
    <row r="59" spans="1:12" ht="15.75">
      <c r="A59" s="496"/>
      <c r="B59" s="1730"/>
      <c r="C59" s="501" t="s">
        <v>566</v>
      </c>
      <c r="D59" s="512">
        <v>103.49</v>
      </c>
      <c r="E59" s="512">
        <v>104.09</v>
      </c>
      <c r="F59" s="512">
        <v>103.78999999999999</v>
      </c>
      <c r="G59" s="512">
        <v>104.52666666666666</v>
      </c>
      <c r="H59" s="512">
        <v>105.12666666666668</v>
      </c>
      <c r="I59" s="529">
        <v>104.82666666666667</v>
      </c>
      <c r="K59" s="497"/>
      <c r="L59" s="497"/>
    </row>
    <row r="60" spans="1:12" ht="15.75">
      <c r="A60" s="496"/>
      <c r="B60" s="1730"/>
      <c r="C60" s="501" t="s">
        <v>567</v>
      </c>
      <c r="D60" s="512">
        <v>105.46</v>
      </c>
      <c r="E60" s="512">
        <v>106.06</v>
      </c>
      <c r="F60" s="512">
        <v>105.75999999999999</v>
      </c>
      <c r="G60" s="512">
        <v>104.429</v>
      </c>
      <c r="H60" s="512">
        <v>105.02900000000001</v>
      </c>
      <c r="I60" s="529">
        <v>104.72900000000001</v>
      </c>
      <c r="K60" s="497"/>
      <c r="L60" s="497"/>
    </row>
    <row r="61" spans="1:12" ht="15.75">
      <c r="A61" s="496"/>
      <c r="B61" s="1730"/>
      <c r="C61" s="501" t="s">
        <v>568</v>
      </c>
      <c r="D61" s="512">
        <v>107</v>
      </c>
      <c r="E61" s="512">
        <v>107.6</v>
      </c>
      <c r="F61" s="512">
        <v>107.3</v>
      </c>
      <c r="G61" s="512">
        <v>106.20206896551723</v>
      </c>
      <c r="H61" s="512">
        <v>106.80206896551724</v>
      </c>
      <c r="I61" s="529">
        <v>106.50206896551722</v>
      </c>
      <c r="K61" s="497"/>
      <c r="L61" s="497"/>
    </row>
    <row r="62" spans="1:12" ht="15.75">
      <c r="A62" s="496"/>
      <c r="B62" s="1730"/>
      <c r="C62" s="501" t="s">
        <v>569</v>
      </c>
      <c r="D62" s="512">
        <v>106.6</v>
      </c>
      <c r="E62" s="512">
        <v>107.2</v>
      </c>
      <c r="F62" s="512">
        <v>106.9</v>
      </c>
      <c r="G62" s="512">
        <v>106.06200000000003</v>
      </c>
      <c r="H62" s="512">
        <v>106.66199999999999</v>
      </c>
      <c r="I62" s="529">
        <v>106.36200000000001</v>
      </c>
      <c r="K62" s="497"/>
      <c r="L62" s="497"/>
    </row>
    <row r="63" spans="1:12" ht="15.75">
      <c r="A63" s="496"/>
      <c r="B63" s="1730"/>
      <c r="C63" s="501" t="s">
        <v>675</v>
      </c>
      <c r="D63" s="512">
        <v>108.88</v>
      </c>
      <c r="E63" s="512">
        <v>109.48</v>
      </c>
      <c r="F63" s="512">
        <v>109.18</v>
      </c>
      <c r="G63" s="512">
        <v>108.18586206896553</v>
      </c>
      <c r="H63" s="512">
        <v>108.78586206896551</v>
      </c>
      <c r="I63" s="529">
        <v>108.48586206896553</v>
      </c>
      <c r="K63" s="497"/>
      <c r="L63" s="497"/>
    </row>
    <row r="64" spans="1:12" ht="15.75">
      <c r="A64" s="496"/>
      <c r="B64" s="1730"/>
      <c r="C64" s="501" t="s">
        <v>571</v>
      </c>
      <c r="D64" s="512">
        <v>107.23</v>
      </c>
      <c r="E64" s="512">
        <v>107.83</v>
      </c>
      <c r="F64" s="512">
        <v>107.53</v>
      </c>
      <c r="G64" s="512">
        <v>108.52000000000001</v>
      </c>
      <c r="H64" s="512">
        <v>109.11999999999998</v>
      </c>
      <c r="I64" s="529">
        <v>108.82</v>
      </c>
      <c r="K64" s="497"/>
      <c r="L64" s="497"/>
    </row>
    <row r="65" spans="1:12" ht="15.75">
      <c r="A65" s="496"/>
      <c r="B65" s="1730"/>
      <c r="C65" s="501" t="s">
        <v>572</v>
      </c>
      <c r="D65" s="512">
        <v>105.92</v>
      </c>
      <c r="E65" s="512">
        <v>106.52</v>
      </c>
      <c r="F65" s="512">
        <v>106.22</v>
      </c>
      <c r="G65" s="512">
        <v>106.24066666666664</v>
      </c>
      <c r="H65" s="512">
        <v>106.84066666666668</v>
      </c>
      <c r="I65" s="529">
        <v>106.54066666666665</v>
      </c>
      <c r="K65" s="497"/>
      <c r="L65" s="497"/>
    </row>
    <row r="66" spans="1:12" ht="15.75">
      <c r="A66" s="496"/>
      <c r="B66" s="1730"/>
      <c r="C66" s="501" t="s">
        <v>573</v>
      </c>
      <c r="D66" s="512">
        <v>106.27</v>
      </c>
      <c r="E66" s="512">
        <v>106.87</v>
      </c>
      <c r="F66" s="512">
        <v>106.57</v>
      </c>
      <c r="G66" s="512">
        <v>106.12741935483871</v>
      </c>
      <c r="H66" s="512">
        <v>106.72741935483872</v>
      </c>
      <c r="I66" s="529">
        <v>106.42741935483872</v>
      </c>
      <c r="K66" s="497"/>
      <c r="L66" s="497"/>
    </row>
    <row r="67" spans="1:12" ht="15.75">
      <c r="A67" s="496"/>
      <c r="B67" s="1730"/>
      <c r="C67" s="501" t="s">
        <v>574</v>
      </c>
      <c r="D67" s="511">
        <v>107.08</v>
      </c>
      <c r="E67" s="511">
        <v>107.68</v>
      </c>
      <c r="F67" s="511">
        <v>107.38</v>
      </c>
      <c r="G67" s="511">
        <v>107.05187500000002</v>
      </c>
      <c r="H67" s="511">
        <v>107.65187499999999</v>
      </c>
      <c r="I67" s="513">
        <v>107.35187500000001</v>
      </c>
      <c r="K67" s="497"/>
      <c r="L67" s="497"/>
    </row>
    <row r="68" spans="1:12" ht="15.75">
      <c r="A68" s="496"/>
      <c r="B68" s="1730"/>
      <c r="C68" s="501" t="s">
        <v>575</v>
      </c>
      <c r="D68" s="511">
        <v>106.73</v>
      </c>
      <c r="E68" s="511">
        <v>107.33</v>
      </c>
      <c r="F68" s="511">
        <v>107.03</v>
      </c>
      <c r="G68" s="511">
        <v>107.56193548387097</v>
      </c>
      <c r="H68" s="511">
        <v>108.16193548387095</v>
      </c>
      <c r="I68" s="513">
        <v>107.86193548387095</v>
      </c>
      <c r="K68" s="497"/>
      <c r="L68" s="497"/>
    </row>
    <row r="69" spans="1:12" ht="16.5" thickBot="1">
      <c r="A69" s="496"/>
      <c r="B69" s="1731"/>
      <c r="C69" s="524" t="s">
        <v>672</v>
      </c>
      <c r="D69" s="515">
        <v>106.19083333333333</v>
      </c>
      <c r="E69" s="515">
        <v>106.79083333333334</v>
      </c>
      <c r="F69" s="515">
        <v>106.4908333333333</v>
      </c>
      <c r="G69" s="515">
        <v>106.05185099570512</v>
      </c>
      <c r="H69" s="515">
        <v>106.6518509957051</v>
      </c>
      <c r="I69" s="517">
        <v>106.35185099570509</v>
      </c>
      <c r="K69" s="497"/>
      <c r="L69" s="497"/>
    </row>
    <row r="70" spans="1:12" ht="15.75">
      <c r="A70" s="496"/>
      <c r="B70" s="1729" t="s">
        <v>7</v>
      </c>
      <c r="C70" s="530" t="s">
        <v>564</v>
      </c>
      <c r="D70" s="518">
        <v>106.72</v>
      </c>
      <c r="E70" s="518">
        <v>107.32</v>
      </c>
      <c r="F70" s="518">
        <v>107.02</v>
      </c>
      <c r="G70" s="518">
        <v>106.88593750000001</v>
      </c>
      <c r="H70" s="518">
        <v>107.48593749999998</v>
      </c>
      <c r="I70" s="519">
        <v>107.18593749999999</v>
      </c>
      <c r="K70" s="497"/>
      <c r="L70" s="497"/>
    </row>
    <row r="71" spans="1:12" ht="15.75">
      <c r="A71" s="496"/>
      <c r="B71" s="1730"/>
      <c r="C71" s="501" t="s">
        <v>565</v>
      </c>
      <c r="D71" s="511">
        <v>106.85</v>
      </c>
      <c r="E71" s="511">
        <v>107.45</v>
      </c>
      <c r="F71" s="511">
        <v>107.15</v>
      </c>
      <c r="G71" s="511">
        <v>106.7274193548387</v>
      </c>
      <c r="H71" s="511">
        <v>107.32741935483868</v>
      </c>
      <c r="I71" s="513">
        <v>107.02741935483868</v>
      </c>
      <c r="K71" s="497"/>
      <c r="L71" s="497"/>
    </row>
    <row r="72" spans="1:12" ht="15.75">
      <c r="A72" s="496"/>
      <c r="B72" s="1730"/>
      <c r="C72" s="501" t="s">
        <v>566</v>
      </c>
      <c r="D72" s="511">
        <v>106.49</v>
      </c>
      <c r="E72" s="511">
        <v>107.09</v>
      </c>
      <c r="F72" s="511">
        <v>106.78999999999999</v>
      </c>
      <c r="G72" s="511">
        <v>106.43566666666669</v>
      </c>
      <c r="H72" s="511">
        <v>107.03566666666666</v>
      </c>
      <c r="I72" s="513">
        <v>106.73566666666667</v>
      </c>
      <c r="K72" s="497"/>
      <c r="L72" s="497"/>
    </row>
    <row r="73" spans="1:12" ht="15.75">
      <c r="A73" s="496"/>
      <c r="B73" s="1730"/>
      <c r="C73" s="501" t="s">
        <v>567</v>
      </c>
      <c r="D73" s="511">
        <v>107.31</v>
      </c>
      <c r="E73" s="511">
        <v>107.91</v>
      </c>
      <c r="F73" s="511">
        <v>107.61</v>
      </c>
      <c r="G73" s="511">
        <v>106.61566666666667</v>
      </c>
      <c r="H73" s="511">
        <v>107.21566666666668</v>
      </c>
      <c r="I73" s="513">
        <v>106.91566666666668</v>
      </c>
      <c r="K73" s="497"/>
      <c r="L73" s="497"/>
    </row>
    <row r="74" spans="1:12" ht="15.75">
      <c r="A74" s="496"/>
      <c r="B74" s="1730"/>
      <c r="C74" s="501" t="s">
        <v>568</v>
      </c>
      <c r="D74" s="511">
        <v>107.7</v>
      </c>
      <c r="E74" s="511">
        <v>108.3</v>
      </c>
      <c r="F74" s="511">
        <v>108</v>
      </c>
      <c r="G74" s="511">
        <v>108.59133333333332</v>
      </c>
      <c r="H74" s="511">
        <v>109.19133333333333</v>
      </c>
      <c r="I74" s="513">
        <v>108.89133333333334</v>
      </c>
      <c r="K74" s="497"/>
      <c r="L74" s="497"/>
    </row>
    <row r="75" spans="1:12" ht="15.75">
      <c r="A75" s="496"/>
      <c r="B75" s="1730"/>
      <c r="C75" s="501" t="s">
        <v>569</v>
      </c>
      <c r="D75" s="511">
        <v>108.54</v>
      </c>
      <c r="E75" s="511">
        <v>109.14</v>
      </c>
      <c r="F75" s="511">
        <v>108.84</v>
      </c>
      <c r="G75" s="511">
        <v>108.4448275862069</v>
      </c>
      <c r="H75" s="511">
        <v>109.04482758620691</v>
      </c>
      <c r="I75" s="513">
        <v>108.7448275862069</v>
      </c>
      <c r="K75" s="497"/>
      <c r="L75" s="497"/>
    </row>
    <row r="76" spans="1:12" ht="15.75">
      <c r="A76" s="496"/>
      <c r="B76" s="1730"/>
      <c r="C76" s="501" t="s">
        <v>570</v>
      </c>
      <c r="D76" s="511">
        <v>106.63</v>
      </c>
      <c r="E76" s="511">
        <v>107.23</v>
      </c>
      <c r="F76" s="511">
        <v>106.93</v>
      </c>
      <c r="G76" s="511">
        <v>108.20103448275863</v>
      </c>
      <c r="H76" s="511">
        <v>108.80103448275862</v>
      </c>
      <c r="I76" s="513">
        <v>108.50103448275863</v>
      </c>
      <c r="K76" s="497"/>
      <c r="L76" s="497"/>
    </row>
    <row r="77" spans="1:12" ht="15.75">
      <c r="A77" s="496"/>
      <c r="B77" s="1730"/>
      <c r="C77" s="501" t="s">
        <v>571</v>
      </c>
      <c r="D77" s="511">
        <v>106.27</v>
      </c>
      <c r="E77" s="511">
        <v>106.87</v>
      </c>
      <c r="F77" s="511">
        <v>106.57</v>
      </c>
      <c r="G77" s="511">
        <v>106.642</v>
      </c>
      <c r="H77" s="511">
        <v>107.242</v>
      </c>
      <c r="I77" s="513">
        <v>106.94200000000001</v>
      </c>
      <c r="K77" s="497"/>
      <c r="L77" s="497"/>
    </row>
    <row r="78" spans="1:12" ht="15.75">
      <c r="A78" s="496"/>
      <c r="B78" s="1730"/>
      <c r="C78" s="501" t="s">
        <v>572</v>
      </c>
      <c r="D78" s="511">
        <v>103.1</v>
      </c>
      <c r="E78" s="511">
        <v>103.7</v>
      </c>
      <c r="F78" s="511">
        <v>103.4</v>
      </c>
      <c r="G78" s="511">
        <v>103.90870967741935</v>
      </c>
      <c r="H78" s="511">
        <v>104.50870967741933</v>
      </c>
      <c r="I78" s="513">
        <v>104.20870967741934</v>
      </c>
      <c r="K78" s="497"/>
      <c r="L78" s="497"/>
    </row>
    <row r="79" spans="1:12" ht="15.75">
      <c r="A79" s="496"/>
      <c r="B79" s="1730"/>
      <c r="C79" s="501" t="s">
        <v>573</v>
      </c>
      <c r="D79" s="511">
        <v>102.61</v>
      </c>
      <c r="E79" s="511">
        <v>103.21</v>
      </c>
      <c r="F79" s="511">
        <v>102.91</v>
      </c>
      <c r="G79" s="511">
        <v>102.69709677419354</v>
      </c>
      <c r="H79" s="511">
        <v>103.29709677419355</v>
      </c>
      <c r="I79" s="513">
        <v>102.99709677419355</v>
      </c>
      <c r="K79" s="497"/>
      <c r="L79" s="497"/>
    </row>
    <row r="80" spans="1:12" ht="15.75">
      <c r="A80" s="496"/>
      <c r="B80" s="1730"/>
      <c r="C80" s="501" t="s">
        <v>574</v>
      </c>
      <c r="D80" s="511">
        <v>102.77</v>
      </c>
      <c r="E80" s="511">
        <v>103.37</v>
      </c>
      <c r="F80" s="511">
        <v>103.07</v>
      </c>
      <c r="G80" s="511">
        <v>102.82129032258065</v>
      </c>
      <c r="H80" s="511">
        <v>103.42129032258065</v>
      </c>
      <c r="I80" s="513">
        <v>103.12129032258065</v>
      </c>
      <c r="K80" s="497"/>
      <c r="L80" s="497"/>
    </row>
    <row r="81" spans="1:12" ht="15.75">
      <c r="A81" s="496"/>
      <c r="B81" s="1730"/>
      <c r="C81" s="501" t="s">
        <v>575</v>
      </c>
      <c r="D81" s="511">
        <v>102.86</v>
      </c>
      <c r="E81" s="511">
        <v>103.46</v>
      </c>
      <c r="F81" s="511">
        <v>103.16</v>
      </c>
      <c r="G81" s="511">
        <v>102.97903225806451</v>
      </c>
      <c r="H81" s="511">
        <v>103.57903225806453</v>
      </c>
      <c r="I81" s="513">
        <v>103.27903225806452</v>
      </c>
      <c r="K81" s="497"/>
      <c r="L81" s="497"/>
    </row>
    <row r="82" spans="1:12" ht="15.75">
      <c r="A82" s="496"/>
      <c r="B82" s="1731"/>
      <c r="C82" s="524" t="s">
        <v>672</v>
      </c>
      <c r="D82" s="515">
        <v>105.65416666666665</v>
      </c>
      <c r="E82" s="515">
        <v>106.25416666666668</v>
      </c>
      <c r="F82" s="515">
        <v>105.95416666666667</v>
      </c>
      <c r="G82" s="515">
        <v>105.91250121856073</v>
      </c>
      <c r="H82" s="515">
        <v>106.51250121856073</v>
      </c>
      <c r="I82" s="517">
        <v>106.21250121856076</v>
      </c>
      <c r="K82" s="497"/>
      <c r="L82" s="497"/>
    </row>
    <row r="83" spans="1:12" ht="15.75">
      <c r="A83" s="496"/>
      <c r="B83" s="1711" t="s">
        <v>53</v>
      </c>
      <c r="C83" s="530" t="s">
        <v>564</v>
      </c>
      <c r="D83" s="518">
        <v>102.29</v>
      </c>
      <c r="E83" s="518">
        <v>102.89</v>
      </c>
      <c r="F83" s="518">
        <v>102.59</v>
      </c>
      <c r="G83" s="518">
        <v>102.28999999999998</v>
      </c>
      <c r="H83" s="518">
        <v>102.89000000000001</v>
      </c>
      <c r="I83" s="519">
        <v>102.59</v>
      </c>
      <c r="K83" s="497"/>
      <c r="L83" s="497"/>
    </row>
    <row r="84" spans="1:12" ht="15.75">
      <c r="A84" s="496"/>
      <c r="B84" s="1712"/>
      <c r="C84" s="501" t="s">
        <v>565</v>
      </c>
      <c r="D84" s="511">
        <v>102.22</v>
      </c>
      <c r="E84" s="511">
        <v>102.82</v>
      </c>
      <c r="F84" s="511">
        <v>102.52</v>
      </c>
      <c r="G84" s="511">
        <v>102.15354838709678</v>
      </c>
      <c r="H84" s="511">
        <v>102.75354838709676</v>
      </c>
      <c r="I84" s="513">
        <v>102.45354838709676</v>
      </c>
      <c r="K84" s="497"/>
      <c r="L84" s="497"/>
    </row>
    <row r="85" spans="1:12" ht="15.75">
      <c r="A85" s="496"/>
      <c r="B85" s="1712"/>
      <c r="C85" s="501" t="s">
        <v>566</v>
      </c>
      <c r="D85" s="511">
        <v>103.29</v>
      </c>
      <c r="E85" s="511">
        <v>103.89</v>
      </c>
      <c r="F85" s="511">
        <v>103.59</v>
      </c>
      <c r="G85" s="511">
        <v>103.68709677419353</v>
      </c>
      <c r="H85" s="511">
        <v>104.28709677419357</v>
      </c>
      <c r="I85" s="513">
        <v>103.98709677419356</v>
      </c>
      <c r="K85" s="497"/>
      <c r="L85" s="497"/>
    </row>
    <row r="86" spans="1:12" ht="15.75">
      <c r="A86" s="496"/>
      <c r="B86" s="1712"/>
      <c r="C86" s="501" t="s">
        <v>567</v>
      </c>
      <c r="D86" s="511">
        <v>104.04</v>
      </c>
      <c r="E86" s="511">
        <v>104.64</v>
      </c>
      <c r="F86" s="511">
        <v>104.34</v>
      </c>
      <c r="G86" s="511">
        <v>103.63419354838709</v>
      </c>
      <c r="H86" s="511">
        <v>104.23419354838707</v>
      </c>
      <c r="I86" s="513">
        <v>103.93419354838707</v>
      </c>
      <c r="K86" s="497"/>
      <c r="L86" s="497"/>
    </row>
    <row r="87" spans="1:12" ht="15.75">
      <c r="A87" s="496"/>
      <c r="B87" s="1712"/>
      <c r="C87" s="501" t="s">
        <v>568</v>
      </c>
      <c r="D87" s="511">
        <v>102.65</v>
      </c>
      <c r="E87" s="511">
        <v>103.25</v>
      </c>
      <c r="F87" s="511">
        <v>102.95</v>
      </c>
      <c r="G87" s="511">
        <v>103.08379310344827</v>
      </c>
      <c r="H87" s="511">
        <v>103.68379310344827</v>
      </c>
      <c r="I87" s="513">
        <v>103.38379310344827</v>
      </c>
      <c r="K87" s="497"/>
      <c r="L87" s="497"/>
    </row>
    <row r="88" spans="1:12" ht="16.5" thickBot="1">
      <c r="A88" s="496"/>
      <c r="B88" s="1713"/>
      <c r="C88" s="531" t="s">
        <v>569</v>
      </c>
      <c r="D88" s="532">
        <v>101.52</v>
      </c>
      <c r="E88" s="532">
        <v>102.12</v>
      </c>
      <c r="F88" s="532">
        <v>101.82</v>
      </c>
      <c r="G88" s="532">
        <v>101.83166666666668</v>
      </c>
      <c r="H88" s="532">
        <v>102.43166666666666</v>
      </c>
      <c r="I88" s="533">
        <v>102.13166666666666</v>
      </c>
      <c r="K88" s="534"/>
      <c r="L88" s="534"/>
    </row>
    <row r="89" spans="1:12" ht="16.5" thickTop="1">
      <c r="B89" s="151" t="s">
        <v>676</v>
      </c>
      <c r="C89" s="151"/>
      <c r="D89" s="151"/>
      <c r="E89" s="151"/>
      <c r="F89" s="151"/>
      <c r="G89" s="151"/>
      <c r="H89" s="151"/>
      <c r="I89" s="151"/>
      <c r="K89" s="534"/>
      <c r="L89" s="534"/>
    </row>
    <row r="90" spans="1:12" ht="15.75">
      <c r="B90" s="151"/>
      <c r="C90" s="151"/>
      <c r="D90" s="151"/>
      <c r="E90" s="151"/>
      <c r="F90" s="151"/>
      <c r="G90" s="151"/>
      <c r="H90" s="151"/>
      <c r="I90" s="151"/>
      <c r="K90" s="534"/>
      <c r="L90" s="534"/>
    </row>
    <row r="91" spans="1:12" ht="15.75">
      <c r="B91" s="151"/>
      <c r="C91" s="151"/>
      <c r="D91" s="151"/>
      <c r="E91" s="151"/>
      <c r="F91" s="151"/>
      <c r="G91" s="151"/>
      <c r="H91" s="151"/>
      <c r="I91" s="151"/>
    </row>
    <row r="92" spans="1:12">
      <c r="B92" s="1714" t="s">
        <v>677</v>
      </c>
      <c r="C92" s="1714"/>
      <c r="D92" s="1714"/>
      <c r="E92" s="1714"/>
      <c r="F92" s="1714"/>
      <c r="G92" s="1714"/>
      <c r="H92" s="1714"/>
      <c r="I92" s="1714"/>
      <c r="J92" s="1714"/>
      <c r="K92" s="1714"/>
      <c r="L92" s="1714"/>
    </row>
    <row r="93" spans="1:12" ht="15.75">
      <c r="B93" s="1642" t="s">
        <v>113</v>
      </c>
      <c r="C93" s="1642"/>
      <c r="D93" s="1642"/>
      <c r="E93" s="1642"/>
      <c r="F93" s="1642"/>
      <c r="G93" s="1642"/>
      <c r="H93" s="1642"/>
      <c r="I93" s="1642"/>
      <c r="J93" s="1642"/>
      <c r="K93" s="1642"/>
      <c r="L93" s="1642"/>
    </row>
    <row r="94" spans="1:12" ht="16.5" thickBot="1">
      <c r="B94" s="285"/>
      <c r="C94" s="285"/>
      <c r="D94" s="285"/>
      <c r="E94" s="285"/>
      <c r="F94" s="285"/>
      <c r="G94" s="285"/>
      <c r="H94" s="285"/>
      <c r="I94" s="285"/>
      <c r="J94" s="341"/>
      <c r="K94" s="341"/>
      <c r="L94" s="341"/>
    </row>
    <row r="95" spans="1:12" ht="15.75" thickTop="1">
      <c r="B95" s="1715"/>
      <c r="C95" s="1718" t="s">
        <v>678</v>
      </c>
      <c r="D95" s="1719"/>
      <c r="E95" s="1720"/>
      <c r="F95" s="1718" t="s">
        <v>679</v>
      </c>
      <c r="G95" s="1719"/>
      <c r="H95" s="1720"/>
      <c r="I95" s="1724" t="s">
        <v>5</v>
      </c>
      <c r="J95" s="1725"/>
      <c r="K95" s="1725"/>
      <c r="L95" s="1726"/>
    </row>
    <row r="96" spans="1:12">
      <c r="B96" s="1716"/>
      <c r="C96" s="1721"/>
      <c r="D96" s="1722"/>
      <c r="E96" s="1723"/>
      <c r="F96" s="1721"/>
      <c r="G96" s="1722"/>
      <c r="H96" s="1723"/>
      <c r="I96" s="535" t="s">
        <v>680</v>
      </c>
      <c r="J96" s="536"/>
      <c r="K96" s="1727" t="s">
        <v>1285</v>
      </c>
      <c r="L96" s="1728"/>
    </row>
    <row r="97" spans="2:12" ht="12.75" customHeight="1">
      <c r="B97" s="1717"/>
      <c r="C97" s="537" t="s">
        <v>681</v>
      </c>
      <c r="D97" s="537" t="s">
        <v>682</v>
      </c>
      <c r="E97" s="537">
        <v>2017</v>
      </c>
      <c r="F97" s="537">
        <v>2016</v>
      </c>
      <c r="G97" s="537">
        <v>2017</v>
      </c>
      <c r="H97" s="537">
        <v>2018</v>
      </c>
      <c r="I97" s="538">
        <v>2016</v>
      </c>
      <c r="J97" s="538">
        <v>2017</v>
      </c>
      <c r="K97" s="538">
        <v>2016</v>
      </c>
      <c r="L97" s="539">
        <v>2017</v>
      </c>
    </row>
    <row r="98" spans="2:12" ht="14.25" customHeight="1">
      <c r="B98" s="540" t="s">
        <v>683</v>
      </c>
      <c r="C98" s="541">
        <v>57.31</v>
      </c>
      <c r="D98" s="541">
        <v>46.25</v>
      </c>
      <c r="E98" s="541">
        <v>47.89</v>
      </c>
      <c r="F98" s="542">
        <v>28.84</v>
      </c>
      <c r="G98" s="542">
        <v>54.37</v>
      </c>
      <c r="H98" s="542">
        <v>69.64</v>
      </c>
      <c r="I98" s="543">
        <v>-19.298551736171703</v>
      </c>
      <c r="J98" s="543">
        <v>3.5459459459459453</v>
      </c>
      <c r="K98" s="544">
        <v>88.522884882108173</v>
      </c>
      <c r="L98" s="545">
        <v>28.085341180798252</v>
      </c>
    </row>
    <row r="99" spans="2:12" ht="15.75" thickBot="1">
      <c r="B99" s="546" t="s">
        <v>684</v>
      </c>
      <c r="C99" s="547">
        <v>1144.4000000000001</v>
      </c>
      <c r="D99" s="547">
        <v>1327</v>
      </c>
      <c r="E99" s="547">
        <v>1230.3</v>
      </c>
      <c r="F99" s="547">
        <v>1088.4000000000001</v>
      </c>
      <c r="G99" s="547">
        <v>1190.3499999999999</v>
      </c>
      <c r="H99" s="547">
        <v>1326.8</v>
      </c>
      <c r="I99" s="548">
        <v>15.955959454736089</v>
      </c>
      <c r="J99" s="548">
        <v>-7.2871137905049039</v>
      </c>
      <c r="K99" s="549">
        <v>9.3669606762219644</v>
      </c>
      <c r="L99" s="550">
        <v>11.463015079598435</v>
      </c>
    </row>
    <row r="100" spans="2:12" ht="15.75" thickTop="1">
      <c r="B100" s="551" t="s">
        <v>685</v>
      </c>
      <c r="C100" s="341"/>
      <c r="D100" s="341"/>
      <c r="E100" s="341"/>
      <c r="F100" s="341"/>
      <c r="G100" s="341"/>
      <c r="H100" s="341"/>
      <c r="I100" s="341"/>
      <c r="J100" s="341"/>
      <c r="K100" s="341"/>
      <c r="L100" s="341"/>
    </row>
    <row r="101" spans="2:12">
      <c r="B101" s="551" t="s">
        <v>686</v>
      </c>
      <c r="C101" s="341"/>
      <c r="D101" s="341"/>
      <c r="E101" s="341"/>
      <c r="F101" s="341"/>
      <c r="G101" s="341"/>
      <c r="H101" s="341"/>
      <c r="I101" s="341"/>
      <c r="J101" s="341"/>
      <c r="K101" s="341"/>
      <c r="L101" s="341"/>
    </row>
    <row r="102" spans="2:12">
      <c r="B102" s="551" t="s">
        <v>687</v>
      </c>
      <c r="C102" s="552"/>
      <c r="D102" s="552"/>
      <c r="E102" s="552"/>
      <c r="F102" s="552"/>
      <c r="G102" s="552"/>
      <c r="H102" s="552"/>
      <c r="I102" s="341"/>
      <c r="J102" s="341"/>
      <c r="K102" s="341"/>
      <c r="L102" s="341"/>
    </row>
    <row r="103" spans="2:12">
      <c r="B103" s="553" t="s">
        <v>688</v>
      </c>
      <c r="C103" s="341"/>
      <c r="D103" s="341"/>
      <c r="E103" s="341"/>
      <c r="F103" s="341"/>
      <c r="G103" s="341"/>
      <c r="H103" s="341"/>
      <c r="I103" s="342"/>
      <c r="J103" s="342"/>
      <c r="K103" s="341"/>
      <c r="L103" s="341"/>
    </row>
  </sheetData>
  <mergeCells count="20">
    <mergeCell ref="B70:B82"/>
    <mergeCell ref="B1:I1"/>
    <mergeCell ref="B2:I2"/>
    <mergeCell ref="B3:B4"/>
    <mergeCell ref="C3:C4"/>
    <mergeCell ref="D3:F3"/>
    <mergeCell ref="G3:I3"/>
    <mergeCell ref="B5:B17"/>
    <mergeCell ref="B18:B30"/>
    <mergeCell ref="B31:B43"/>
    <mergeCell ref="B44:B56"/>
    <mergeCell ref="B57:B69"/>
    <mergeCell ref="B83:B88"/>
    <mergeCell ref="B92:L92"/>
    <mergeCell ref="B93:L93"/>
    <mergeCell ref="B95:B97"/>
    <mergeCell ref="C95:E96"/>
    <mergeCell ref="F95:H96"/>
    <mergeCell ref="I95:L95"/>
    <mergeCell ref="K96:L96"/>
  </mergeCells>
  <hyperlinks>
    <hyperlink ref="B103" r:id="rId1"/>
  </hyperlinks>
  <pageMargins left="0.7" right="0.7" top="0.75" bottom="0.75" header="0.3" footer="0.3"/>
  <pageSetup paperSize="9" scale="53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1"/>
  <sheetViews>
    <sheetView zoomScaleSheetLayoutView="100" workbookViewId="0">
      <selection activeCell="J7" sqref="J7"/>
    </sheetView>
  </sheetViews>
  <sheetFormatPr defaultRowHeight="15.75"/>
  <cols>
    <col min="1" max="1" width="43.140625" style="13" bestFit="1" customWidth="1"/>
    <col min="2" max="8" width="12.85546875" style="13" customWidth="1"/>
    <col min="9" max="16384" width="9.140625" style="13"/>
  </cols>
  <sheetData>
    <row r="1" spans="1:8">
      <c r="A1" s="1741" t="s">
        <v>145</v>
      </c>
      <c r="B1" s="1741"/>
      <c r="C1" s="1741"/>
      <c r="D1" s="1741"/>
      <c r="E1" s="1741"/>
      <c r="F1" s="1741"/>
      <c r="G1" s="1741"/>
      <c r="H1" s="1741"/>
    </row>
    <row r="2" spans="1:8">
      <c r="A2" s="1741" t="s">
        <v>0</v>
      </c>
      <c r="B2" s="1741"/>
      <c r="C2" s="1741"/>
      <c r="D2" s="1741"/>
      <c r="E2" s="1741"/>
      <c r="F2" s="1741"/>
      <c r="G2" s="1741"/>
      <c r="H2" s="1741"/>
    </row>
    <row r="3" spans="1:8">
      <c r="A3" s="1742" t="s">
        <v>1</v>
      </c>
      <c r="B3" s="1742"/>
      <c r="C3" s="1742"/>
      <c r="D3" s="1742"/>
      <c r="E3" s="1742"/>
      <c r="F3" s="1742"/>
      <c r="G3" s="1742"/>
      <c r="H3" s="1742"/>
    </row>
    <row r="4" spans="1:8" ht="16.5" thickBot="1">
      <c r="A4" s="1743" t="s">
        <v>2</v>
      </c>
      <c r="B4" s="1743"/>
      <c r="C4" s="1743"/>
      <c r="D4" s="1743"/>
      <c r="E4" s="1743"/>
      <c r="F4" s="1743"/>
      <c r="G4" s="1743"/>
      <c r="H4" s="1743"/>
    </row>
    <row r="5" spans="1:8" ht="25.5" customHeight="1" thickTop="1">
      <c r="A5" s="1744" t="s">
        <v>3</v>
      </c>
      <c r="B5" s="1747" t="s">
        <v>4</v>
      </c>
      <c r="C5" s="1747"/>
      <c r="D5" s="1747"/>
      <c r="E5" s="1747"/>
      <c r="F5" s="1747"/>
      <c r="G5" s="1747" t="s">
        <v>5</v>
      </c>
      <c r="H5" s="1748"/>
    </row>
    <row r="6" spans="1:8" ht="25.5" customHeight="1">
      <c r="A6" s="1745"/>
      <c r="B6" s="1749" t="s">
        <v>6</v>
      </c>
      <c r="C6" s="1750"/>
      <c r="D6" s="1749" t="s">
        <v>7</v>
      </c>
      <c r="E6" s="1750"/>
      <c r="F6" s="59" t="s">
        <v>8</v>
      </c>
      <c r="G6" s="1751" t="s">
        <v>147</v>
      </c>
      <c r="H6" s="1752"/>
    </row>
    <row r="7" spans="1:8" ht="25.5" customHeight="1" thickBot="1">
      <c r="A7" s="1746"/>
      <c r="B7" s="60" t="s">
        <v>47</v>
      </c>
      <c r="C7" s="60" t="s">
        <v>9</v>
      </c>
      <c r="D7" s="60" t="s">
        <v>47</v>
      </c>
      <c r="E7" s="60" t="s">
        <v>9</v>
      </c>
      <c r="F7" s="60" t="s">
        <v>47</v>
      </c>
      <c r="G7" s="60" t="s">
        <v>7</v>
      </c>
      <c r="H7" s="61" t="s">
        <v>53</v>
      </c>
    </row>
    <row r="8" spans="1:8" ht="28.5" customHeight="1" thickBot="1">
      <c r="A8" s="1" t="s">
        <v>10</v>
      </c>
      <c r="B8" s="62">
        <v>159401.1</v>
      </c>
      <c r="C8" s="62">
        <v>581704.39100000006</v>
      </c>
      <c r="D8" s="62">
        <v>248203.6</v>
      </c>
      <c r="E8" s="62">
        <v>815703</v>
      </c>
      <c r="F8" s="62">
        <v>364946.2</v>
      </c>
      <c r="G8" s="62">
        <v>55.71009233938787</v>
      </c>
      <c r="H8" s="63">
        <v>47.035014802363861</v>
      </c>
    </row>
    <row r="9" spans="1:8" ht="24" customHeight="1">
      <c r="A9" s="2" t="s">
        <v>11</v>
      </c>
      <c r="B9" s="64">
        <v>126008.4</v>
      </c>
      <c r="C9" s="64">
        <v>364469.23300000001</v>
      </c>
      <c r="D9" s="64">
        <v>196466.6</v>
      </c>
      <c r="E9" s="64">
        <v>513674.80000000005</v>
      </c>
      <c r="F9" s="64">
        <v>303332.5</v>
      </c>
      <c r="G9" s="64">
        <v>55.915478650629638</v>
      </c>
      <c r="H9" s="65">
        <v>54.393927517450805</v>
      </c>
    </row>
    <row r="10" spans="1:8" ht="24" customHeight="1">
      <c r="A10" s="3" t="s">
        <v>12</v>
      </c>
      <c r="B10" s="23">
        <v>119962.8</v>
      </c>
      <c r="C10" s="23">
        <v>333275.03399999999</v>
      </c>
      <c r="D10" s="23">
        <v>175360.9</v>
      </c>
      <c r="E10" s="23">
        <v>476214.7</v>
      </c>
      <c r="F10" s="23">
        <v>292631.09999999998</v>
      </c>
      <c r="G10" s="23">
        <v>46.179398947006888</v>
      </c>
      <c r="H10" s="24">
        <v>66.87363032466186</v>
      </c>
    </row>
    <row r="11" spans="1:8" ht="24" customHeight="1">
      <c r="A11" s="3" t="s">
        <v>13</v>
      </c>
      <c r="B11" s="23">
        <v>1348.6000000000001</v>
      </c>
      <c r="C11" s="23">
        <v>9490.5519999999997</v>
      </c>
      <c r="D11" s="23">
        <v>8037.7</v>
      </c>
      <c r="E11" s="23">
        <v>19890.400000000001</v>
      </c>
      <c r="F11" s="23">
        <v>5897.5</v>
      </c>
      <c r="G11" s="23"/>
      <c r="H11" s="24"/>
    </row>
    <row r="12" spans="1:8" ht="24" customHeight="1">
      <c r="A12" s="3" t="s">
        <v>14</v>
      </c>
      <c r="B12" s="23">
        <v>4697</v>
      </c>
      <c r="C12" s="23">
        <v>21703.646999999997</v>
      </c>
      <c r="D12" s="23">
        <v>13068</v>
      </c>
      <c r="E12" s="23">
        <v>17569.7</v>
      </c>
      <c r="F12" s="23">
        <v>4803.8999999999996</v>
      </c>
      <c r="G12" s="23"/>
      <c r="H12" s="24"/>
    </row>
    <row r="13" spans="1:8" ht="24" customHeight="1">
      <c r="A13" s="2" t="s">
        <v>15</v>
      </c>
      <c r="B13" s="64">
        <v>13631.000000000002</v>
      </c>
      <c r="C13" s="64">
        <v>115677.41900000001</v>
      </c>
      <c r="D13" s="64">
        <v>30970.1</v>
      </c>
      <c r="E13" s="64">
        <v>199191.69999999998</v>
      </c>
      <c r="F13" s="64">
        <v>42723.30000000001</v>
      </c>
      <c r="G13" s="64">
        <v>127.20343335045112</v>
      </c>
      <c r="H13" s="65">
        <v>37.950151920723584</v>
      </c>
    </row>
    <row r="14" spans="1:8" ht="24" customHeight="1">
      <c r="A14" s="3" t="s">
        <v>12</v>
      </c>
      <c r="B14" s="23">
        <v>11537.4</v>
      </c>
      <c r="C14" s="23">
        <v>101579.099</v>
      </c>
      <c r="D14" s="23">
        <v>24143</v>
      </c>
      <c r="E14" s="23">
        <v>160256.4</v>
      </c>
      <c r="F14" s="23">
        <v>33593.5</v>
      </c>
      <c r="G14" s="23">
        <v>109.25858512316466</v>
      </c>
      <c r="H14" s="24">
        <v>39.143851219815275</v>
      </c>
    </row>
    <row r="15" spans="1:8" ht="24" customHeight="1">
      <c r="A15" s="3" t="s">
        <v>13</v>
      </c>
      <c r="B15" s="23">
        <v>1299.4000000000001</v>
      </c>
      <c r="C15" s="23">
        <v>7247.4970000000003</v>
      </c>
      <c r="D15" s="23">
        <v>4816.6000000000004</v>
      </c>
      <c r="E15" s="23">
        <v>25724.400000000001</v>
      </c>
      <c r="F15" s="23">
        <v>7459.6</v>
      </c>
      <c r="G15" s="23"/>
      <c r="H15" s="24"/>
    </row>
    <row r="16" spans="1:8" ht="24" customHeight="1">
      <c r="A16" s="3" t="s">
        <v>14</v>
      </c>
      <c r="B16" s="23">
        <v>794.2</v>
      </c>
      <c r="C16" s="23">
        <v>6850.8230000000003</v>
      </c>
      <c r="D16" s="23">
        <v>2010.5</v>
      </c>
      <c r="E16" s="23">
        <v>13210.9</v>
      </c>
      <c r="F16" s="23">
        <v>1670.2</v>
      </c>
      <c r="G16" s="23"/>
      <c r="H16" s="24"/>
    </row>
    <row r="17" spans="1:14" ht="24" customHeight="1">
      <c r="A17" s="2" t="s">
        <v>16</v>
      </c>
      <c r="B17" s="64">
        <v>19761.7</v>
      </c>
      <c r="C17" s="64">
        <v>101557.739</v>
      </c>
      <c r="D17" s="64">
        <v>20766.900000000001</v>
      </c>
      <c r="E17" s="64">
        <v>102836.5</v>
      </c>
      <c r="F17" s="64">
        <v>18890.400000000001</v>
      </c>
      <c r="G17" s="64">
        <v>5.0866069214693113</v>
      </c>
      <c r="H17" s="65">
        <v>-9.0360140415757826</v>
      </c>
    </row>
    <row r="18" spans="1:14" ht="24" customHeight="1">
      <c r="A18" s="3" t="s">
        <v>12</v>
      </c>
      <c r="B18" s="23">
        <v>19761.7</v>
      </c>
      <c r="C18" s="23">
        <v>93336.894</v>
      </c>
      <c r="D18" s="23">
        <v>20266.900000000001</v>
      </c>
      <c r="E18" s="23">
        <v>100771</v>
      </c>
      <c r="F18" s="39">
        <v>17894.400000000001</v>
      </c>
      <c r="G18" s="23"/>
      <c r="H18" s="66"/>
    </row>
    <row r="19" spans="1:14" ht="24" customHeight="1">
      <c r="A19" s="3" t="s">
        <v>13</v>
      </c>
      <c r="B19" s="23">
        <v>0</v>
      </c>
      <c r="C19" s="23">
        <v>7834.1750000000002</v>
      </c>
      <c r="D19" s="23">
        <v>460</v>
      </c>
      <c r="E19" s="23">
        <v>1737</v>
      </c>
      <c r="F19" s="23">
        <v>916</v>
      </c>
      <c r="G19" s="23"/>
      <c r="H19" s="24"/>
    </row>
    <row r="20" spans="1:14" ht="24" customHeight="1" thickBot="1">
      <c r="A20" s="3" t="s">
        <v>14</v>
      </c>
      <c r="B20" s="23">
        <v>0</v>
      </c>
      <c r="C20" s="23">
        <v>386.67</v>
      </c>
      <c r="D20" s="23">
        <v>40</v>
      </c>
      <c r="E20" s="23">
        <v>328.5</v>
      </c>
      <c r="F20" s="23">
        <v>80</v>
      </c>
      <c r="G20" s="23"/>
      <c r="H20" s="24"/>
    </row>
    <row r="21" spans="1:14" ht="24" customHeight="1" thickBot="1">
      <c r="A21" s="1" t="s">
        <v>17</v>
      </c>
      <c r="B21" s="62">
        <v>183613.7</v>
      </c>
      <c r="C21" s="62">
        <v>525022.19999999995</v>
      </c>
      <c r="D21" s="62">
        <v>288422.8</v>
      </c>
      <c r="E21" s="62">
        <v>627008.4</v>
      </c>
      <c r="F21" s="62">
        <v>329481</v>
      </c>
      <c r="G21" s="62">
        <v>57.08130711379377</v>
      </c>
      <c r="H21" s="63">
        <v>14.235421055478284</v>
      </c>
    </row>
    <row r="22" spans="1:14" ht="24" customHeight="1">
      <c r="A22" s="2" t="s">
        <v>18</v>
      </c>
      <c r="B22" s="64">
        <v>182538.7</v>
      </c>
      <c r="C22" s="64">
        <v>521761.3</v>
      </c>
      <c r="D22" s="64">
        <v>287093.8</v>
      </c>
      <c r="E22" s="64">
        <v>623594.10000000009</v>
      </c>
      <c r="F22" s="64">
        <v>326308.59999999998</v>
      </c>
      <c r="G22" s="64">
        <v>57.278319611129007</v>
      </c>
      <c r="H22" s="65">
        <v>13.659229143924392</v>
      </c>
    </row>
    <row r="23" spans="1:14" ht="24" customHeight="1">
      <c r="A23" s="3" t="s">
        <v>19</v>
      </c>
      <c r="B23" s="23">
        <v>164327.70000000001</v>
      </c>
      <c r="C23" s="23">
        <v>481978.1</v>
      </c>
      <c r="D23" s="23">
        <v>277571.5</v>
      </c>
      <c r="E23" s="23">
        <v>609117.30000000005</v>
      </c>
      <c r="F23" s="23">
        <v>331206.8</v>
      </c>
      <c r="G23" s="23">
        <v>68.913396828410526</v>
      </c>
      <c r="H23" s="24">
        <v>19.323057302352737</v>
      </c>
    </row>
    <row r="24" spans="1:14" ht="24" customHeight="1">
      <c r="A24" s="3" t="s">
        <v>20</v>
      </c>
      <c r="B24" s="23">
        <v>18211.000000000004</v>
      </c>
      <c r="C24" s="23">
        <v>39783.199999999997</v>
      </c>
      <c r="D24" s="23">
        <v>9522.2999999999956</v>
      </c>
      <c r="E24" s="23">
        <v>14476.799999999996</v>
      </c>
      <c r="F24" s="23">
        <v>-4898.1999999999971</v>
      </c>
      <c r="G24" s="23"/>
      <c r="H24" s="24"/>
    </row>
    <row r="25" spans="1:14" ht="24" customHeight="1" thickBot="1">
      <c r="A25" s="2" t="s">
        <v>21</v>
      </c>
      <c r="B25" s="64">
        <v>1075</v>
      </c>
      <c r="C25" s="64">
        <v>3260.9</v>
      </c>
      <c r="D25" s="64">
        <v>1329</v>
      </c>
      <c r="E25" s="64">
        <v>3414.3</v>
      </c>
      <c r="F25" s="64">
        <v>3172.4</v>
      </c>
      <c r="G25" s="64">
        <v>23.6279069767442</v>
      </c>
      <c r="H25" s="65">
        <v>138.70579382994731</v>
      </c>
    </row>
    <row r="26" spans="1:14" ht="24" customHeight="1" thickBot="1">
      <c r="A26" s="1" t="s">
        <v>22</v>
      </c>
      <c r="B26" s="62">
        <f>B21-B8</f>
        <v>24212.600000000006</v>
      </c>
      <c r="C26" s="62">
        <v>-56682.191000000108</v>
      </c>
      <c r="D26" s="62">
        <v>40219.199999999983</v>
      </c>
      <c r="E26" s="62">
        <v>-188694.59999999998</v>
      </c>
      <c r="F26" s="62">
        <v>-35465.200000000012</v>
      </c>
      <c r="G26" s="62">
        <v>66.108555049849969</v>
      </c>
      <c r="H26" s="63">
        <v>-188.17977483391024</v>
      </c>
    </row>
    <row r="27" spans="1:14" s="31" customFormat="1" ht="24" customHeight="1" thickBot="1">
      <c r="A27" s="1" t="s">
        <v>23</v>
      </c>
      <c r="B27" s="62">
        <v>-24212.600000000009</v>
      </c>
      <c r="C27" s="62">
        <v>56682.200000000004</v>
      </c>
      <c r="D27" s="62">
        <v>-40219.199999999983</v>
      </c>
      <c r="E27" s="62">
        <v>188694.60000000003</v>
      </c>
      <c r="F27" s="62">
        <v>35465.170000000013</v>
      </c>
      <c r="G27" s="62">
        <v>66.10855504984994</v>
      </c>
      <c r="H27" s="63">
        <v>-188.17970024267024</v>
      </c>
    </row>
    <row r="28" spans="1:14" ht="24" customHeight="1">
      <c r="A28" s="3" t="s">
        <v>24</v>
      </c>
      <c r="B28" s="23">
        <v>-43525.600000000013</v>
      </c>
      <c r="C28" s="23">
        <v>13214.700000000006</v>
      </c>
      <c r="D28" s="23">
        <v>-62817.099999999984</v>
      </c>
      <c r="E28" s="23">
        <v>137947.90000000002</v>
      </c>
      <c r="F28" s="23">
        <v>11400.570000000007</v>
      </c>
      <c r="G28" s="23">
        <v>44.322191997353201</v>
      </c>
      <c r="H28" s="24">
        <v>-118.14883208553087</v>
      </c>
    </row>
    <row r="29" spans="1:14" ht="24" customHeight="1">
      <c r="A29" s="3" t="s">
        <v>25</v>
      </c>
      <c r="B29" s="23">
        <v>0</v>
      </c>
      <c r="C29" s="23">
        <v>87774.5</v>
      </c>
      <c r="D29" s="23">
        <v>0</v>
      </c>
      <c r="E29" s="23">
        <v>88337.700000000012</v>
      </c>
      <c r="F29" s="23">
        <v>114788.77</v>
      </c>
      <c r="G29" s="23"/>
      <c r="H29" s="24"/>
    </row>
    <row r="30" spans="1:14" ht="24" customHeight="1">
      <c r="A30" s="3" t="s">
        <v>26</v>
      </c>
      <c r="B30" s="23">
        <v>0</v>
      </c>
      <c r="C30" s="23">
        <v>20500</v>
      </c>
      <c r="D30" s="23">
        <v>0</v>
      </c>
      <c r="E30" s="23">
        <v>33000</v>
      </c>
      <c r="F30" s="23">
        <v>42521.35</v>
      </c>
      <c r="G30" s="23"/>
      <c r="H30" s="24"/>
      <c r="N30" s="67"/>
    </row>
    <row r="31" spans="1:14" ht="24" customHeight="1">
      <c r="A31" s="3" t="s">
        <v>27</v>
      </c>
      <c r="B31" s="23">
        <v>0</v>
      </c>
      <c r="C31" s="23">
        <v>62000</v>
      </c>
      <c r="D31" s="23">
        <v>0</v>
      </c>
      <c r="E31" s="23">
        <v>55000</v>
      </c>
      <c r="F31" s="23">
        <v>72000</v>
      </c>
      <c r="G31" s="23"/>
      <c r="H31" s="24"/>
      <c r="N31" s="67"/>
    </row>
    <row r="32" spans="1:14" ht="24" customHeight="1">
      <c r="A32" s="3" t="s">
        <v>28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/>
      <c r="H32" s="24"/>
      <c r="N32" s="67"/>
    </row>
    <row r="33" spans="1:14" ht="24" customHeight="1">
      <c r="A33" s="3" t="s">
        <v>29</v>
      </c>
      <c r="B33" s="23">
        <v>0</v>
      </c>
      <c r="C33" s="23">
        <v>5000</v>
      </c>
      <c r="D33" s="23">
        <v>0</v>
      </c>
      <c r="E33" s="23">
        <v>285.60000000000002</v>
      </c>
      <c r="F33" s="23">
        <v>239.22</v>
      </c>
      <c r="G33" s="23"/>
      <c r="H33" s="24"/>
      <c r="N33" s="67"/>
    </row>
    <row r="34" spans="1:14" ht="24" customHeight="1">
      <c r="A34" s="3" t="s">
        <v>30</v>
      </c>
      <c r="B34" s="23">
        <v>0</v>
      </c>
      <c r="C34" s="23">
        <v>274.5</v>
      </c>
      <c r="D34" s="23">
        <v>0</v>
      </c>
      <c r="E34" s="23">
        <v>52.1</v>
      </c>
      <c r="F34" s="23">
        <v>28.2</v>
      </c>
      <c r="G34" s="23"/>
      <c r="H34" s="24"/>
    </row>
    <row r="35" spans="1:14" ht="24" customHeight="1">
      <c r="A35" s="3" t="s">
        <v>31</v>
      </c>
      <c r="B35" s="23">
        <v>-43368.30000000001</v>
      </c>
      <c r="C35" s="23">
        <v>-74373.399999999994</v>
      </c>
      <c r="D35" s="23">
        <v>-62425.199999999983</v>
      </c>
      <c r="E35" s="23">
        <v>50418.5</v>
      </c>
      <c r="F35" s="23">
        <v>-102267.29999999999</v>
      </c>
      <c r="G35" s="23">
        <v>43.942003721612252</v>
      </c>
      <c r="H35" s="24">
        <v>63.823744257126947</v>
      </c>
    </row>
    <row r="36" spans="1:14" ht="24" customHeight="1">
      <c r="A36" s="3" t="s">
        <v>32</v>
      </c>
      <c r="B36" s="23">
        <v>-157.30000000000001</v>
      </c>
      <c r="C36" s="23">
        <v>-186.4</v>
      </c>
      <c r="D36" s="23">
        <v>-391.9</v>
      </c>
      <c r="E36" s="23">
        <v>-808.3</v>
      </c>
      <c r="F36" s="23">
        <v>-1120.9000000000087</v>
      </c>
      <c r="G36" s="23"/>
      <c r="H36" s="24"/>
    </row>
    <row r="37" spans="1:14" ht="24" customHeight="1">
      <c r="A37" s="3" t="s">
        <v>33</v>
      </c>
      <c r="B37" s="23">
        <v>220.5</v>
      </c>
      <c r="C37" s="23">
        <v>13694</v>
      </c>
      <c r="D37" s="23">
        <v>1112.8</v>
      </c>
      <c r="E37" s="23">
        <v>2940.2</v>
      </c>
      <c r="F37" s="23">
        <v>1128.7</v>
      </c>
      <c r="G37" s="23">
        <v>404.67120181405897</v>
      </c>
      <c r="H37" s="24"/>
    </row>
    <row r="38" spans="1:14" ht="24" customHeight="1" thickBot="1">
      <c r="A38" s="3" t="s">
        <v>34</v>
      </c>
      <c r="B38" s="23">
        <v>19092.500000000004</v>
      </c>
      <c r="C38" s="23">
        <v>29773.5</v>
      </c>
      <c r="D38" s="23">
        <v>21485.100000000002</v>
      </c>
      <c r="E38" s="23">
        <v>47806.5</v>
      </c>
      <c r="F38" s="23">
        <v>22935.9</v>
      </c>
      <c r="G38" s="23">
        <v>12.531622364802914</v>
      </c>
      <c r="H38" s="24">
        <v>6.7525866763477893</v>
      </c>
    </row>
    <row r="39" spans="1:14" s="31" customFormat="1" ht="24" customHeight="1" thickBot="1">
      <c r="A39" s="1" t="s">
        <v>35</v>
      </c>
      <c r="B39" s="62">
        <v>4713.4000000000051</v>
      </c>
      <c r="C39" s="62">
        <v>6848.8</v>
      </c>
      <c r="D39" s="62">
        <v>40150.599999999991</v>
      </c>
      <c r="E39" s="62">
        <v>41672.1</v>
      </c>
      <c r="F39" s="62">
        <v>94634.5</v>
      </c>
      <c r="G39" s="62">
        <v>751.83943650018978</v>
      </c>
      <c r="H39" s="63">
        <v>135.69884385289393</v>
      </c>
    </row>
    <row r="40" spans="1:14" ht="24" customHeight="1">
      <c r="A40" s="3" t="s">
        <v>36</v>
      </c>
      <c r="B40" s="23">
        <v>-663</v>
      </c>
      <c r="C40" s="23">
        <v>-3.1</v>
      </c>
      <c r="D40" s="23">
        <v>646.09999999999991</v>
      </c>
      <c r="E40" s="23">
        <v>-853.5</v>
      </c>
      <c r="F40" s="23">
        <v>2292.4</v>
      </c>
      <c r="G40" s="23">
        <v>-197.45098039215685</v>
      </c>
      <c r="H40" s="24">
        <v>254.80575762265909</v>
      </c>
    </row>
    <row r="41" spans="1:14" ht="24" customHeight="1">
      <c r="A41" s="3" t="s">
        <v>37</v>
      </c>
      <c r="B41" s="23">
        <v>187</v>
      </c>
      <c r="C41" s="23">
        <v>216</v>
      </c>
      <c r="D41" s="23">
        <v>58.299999999999955</v>
      </c>
      <c r="E41" s="23">
        <v>225.20000000000005</v>
      </c>
      <c r="F41" s="23">
        <v>-299.90000000000009</v>
      </c>
      <c r="G41" s="23">
        <v>-68.823529411764724</v>
      </c>
      <c r="H41" s="24">
        <v>-614.4082332761584</v>
      </c>
    </row>
    <row r="42" spans="1:14" ht="24" customHeight="1">
      <c r="A42" s="3" t="s">
        <v>38</v>
      </c>
      <c r="B42" s="23">
        <v>0</v>
      </c>
      <c r="C42" s="23">
        <v>0</v>
      </c>
      <c r="D42" s="23">
        <v>18281.599999999999</v>
      </c>
      <c r="E42" s="23">
        <v>17038.599999999999</v>
      </c>
      <c r="F42" s="23">
        <v>0</v>
      </c>
      <c r="G42" s="23"/>
      <c r="H42" s="24"/>
    </row>
    <row r="43" spans="1:14" ht="24" customHeight="1">
      <c r="A43" s="3" t="s">
        <v>39</v>
      </c>
      <c r="B43" s="23">
        <v>3069.0000000000018</v>
      </c>
      <c r="C43" s="23">
        <v>3086.9</v>
      </c>
      <c r="D43" s="23">
        <v>13877.899999999998</v>
      </c>
      <c r="E43" s="23">
        <v>13323.8</v>
      </c>
      <c r="F43" s="23">
        <v>93054.8</v>
      </c>
      <c r="G43" s="23">
        <v>352.19615509938052</v>
      </c>
      <c r="H43" s="24">
        <v>570.52507944285537</v>
      </c>
    </row>
    <row r="44" spans="1:14" ht="24" customHeight="1" thickBot="1">
      <c r="A44" s="3" t="s">
        <v>40</v>
      </c>
      <c r="B44" s="23">
        <v>2120.4000000000033</v>
      </c>
      <c r="C44" s="23">
        <v>3549</v>
      </c>
      <c r="D44" s="23">
        <v>7286.7</v>
      </c>
      <c r="E44" s="23">
        <v>11938.000000000002</v>
      </c>
      <c r="F44" s="23">
        <v>-412.79999999999927</v>
      </c>
      <c r="G44" s="23">
        <v>243.64742501414776</v>
      </c>
      <c r="H44" s="24">
        <v>-105.66511589608464</v>
      </c>
    </row>
    <row r="45" spans="1:14" s="31" customFormat="1" ht="24" customHeight="1" thickBot="1">
      <c r="A45" s="1" t="s">
        <v>41</v>
      </c>
      <c r="B45" s="62">
        <v>48081.700000000012</v>
      </c>
      <c r="C45" s="62">
        <v>81222.3</v>
      </c>
      <c r="D45" s="62">
        <v>102575.79999999997</v>
      </c>
      <c r="E45" s="62">
        <v>-8746.4</v>
      </c>
      <c r="F45" s="62">
        <v>196901.8</v>
      </c>
      <c r="G45" s="68">
        <v>113.33646688864985</v>
      </c>
      <c r="H45" s="69">
        <v>91.957362262833954</v>
      </c>
    </row>
    <row r="46" spans="1:14" ht="66" customHeight="1" thickTop="1">
      <c r="A46" s="1753" t="s">
        <v>150</v>
      </c>
      <c r="B46" s="1753"/>
      <c r="C46" s="1753"/>
      <c r="D46" s="1753"/>
      <c r="E46" s="1753"/>
      <c r="F46" s="1753"/>
      <c r="G46" s="1753"/>
      <c r="H46" s="1753"/>
      <c r="K46" s="70"/>
    </row>
    <row r="47" spans="1:14">
      <c r="A47" s="1754" t="s">
        <v>42</v>
      </c>
      <c r="B47" s="1754"/>
      <c r="C47" s="1754"/>
      <c r="D47" s="1754"/>
      <c r="E47" s="1754"/>
      <c r="F47" s="1754"/>
      <c r="G47" s="1754"/>
      <c r="H47" s="1754"/>
    </row>
    <row r="48" spans="1:14">
      <c r="A48" s="1754" t="s">
        <v>43</v>
      </c>
      <c r="B48" s="1754"/>
      <c r="C48" s="1754"/>
      <c r="D48" s="1754"/>
      <c r="E48" s="1754"/>
      <c r="F48" s="1754"/>
      <c r="G48" s="1754"/>
      <c r="H48" s="1754"/>
    </row>
    <row r="49" spans="1:8" ht="15" customHeight="1">
      <c r="A49" s="1755" t="s">
        <v>44</v>
      </c>
      <c r="B49" s="1756"/>
      <c r="C49" s="1756"/>
      <c r="D49" s="1756"/>
      <c r="E49" s="1756"/>
      <c r="F49" s="1756"/>
      <c r="G49" s="1756"/>
      <c r="H49" s="1756"/>
    </row>
    <row r="50" spans="1:8">
      <c r="A50" s="1754" t="s">
        <v>45</v>
      </c>
      <c r="B50" s="1754"/>
      <c r="C50" s="1754"/>
      <c r="D50" s="1754"/>
      <c r="E50" s="1754"/>
      <c r="F50" s="1754"/>
      <c r="G50" s="1754"/>
      <c r="H50" s="1754"/>
    </row>
    <row r="51" spans="1:8">
      <c r="A51" s="40"/>
      <c r="B51" s="40"/>
      <c r="C51" s="40"/>
      <c r="D51" s="40"/>
      <c r="E51" s="40"/>
      <c r="F51" s="40"/>
      <c r="G51" s="40"/>
      <c r="H51" s="40"/>
    </row>
  </sheetData>
  <mergeCells count="15">
    <mergeCell ref="A46:H46"/>
    <mergeCell ref="A47:H47"/>
    <mergeCell ref="A48:H48"/>
    <mergeCell ref="A49:H49"/>
    <mergeCell ref="A50:H50"/>
    <mergeCell ref="A1:H1"/>
    <mergeCell ref="A2:H2"/>
    <mergeCell ref="A3:H3"/>
    <mergeCell ref="A4:H4"/>
    <mergeCell ref="A5:A7"/>
    <mergeCell ref="B5:F5"/>
    <mergeCell ref="G5:H5"/>
    <mergeCell ref="B6:C6"/>
    <mergeCell ref="D6:E6"/>
    <mergeCell ref="G6:H6"/>
  </mergeCells>
  <pageMargins left="0.70866141732283505" right="0.511811023622047" top="0.74803149606299202" bottom="0.74803149606299202" header="0.31496062992126" footer="0.31496062992126"/>
  <pageSetup paperSize="9" scale="63" orientation="portrait" horizontalDpi="20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workbookViewId="0">
      <selection activeCell="D17" sqref="D17"/>
    </sheetView>
  </sheetViews>
  <sheetFormatPr defaultRowHeight="12.75"/>
  <cols>
    <col min="1" max="1" width="25.140625" style="4" customWidth="1"/>
    <col min="2" max="6" width="16.7109375" style="4" customWidth="1"/>
    <col min="7" max="10" width="14.7109375" style="4" customWidth="1"/>
    <col min="11" max="250" width="9.140625" style="4"/>
    <col min="251" max="251" width="20.7109375" style="4" customWidth="1"/>
    <col min="252" max="253" width="0" style="4" hidden="1" customWidth="1"/>
    <col min="254" max="254" width="11.28515625" style="4" bestFit="1" customWidth="1"/>
    <col min="255" max="255" width="12.85546875" style="4" bestFit="1" customWidth="1"/>
    <col min="256" max="257" width="12.85546875" style="4" customWidth="1"/>
    <col min="258" max="258" width="11" style="4" bestFit="1" customWidth="1"/>
    <col min="259" max="260" width="11" style="4" customWidth="1"/>
    <col min="261" max="262" width="9.42578125" style="4" customWidth="1"/>
    <col min="263" max="263" width="9.42578125" style="4" bestFit="1" customWidth="1"/>
    <col min="264" max="265" width="9.42578125" style="4" customWidth="1"/>
    <col min="266" max="266" width="9.42578125" style="4" bestFit="1" customWidth="1"/>
    <col min="267" max="506" width="9.140625" style="4"/>
    <col min="507" max="507" width="20.7109375" style="4" customWidth="1"/>
    <col min="508" max="509" width="0" style="4" hidden="1" customWidth="1"/>
    <col min="510" max="510" width="11.28515625" style="4" bestFit="1" customWidth="1"/>
    <col min="511" max="511" width="12.85546875" style="4" bestFit="1" customWidth="1"/>
    <col min="512" max="513" width="12.85546875" style="4" customWidth="1"/>
    <col min="514" max="514" width="11" style="4" bestFit="1" customWidth="1"/>
    <col min="515" max="516" width="11" style="4" customWidth="1"/>
    <col min="517" max="518" width="9.42578125" style="4" customWidth="1"/>
    <col min="519" max="519" width="9.42578125" style="4" bestFit="1" customWidth="1"/>
    <col min="520" max="521" width="9.42578125" style="4" customWidth="1"/>
    <col min="522" max="522" width="9.42578125" style="4" bestFit="1" customWidth="1"/>
    <col min="523" max="762" width="9.140625" style="4"/>
    <col min="763" max="763" width="20.7109375" style="4" customWidth="1"/>
    <col min="764" max="765" width="0" style="4" hidden="1" customWidth="1"/>
    <col min="766" max="766" width="11.28515625" style="4" bestFit="1" customWidth="1"/>
    <col min="767" max="767" width="12.85546875" style="4" bestFit="1" customWidth="1"/>
    <col min="768" max="769" width="12.85546875" style="4" customWidth="1"/>
    <col min="770" max="770" width="11" style="4" bestFit="1" customWidth="1"/>
    <col min="771" max="772" width="11" style="4" customWidth="1"/>
    <col min="773" max="774" width="9.42578125" style="4" customWidth="1"/>
    <col min="775" max="775" width="9.42578125" style="4" bestFit="1" customWidth="1"/>
    <col min="776" max="777" width="9.42578125" style="4" customWidth="1"/>
    <col min="778" max="778" width="9.42578125" style="4" bestFit="1" customWidth="1"/>
    <col min="779" max="1018" width="9.140625" style="4"/>
    <col min="1019" max="1019" width="20.7109375" style="4" customWidth="1"/>
    <col min="1020" max="1021" width="0" style="4" hidden="1" customWidth="1"/>
    <col min="1022" max="1022" width="11.28515625" style="4" bestFit="1" customWidth="1"/>
    <col min="1023" max="1023" width="12.85546875" style="4" bestFit="1" customWidth="1"/>
    <col min="1024" max="1025" width="12.85546875" style="4" customWidth="1"/>
    <col min="1026" max="1026" width="11" style="4" bestFit="1" customWidth="1"/>
    <col min="1027" max="1028" width="11" style="4" customWidth="1"/>
    <col min="1029" max="1030" width="9.42578125" style="4" customWidth="1"/>
    <col min="1031" max="1031" width="9.42578125" style="4" bestFit="1" customWidth="1"/>
    <col min="1032" max="1033" width="9.42578125" style="4" customWidth="1"/>
    <col min="1034" max="1034" width="9.42578125" style="4" bestFit="1" customWidth="1"/>
    <col min="1035" max="1274" width="9.140625" style="4"/>
    <col min="1275" max="1275" width="20.7109375" style="4" customWidth="1"/>
    <col min="1276" max="1277" width="0" style="4" hidden="1" customWidth="1"/>
    <col min="1278" max="1278" width="11.28515625" style="4" bestFit="1" customWidth="1"/>
    <col min="1279" max="1279" width="12.85546875" style="4" bestFit="1" customWidth="1"/>
    <col min="1280" max="1281" width="12.85546875" style="4" customWidth="1"/>
    <col min="1282" max="1282" width="11" style="4" bestFit="1" customWidth="1"/>
    <col min="1283" max="1284" width="11" style="4" customWidth="1"/>
    <col min="1285" max="1286" width="9.42578125" style="4" customWidth="1"/>
    <col min="1287" max="1287" width="9.42578125" style="4" bestFit="1" customWidth="1"/>
    <col min="1288" max="1289" width="9.42578125" style="4" customWidth="1"/>
    <col min="1290" max="1290" width="9.42578125" style="4" bestFit="1" customWidth="1"/>
    <col min="1291" max="1530" width="9.140625" style="4"/>
    <col min="1531" max="1531" width="20.7109375" style="4" customWidth="1"/>
    <col min="1532" max="1533" width="0" style="4" hidden="1" customWidth="1"/>
    <col min="1534" max="1534" width="11.28515625" style="4" bestFit="1" customWidth="1"/>
    <col min="1535" max="1535" width="12.85546875" style="4" bestFit="1" customWidth="1"/>
    <col min="1536" max="1537" width="12.85546875" style="4" customWidth="1"/>
    <col min="1538" max="1538" width="11" style="4" bestFit="1" customWidth="1"/>
    <col min="1539" max="1540" width="11" style="4" customWidth="1"/>
    <col min="1541" max="1542" width="9.42578125" style="4" customWidth="1"/>
    <col min="1543" max="1543" width="9.42578125" style="4" bestFit="1" customWidth="1"/>
    <col min="1544" max="1545" width="9.42578125" style="4" customWidth="1"/>
    <col min="1546" max="1546" width="9.42578125" style="4" bestFit="1" customWidth="1"/>
    <col min="1547" max="1786" width="9.140625" style="4"/>
    <col min="1787" max="1787" width="20.7109375" style="4" customWidth="1"/>
    <col min="1788" max="1789" width="0" style="4" hidden="1" customWidth="1"/>
    <col min="1790" max="1790" width="11.28515625" style="4" bestFit="1" customWidth="1"/>
    <col min="1791" max="1791" width="12.85546875" style="4" bestFit="1" customWidth="1"/>
    <col min="1792" max="1793" width="12.85546875" style="4" customWidth="1"/>
    <col min="1794" max="1794" width="11" style="4" bestFit="1" customWidth="1"/>
    <col min="1795" max="1796" width="11" style="4" customWidth="1"/>
    <col min="1797" max="1798" width="9.42578125" style="4" customWidth="1"/>
    <col min="1799" max="1799" width="9.42578125" style="4" bestFit="1" customWidth="1"/>
    <col min="1800" max="1801" width="9.42578125" style="4" customWidth="1"/>
    <col min="1802" max="1802" width="9.42578125" style="4" bestFit="1" customWidth="1"/>
    <col min="1803" max="2042" width="9.140625" style="4"/>
    <col min="2043" max="2043" width="20.7109375" style="4" customWidth="1"/>
    <col min="2044" max="2045" width="0" style="4" hidden="1" customWidth="1"/>
    <col min="2046" max="2046" width="11.28515625" style="4" bestFit="1" customWidth="1"/>
    <col min="2047" max="2047" width="12.85546875" style="4" bestFit="1" customWidth="1"/>
    <col min="2048" max="2049" width="12.85546875" style="4" customWidth="1"/>
    <col min="2050" max="2050" width="11" style="4" bestFit="1" customWidth="1"/>
    <col min="2051" max="2052" width="11" style="4" customWidth="1"/>
    <col min="2053" max="2054" width="9.42578125" style="4" customWidth="1"/>
    <col min="2055" max="2055" width="9.42578125" style="4" bestFit="1" customWidth="1"/>
    <col min="2056" max="2057" width="9.42578125" style="4" customWidth="1"/>
    <col min="2058" max="2058" width="9.42578125" style="4" bestFit="1" customWidth="1"/>
    <col min="2059" max="2298" width="9.140625" style="4"/>
    <col min="2299" max="2299" width="20.7109375" style="4" customWidth="1"/>
    <col min="2300" max="2301" width="0" style="4" hidden="1" customWidth="1"/>
    <col min="2302" max="2302" width="11.28515625" style="4" bestFit="1" customWidth="1"/>
    <col min="2303" max="2303" width="12.85546875" style="4" bestFit="1" customWidth="1"/>
    <col min="2304" max="2305" width="12.85546875" style="4" customWidth="1"/>
    <col min="2306" max="2306" width="11" style="4" bestFit="1" customWidth="1"/>
    <col min="2307" max="2308" width="11" style="4" customWidth="1"/>
    <col min="2309" max="2310" width="9.42578125" style="4" customWidth="1"/>
    <col min="2311" max="2311" width="9.42578125" style="4" bestFit="1" customWidth="1"/>
    <col min="2312" max="2313" width="9.42578125" style="4" customWidth="1"/>
    <col min="2314" max="2314" width="9.42578125" style="4" bestFit="1" customWidth="1"/>
    <col min="2315" max="2554" width="9.140625" style="4"/>
    <col min="2555" max="2555" width="20.7109375" style="4" customWidth="1"/>
    <col min="2556" max="2557" width="0" style="4" hidden="1" customWidth="1"/>
    <col min="2558" max="2558" width="11.28515625" style="4" bestFit="1" customWidth="1"/>
    <col min="2559" max="2559" width="12.85546875" style="4" bestFit="1" customWidth="1"/>
    <col min="2560" max="2561" width="12.85546875" style="4" customWidth="1"/>
    <col min="2562" max="2562" width="11" style="4" bestFit="1" customWidth="1"/>
    <col min="2563" max="2564" width="11" style="4" customWidth="1"/>
    <col min="2565" max="2566" width="9.42578125" style="4" customWidth="1"/>
    <col min="2567" max="2567" width="9.42578125" style="4" bestFit="1" customWidth="1"/>
    <col min="2568" max="2569" width="9.42578125" style="4" customWidth="1"/>
    <col min="2570" max="2570" width="9.42578125" style="4" bestFit="1" customWidth="1"/>
    <col min="2571" max="2810" width="9.140625" style="4"/>
    <col min="2811" max="2811" width="20.7109375" style="4" customWidth="1"/>
    <col min="2812" max="2813" width="0" style="4" hidden="1" customWidth="1"/>
    <col min="2814" max="2814" width="11.28515625" style="4" bestFit="1" customWidth="1"/>
    <col min="2815" max="2815" width="12.85546875" style="4" bestFit="1" customWidth="1"/>
    <col min="2816" max="2817" width="12.85546875" style="4" customWidth="1"/>
    <col min="2818" max="2818" width="11" style="4" bestFit="1" customWidth="1"/>
    <col min="2819" max="2820" width="11" style="4" customWidth="1"/>
    <col min="2821" max="2822" width="9.42578125" style="4" customWidth="1"/>
    <col min="2823" max="2823" width="9.42578125" style="4" bestFit="1" customWidth="1"/>
    <col min="2824" max="2825" width="9.42578125" style="4" customWidth="1"/>
    <col min="2826" max="2826" width="9.42578125" style="4" bestFit="1" customWidth="1"/>
    <col min="2827" max="3066" width="9.140625" style="4"/>
    <col min="3067" max="3067" width="20.7109375" style="4" customWidth="1"/>
    <col min="3068" max="3069" width="0" style="4" hidden="1" customWidth="1"/>
    <col min="3070" max="3070" width="11.28515625" style="4" bestFit="1" customWidth="1"/>
    <col min="3071" max="3071" width="12.85546875" style="4" bestFit="1" customWidth="1"/>
    <col min="3072" max="3073" width="12.85546875" style="4" customWidth="1"/>
    <col min="3074" max="3074" width="11" style="4" bestFit="1" customWidth="1"/>
    <col min="3075" max="3076" width="11" style="4" customWidth="1"/>
    <col min="3077" max="3078" width="9.42578125" style="4" customWidth="1"/>
    <col min="3079" max="3079" width="9.42578125" style="4" bestFit="1" customWidth="1"/>
    <col min="3080" max="3081" width="9.42578125" style="4" customWidth="1"/>
    <col min="3082" max="3082" width="9.42578125" style="4" bestFit="1" customWidth="1"/>
    <col min="3083" max="3322" width="9.140625" style="4"/>
    <col min="3323" max="3323" width="20.7109375" style="4" customWidth="1"/>
    <col min="3324" max="3325" width="0" style="4" hidden="1" customWidth="1"/>
    <col min="3326" max="3326" width="11.28515625" style="4" bestFit="1" customWidth="1"/>
    <col min="3327" max="3327" width="12.85546875" style="4" bestFit="1" customWidth="1"/>
    <col min="3328" max="3329" width="12.85546875" style="4" customWidth="1"/>
    <col min="3330" max="3330" width="11" style="4" bestFit="1" customWidth="1"/>
    <col min="3331" max="3332" width="11" style="4" customWidth="1"/>
    <col min="3333" max="3334" width="9.42578125" style="4" customWidth="1"/>
    <col min="3335" max="3335" width="9.42578125" style="4" bestFit="1" customWidth="1"/>
    <col min="3336" max="3337" width="9.42578125" style="4" customWidth="1"/>
    <col min="3338" max="3338" width="9.42578125" style="4" bestFit="1" customWidth="1"/>
    <col min="3339" max="3578" width="9.140625" style="4"/>
    <col min="3579" max="3579" width="20.7109375" style="4" customWidth="1"/>
    <col min="3580" max="3581" width="0" style="4" hidden="1" customWidth="1"/>
    <col min="3582" max="3582" width="11.28515625" style="4" bestFit="1" customWidth="1"/>
    <col min="3583" max="3583" width="12.85546875" style="4" bestFit="1" customWidth="1"/>
    <col min="3584" max="3585" width="12.85546875" style="4" customWidth="1"/>
    <col min="3586" max="3586" width="11" style="4" bestFit="1" customWidth="1"/>
    <col min="3587" max="3588" width="11" style="4" customWidth="1"/>
    <col min="3589" max="3590" width="9.42578125" style="4" customWidth="1"/>
    <col min="3591" max="3591" width="9.42578125" style="4" bestFit="1" customWidth="1"/>
    <col min="3592" max="3593" width="9.42578125" style="4" customWidth="1"/>
    <col min="3594" max="3594" width="9.42578125" style="4" bestFit="1" customWidth="1"/>
    <col min="3595" max="3834" width="9.140625" style="4"/>
    <col min="3835" max="3835" width="20.7109375" style="4" customWidth="1"/>
    <col min="3836" max="3837" width="0" style="4" hidden="1" customWidth="1"/>
    <col min="3838" max="3838" width="11.28515625" style="4" bestFit="1" customWidth="1"/>
    <col min="3839" max="3839" width="12.85546875" style="4" bestFit="1" customWidth="1"/>
    <col min="3840" max="3841" width="12.85546875" style="4" customWidth="1"/>
    <col min="3842" max="3842" width="11" style="4" bestFit="1" customWidth="1"/>
    <col min="3843" max="3844" width="11" style="4" customWidth="1"/>
    <col min="3845" max="3846" width="9.42578125" style="4" customWidth="1"/>
    <col min="3847" max="3847" width="9.42578125" style="4" bestFit="1" customWidth="1"/>
    <col min="3848" max="3849" width="9.42578125" style="4" customWidth="1"/>
    <col min="3850" max="3850" width="9.42578125" style="4" bestFit="1" customWidth="1"/>
    <col min="3851" max="4090" width="9.140625" style="4"/>
    <col min="4091" max="4091" width="20.7109375" style="4" customWidth="1"/>
    <col min="4092" max="4093" width="0" style="4" hidden="1" customWidth="1"/>
    <col min="4094" max="4094" width="11.28515625" style="4" bestFit="1" customWidth="1"/>
    <col min="4095" max="4095" width="12.85546875" style="4" bestFit="1" customWidth="1"/>
    <col min="4096" max="4097" width="12.85546875" style="4" customWidth="1"/>
    <col min="4098" max="4098" width="11" style="4" bestFit="1" customWidth="1"/>
    <col min="4099" max="4100" width="11" style="4" customWidth="1"/>
    <col min="4101" max="4102" width="9.42578125" style="4" customWidth="1"/>
    <col min="4103" max="4103" width="9.42578125" style="4" bestFit="1" customWidth="1"/>
    <col min="4104" max="4105" width="9.42578125" style="4" customWidth="1"/>
    <col min="4106" max="4106" width="9.42578125" style="4" bestFit="1" customWidth="1"/>
    <col min="4107" max="4346" width="9.140625" style="4"/>
    <col min="4347" max="4347" width="20.7109375" style="4" customWidth="1"/>
    <col min="4348" max="4349" width="0" style="4" hidden="1" customWidth="1"/>
    <col min="4350" max="4350" width="11.28515625" style="4" bestFit="1" customWidth="1"/>
    <col min="4351" max="4351" width="12.85546875" style="4" bestFit="1" customWidth="1"/>
    <col min="4352" max="4353" width="12.85546875" style="4" customWidth="1"/>
    <col min="4354" max="4354" width="11" style="4" bestFit="1" customWidth="1"/>
    <col min="4355" max="4356" width="11" style="4" customWidth="1"/>
    <col min="4357" max="4358" width="9.42578125" style="4" customWidth="1"/>
    <col min="4359" max="4359" width="9.42578125" style="4" bestFit="1" customWidth="1"/>
    <col min="4360" max="4361" width="9.42578125" style="4" customWidth="1"/>
    <col min="4362" max="4362" width="9.42578125" style="4" bestFit="1" customWidth="1"/>
    <col min="4363" max="4602" width="9.140625" style="4"/>
    <col min="4603" max="4603" width="20.7109375" style="4" customWidth="1"/>
    <col min="4604" max="4605" width="0" style="4" hidden="1" customWidth="1"/>
    <col min="4606" max="4606" width="11.28515625" style="4" bestFit="1" customWidth="1"/>
    <col min="4607" max="4607" width="12.85546875" style="4" bestFit="1" customWidth="1"/>
    <col min="4608" max="4609" width="12.85546875" style="4" customWidth="1"/>
    <col min="4610" max="4610" width="11" style="4" bestFit="1" customWidth="1"/>
    <col min="4611" max="4612" width="11" style="4" customWidth="1"/>
    <col min="4613" max="4614" width="9.42578125" style="4" customWidth="1"/>
    <col min="4615" max="4615" width="9.42578125" style="4" bestFit="1" customWidth="1"/>
    <col min="4616" max="4617" width="9.42578125" style="4" customWidth="1"/>
    <col min="4618" max="4618" width="9.42578125" style="4" bestFit="1" customWidth="1"/>
    <col min="4619" max="4858" width="9.140625" style="4"/>
    <col min="4859" max="4859" width="20.7109375" style="4" customWidth="1"/>
    <col min="4860" max="4861" width="0" style="4" hidden="1" customWidth="1"/>
    <col min="4862" max="4862" width="11.28515625" style="4" bestFit="1" customWidth="1"/>
    <col min="4863" max="4863" width="12.85546875" style="4" bestFit="1" customWidth="1"/>
    <col min="4864" max="4865" width="12.85546875" style="4" customWidth="1"/>
    <col min="4866" max="4866" width="11" style="4" bestFit="1" customWidth="1"/>
    <col min="4867" max="4868" width="11" style="4" customWidth="1"/>
    <col min="4869" max="4870" width="9.42578125" style="4" customWidth="1"/>
    <col min="4871" max="4871" width="9.42578125" style="4" bestFit="1" customWidth="1"/>
    <col min="4872" max="4873" width="9.42578125" style="4" customWidth="1"/>
    <col min="4874" max="4874" width="9.42578125" style="4" bestFit="1" customWidth="1"/>
    <col min="4875" max="5114" width="9.140625" style="4"/>
    <col min="5115" max="5115" width="20.7109375" style="4" customWidth="1"/>
    <col min="5116" max="5117" width="0" style="4" hidden="1" customWidth="1"/>
    <col min="5118" max="5118" width="11.28515625" style="4" bestFit="1" customWidth="1"/>
    <col min="5119" max="5119" width="12.85546875" style="4" bestFit="1" customWidth="1"/>
    <col min="5120" max="5121" width="12.85546875" style="4" customWidth="1"/>
    <col min="5122" max="5122" width="11" style="4" bestFit="1" customWidth="1"/>
    <col min="5123" max="5124" width="11" style="4" customWidth="1"/>
    <col min="5125" max="5126" width="9.42578125" style="4" customWidth="1"/>
    <col min="5127" max="5127" width="9.42578125" style="4" bestFit="1" customWidth="1"/>
    <col min="5128" max="5129" width="9.42578125" style="4" customWidth="1"/>
    <col min="5130" max="5130" width="9.42578125" style="4" bestFit="1" customWidth="1"/>
    <col min="5131" max="5370" width="9.140625" style="4"/>
    <col min="5371" max="5371" width="20.7109375" style="4" customWidth="1"/>
    <col min="5372" max="5373" width="0" style="4" hidden="1" customWidth="1"/>
    <col min="5374" max="5374" width="11.28515625" style="4" bestFit="1" customWidth="1"/>
    <col min="5375" max="5375" width="12.85546875" style="4" bestFit="1" customWidth="1"/>
    <col min="5376" max="5377" width="12.85546875" style="4" customWidth="1"/>
    <col min="5378" max="5378" width="11" style="4" bestFit="1" customWidth="1"/>
    <col min="5379" max="5380" width="11" style="4" customWidth="1"/>
    <col min="5381" max="5382" width="9.42578125" style="4" customWidth="1"/>
    <col min="5383" max="5383" width="9.42578125" style="4" bestFit="1" customWidth="1"/>
    <col min="5384" max="5385" width="9.42578125" style="4" customWidth="1"/>
    <col min="5386" max="5386" width="9.42578125" style="4" bestFit="1" customWidth="1"/>
    <col min="5387" max="5626" width="9.140625" style="4"/>
    <col min="5627" max="5627" width="20.7109375" style="4" customWidth="1"/>
    <col min="5628" max="5629" width="0" style="4" hidden="1" customWidth="1"/>
    <col min="5630" max="5630" width="11.28515625" style="4" bestFit="1" customWidth="1"/>
    <col min="5631" max="5631" width="12.85546875" style="4" bestFit="1" customWidth="1"/>
    <col min="5632" max="5633" width="12.85546875" style="4" customWidth="1"/>
    <col min="5634" max="5634" width="11" style="4" bestFit="1" customWidth="1"/>
    <col min="5635" max="5636" width="11" style="4" customWidth="1"/>
    <col min="5637" max="5638" width="9.42578125" style="4" customWidth="1"/>
    <col min="5639" max="5639" width="9.42578125" style="4" bestFit="1" customWidth="1"/>
    <col min="5640" max="5641" width="9.42578125" style="4" customWidth="1"/>
    <col min="5642" max="5642" width="9.42578125" style="4" bestFit="1" customWidth="1"/>
    <col min="5643" max="5882" width="9.140625" style="4"/>
    <col min="5883" max="5883" width="20.7109375" style="4" customWidth="1"/>
    <col min="5884" max="5885" width="0" style="4" hidden="1" customWidth="1"/>
    <col min="5886" max="5886" width="11.28515625" style="4" bestFit="1" customWidth="1"/>
    <col min="5887" max="5887" width="12.85546875" style="4" bestFit="1" customWidth="1"/>
    <col min="5888" max="5889" width="12.85546875" style="4" customWidth="1"/>
    <col min="5890" max="5890" width="11" style="4" bestFit="1" customWidth="1"/>
    <col min="5891" max="5892" width="11" style="4" customWidth="1"/>
    <col min="5893" max="5894" width="9.42578125" style="4" customWidth="1"/>
    <col min="5895" max="5895" width="9.42578125" style="4" bestFit="1" customWidth="1"/>
    <col min="5896" max="5897" width="9.42578125" style="4" customWidth="1"/>
    <col min="5898" max="5898" width="9.42578125" style="4" bestFit="1" customWidth="1"/>
    <col min="5899" max="6138" width="9.140625" style="4"/>
    <col min="6139" max="6139" width="20.7109375" style="4" customWidth="1"/>
    <col min="6140" max="6141" width="0" style="4" hidden="1" customWidth="1"/>
    <col min="6142" max="6142" width="11.28515625" style="4" bestFit="1" customWidth="1"/>
    <col min="6143" max="6143" width="12.85546875" style="4" bestFit="1" customWidth="1"/>
    <col min="6144" max="6145" width="12.85546875" style="4" customWidth="1"/>
    <col min="6146" max="6146" width="11" style="4" bestFit="1" customWidth="1"/>
    <col min="6147" max="6148" width="11" style="4" customWidth="1"/>
    <col min="6149" max="6150" width="9.42578125" style="4" customWidth="1"/>
    <col min="6151" max="6151" width="9.42578125" style="4" bestFit="1" customWidth="1"/>
    <col min="6152" max="6153" width="9.42578125" style="4" customWidth="1"/>
    <col min="6154" max="6154" width="9.42578125" style="4" bestFit="1" customWidth="1"/>
    <col min="6155" max="6394" width="9.140625" style="4"/>
    <col min="6395" max="6395" width="20.7109375" style="4" customWidth="1"/>
    <col min="6396" max="6397" width="0" style="4" hidden="1" customWidth="1"/>
    <col min="6398" max="6398" width="11.28515625" style="4" bestFit="1" customWidth="1"/>
    <col min="6399" max="6399" width="12.85546875" style="4" bestFit="1" customWidth="1"/>
    <col min="6400" max="6401" width="12.85546875" style="4" customWidth="1"/>
    <col min="6402" max="6402" width="11" style="4" bestFit="1" customWidth="1"/>
    <col min="6403" max="6404" width="11" style="4" customWidth="1"/>
    <col min="6405" max="6406" width="9.42578125" style="4" customWidth="1"/>
    <col min="6407" max="6407" width="9.42578125" style="4" bestFit="1" customWidth="1"/>
    <col min="6408" max="6409" width="9.42578125" style="4" customWidth="1"/>
    <col min="6410" max="6410" width="9.42578125" style="4" bestFit="1" customWidth="1"/>
    <col min="6411" max="6650" width="9.140625" style="4"/>
    <col min="6651" max="6651" width="20.7109375" style="4" customWidth="1"/>
    <col min="6652" max="6653" width="0" style="4" hidden="1" customWidth="1"/>
    <col min="6654" max="6654" width="11.28515625" style="4" bestFit="1" customWidth="1"/>
    <col min="6655" max="6655" width="12.85546875" style="4" bestFit="1" customWidth="1"/>
    <col min="6656" max="6657" width="12.85546875" style="4" customWidth="1"/>
    <col min="6658" max="6658" width="11" style="4" bestFit="1" customWidth="1"/>
    <col min="6659" max="6660" width="11" style="4" customWidth="1"/>
    <col min="6661" max="6662" width="9.42578125" style="4" customWidth="1"/>
    <col min="6663" max="6663" width="9.42578125" style="4" bestFit="1" customWidth="1"/>
    <col min="6664" max="6665" width="9.42578125" style="4" customWidth="1"/>
    <col min="6666" max="6666" width="9.42578125" style="4" bestFit="1" customWidth="1"/>
    <col min="6667" max="6906" width="9.140625" style="4"/>
    <col min="6907" max="6907" width="20.7109375" style="4" customWidth="1"/>
    <col min="6908" max="6909" width="0" style="4" hidden="1" customWidth="1"/>
    <col min="6910" max="6910" width="11.28515625" style="4" bestFit="1" customWidth="1"/>
    <col min="6911" max="6911" width="12.85546875" style="4" bestFit="1" customWidth="1"/>
    <col min="6912" max="6913" width="12.85546875" style="4" customWidth="1"/>
    <col min="6914" max="6914" width="11" style="4" bestFit="1" customWidth="1"/>
    <col min="6915" max="6916" width="11" style="4" customWidth="1"/>
    <col min="6917" max="6918" width="9.42578125" style="4" customWidth="1"/>
    <col min="6919" max="6919" width="9.42578125" style="4" bestFit="1" customWidth="1"/>
    <col min="6920" max="6921" width="9.42578125" style="4" customWidth="1"/>
    <col min="6922" max="6922" width="9.42578125" style="4" bestFit="1" customWidth="1"/>
    <col min="6923" max="7162" width="9.140625" style="4"/>
    <col min="7163" max="7163" width="20.7109375" style="4" customWidth="1"/>
    <col min="7164" max="7165" width="0" style="4" hidden="1" customWidth="1"/>
    <col min="7166" max="7166" width="11.28515625" style="4" bestFit="1" customWidth="1"/>
    <col min="7167" max="7167" width="12.85546875" style="4" bestFit="1" customWidth="1"/>
    <col min="7168" max="7169" width="12.85546875" style="4" customWidth="1"/>
    <col min="7170" max="7170" width="11" style="4" bestFit="1" customWidth="1"/>
    <col min="7171" max="7172" width="11" style="4" customWidth="1"/>
    <col min="7173" max="7174" width="9.42578125" style="4" customWidth="1"/>
    <col min="7175" max="7175" width="9.42578125" style="4" bestFit="1" customWidth="1"/>
    <col min="7176" max="7177" width="9.42578125" style="4" customWidth="1"/>
    <col min="7178" max="7178" width="9.42578125" style="4" bestFit="1" customWidth="1"/>
    <col min="7179" max="7418" width="9.140625" style="4"/>
    <col min="7419" max="7419" width="20.7109375" style="4" customWidth="1"/>
    <col min="7420" max="7421" width="0" style="4" hidden="1" customWidth="1"/>
    <col min="7422" max="7422" width="11.28515625" style="4" bestFit="1" customWidth="1"/>
    <col min="7423" max="7423" width="12.85546875" style="4" bestFit="1" customWidth="1"/>
    <col min="7424" max="7425" width="12.85546875" style="4" customWidth="1"/>
    <col min="7426" max="7426" width="11" style="4" bestFit="1" customWidth="1"/>
    <col min="7427" max="7428" width="11" style="4" customWidth="1"/>
    <col min="7429" max="7430" width="9.42578125" style="4" customWidth="1"/>
    <col min="7431" max="7431" width="9.42578125" style="4" bestFit="1" customWidth="1"/>
    <col min="7432" max="7433" width="9.42578125" style="4" customWidth="1"/>
    <col min="7434" max="7434" width="9.42578125" style="4" bestFit="1" customWidth="1"/>
    <col min="7435" max="7674" width="9.140625" style="4"/>
    <col min="7675" max="7675" width="20.7109375" style="4" customWidth="1"/>
    <col min="7676" max="7677" width="0" style="4" hidden="1" customWidth="1"/>
    <col min="7678" max="7678" width="11.28515625" style="4" bestFit="1" customWidth="1"/>
    <col min="7679" max="7679" width="12.85546875" style="4" bestFit="1" customWidth="1"/>
    <col min="7680" max="7681" width="12.85546875" style="4" customWidth="1"/>
    <col min="7682" max="7682" width="11" style="4" bestFit="1" customWidth="1"/>
    <col min="7683" max="7684" width="11" style="4" customWidth="1"/>
    <col min="7685" max="7686" width="9.42578125" style="4" customWidth="1"/>
    <col min="7687" max="7687" width="9.42578125" style="4" bestFit="1" customWidth="1"/>
    <col min="7688" max="7689" width="9.42578125" style="4" customWidth="1"/>
    <col min="7690" max="7690" width="9.42578125" style="4" bestFit="1" customWidth="1"/>
    <col min="7691" max="7930" width="9.140625" style="4"/>
    <col min="7931" max="7931" width="20.7109375" style="4" customWidth="1"/>
    <col min="7932" max="7933" width="0" style="4" hidden="1" customWidth="1"/>
    <col min="7934" max="7934" width="11.28515625" style="4" bestFit="1" customWidth="1"/>
    <col min="7935" max="7935" width="12.85546875" style="4" bestFit="1" customWidth="1"/>
    <col min="7936" max="7937" width="12.85546875" style="4" customWidth="1"/>
    <col min="7938" max="7938" width="11" style="4" bestFit="1" customWidth="1"/>
    <col min="7939" max="7940" width="11" style="4" customWidth="1"/>
    <col min="7941" max="7942" width="9.42578125" style="4" customWidth="1"/>
    <col min="7943" max="7943" width="9.42578125" style="4" bestFit="1" customWidth="1"/>
    <col min="7944" max="7945" width="9.42578125" style="4" customWidth="1"/>
    <col min="7946" max="7946" width="9.42578125" style="4" bestFit="1" customWidth="1"/>
    <col min="7947" max="8186" width="9.140625" style="4"/>
    <col min="8187" max="8187" width="20.7109375" style="4" customWidth="1"/>
    <col min="8188" max="8189" width="0" style="4" hidden="1" customWidth="1"/>
    <col min="8190" max="8190" width="11.28515625" style="4" bestFit="1" customWidth="1"/>
    <col min="8191" max="8191" width="12.85546875" style="4" bestFit="1" customWidth="1"/>
    <col min="8192" max="8193" width="12.85546875" style="4" customWidth="1"/>
    <col min="8194" max="8194" width="11" style="4" bestFit="1" customWidth="1"/>
    <col min="8195" max="8196" width="11" style="4" customWidth="1"/>
    <col min="8197" max="8198" width="9.42578125" style="4" customWidth="1"/>
    <col min="8199" max="8199" width="9.42578125" style="4" bestFit="1" customWidth="1"/>
    <col min="8200" max="8201" width="9.42578125" style="4" customWidth="1"/>
    <col min="8202" max="8202" width="9.42578125" style="4" bestFit="1" customWidth="1"/>
    <col min="8203" max="8442" width="9.140625" style="4"/>
    <col min="8443" max="8443" width="20.7109375" style="4" customWidth="1"/>
    <col min="8444" max="8445" width="0" style="4" hidden="1" customWidth="1"/>
    <col min="8446" max="8446" width="11.28515625" style="4" bestFit="1" customWidth="1"/>
    <col min="8447" max="8447" width="12.85546875" style="4" bestFit="1" customWidth="1"/>
    <col min="8448" max="8449" width="12.85546875" style="4" customWidth="1"/>
    <col min="8450" max="8450" width="11" style="4" bestFit="1" customWidth="1"/>
    <col min="8451" max="8452" width="11" style="4" customWidth="1"/>
    <col min="8453" max="8454" width="9.42578125" style="4" customWidth="1"/>
    <col min="8455" max="8455" width="9.42578125" style="4" bestFit="1" customWidth="1"/>
    <col min="8456" max="8457" width="9.42578125" style="4" customWidth="1"/>
    <col min="8458" max="8458" width="9.42578125" style="4" bestFit="1" customWidth="1"/>
    <col min="8459" max="8698" width="9.140625" style="4"/>
    <col min="8699" max="8699" width="20.7109375" style="4" customWidth="1"/>
    <col min="8700" max="8701" width="0" style="4" hidden="1" customWidth="1"/>
    <col min="8702" max="8702" width="11.28515625" style="4" bestFit="1" customWidth="1"/>
    <col min="8703" max="8703" width="12.85546875" style="4" bestFit="1" customWidth="1"/>
    <col min="8704" max="8705" width="12.85546875" style="4" customWidth="1"/>
    <col min="8706" max="8706" width="11" style="4" bestFit="1" customWidth="1"/>
    <col min="8707" max="8708" width="11" style="4" customWidth="1"/>
    <col min="8709" max="8710" width="9.42578125" style="4" customWidth="1"/>
    <col min="8711" max="8711" width="9.42578125" style="4" bestFit="1" customWidth="1"/>
    <col min="8712" max="8713" width="9.42578125" style="4" customWidth="1"/>
    <col min="8714" max="8714" width="9.42578125" style="4" bestFit="1" customWidth="1"/>
    <col min="8715" max="8954" width="9.140625" style="4"/>
    <col min="8955" max="8955" width="20.7109375" style="4" customWidth="1"/>
    <col min="8956" max="8957" width="0" style="4" hidden="1" customWidth="1"/>
    <col min="8958" max="8958" width="11.28515625" style="4" bestFit="1" customWidth="1"/>
    <col min="8959" max="8959" width="12.85546875" style="4" bestFit="1" customWidth="1"/>
    <col min="8960" max="8961" width="12.85546875" style="4" customWidth="1"/>
    <col min="8962" max="8962" width="11" style="4" bestFit="1" customWidth="1"/>
    <col min="8963" max="8964" width="11" style="4" customWidth="1"/>
    <col min="8965" max="8966" width="9.42578125" style="4" customWidth="1"/>
    <col min="8967" max="8967" width="9.42578125" style="4" bestFit="1" customWidth="1"/>
    <col min="8968" max="8969" width="9.42578125" style="4" customWidth="1"/>
    <col min="8970" max="8970" width="9.42578125" style="4" bestFit="1" customWidth="1"/>
    <col min="8971" max="9210" width="9.140625" style="4"/>
    <col min="9211" max="9211" width="20.7109375" style="4" customWidth="1"/>
    <col min="9212" max="9213" width="0" style="4" hidden="1" customWidth="1"/>
    <col min="9214" max="9214" width="11.28515625" style="4" bestFit="1" customWidth="1"/>
    <col min="9215" max="9215" width="12.85546875" style="4" bestFit="1" customWidth="1"/>
    <col min="9216" max="9217" width="12.85546875" style="4" customWidth="1"/>
    <col min="9218" max="9218" width="11" style="4" bestFit="1" customWidth="1"/>
    <col min="9219" max="9220" width="11" style="4" customWidth="1"/>
    <col min="9221" max="9222" width="9.42578125" style="4" customWidth="1"/>
    <col min="9223" max="9223" width="9.42578125" style="4" bestFit="1" customWidth="1"/>
    <col min="9224" max="9225" width="9.42578125" style="4" customWidth="1"/>
    <col min="9226" max="9226" width="9.42578125" style="4" bestFit="1" customWidth="1"/>
    <col min="9227" max="9466" width="9.140625" style="4"/>
    <col min="9467" max="9467" width="20.7109375" style="4" customWidth="1"/>
    <col min="9468" max="9469" width="0" style="4" hidden="1" customWidth="1"/>
    <col min="9470" max="9470" width="11.28515625" style="4" bestFit="1" customWidth="1"/>
    <col min="9471" max="9471" width="12.85546875" style="4" bestFit="1" customWidth="1"/>
    <col min="9472" max="9473" width="12.85546875" style="4" customWidth="1"/>
    <col min="9474" max="9474" width="11" style="4" bestFit="1" customWidth="1"/>
    <col min="9475" max="9476" width="11" style="4" customWidth="1"/>
    <col min="9477" max="9478" width="9.42578125" style="4" customWidth="1"/>
    <col min="9479" max="9479" width="9.42578125" style="4" bestFit="1" customWidth="1"/>
    <col min="9480" max="9481" width="9.42578125" style="4" customWidth="1"/>
    <col min="9482" max="9482" width="9.42578125" style="4" bestFit="1" customWidth="1"/>
    <col min="9483" max="9722" width="9.140625" style="4"/>
    <col min="9723" max="9723" width="20.7109375" style="4" customWidth="1"/>
    <col min="9724" max="9725" width="0" style="4" hidden="1" customWidth="1"/>
    <col min="9726" max="9726" width="11.28515625" style="4" bestFit="1" customWidth="1"/>
    <col min="9727" max="9727" width="12.85546875" style="4" bestFit="1" customWidth="1"/>
    <col min="9728" max="9729" width="12.85546875" style="4" customWidth="1"/>
    <col min="9730" max="9730" width="11" style="4" bestFit="1" customWidth="1"/>
    <col min="9731" max="9732" width="11" style="4" customWidth="1"/>
    <col min="9733" max="9734" width="9.42578125" style="4" customWidth="1"/>
    <col min="9735" max="9735" width="9.42578125" style="4" bestFit="1" customWidth="1"/>
    <col min="9736" max="9737" width="9.42578125" style="4" customWidth="1"/>
    <col min="9738" max="9738" width="9.42578125" style="4" bestFit="1" customWidth="1"/>
    <col min="9739" max="9978" width="9.140625" style="4"/>
    <col min="9979" max="9979" width="20.7109375" style="4" customWidth="1"/>
    <col min="9980" max="9981" width="0" style="4" hidden="1" customWidth="1"/>
    <col min="9982" max="9982" width="11.28515625" style="4" bestFit="1" customWidth="1"/>
    <col min="9983" max="9983" width="12.85546875" style="4" bestFit="1" customWidth="1"/>
    <col min="9984" max="9985" width="12.85546875" style="4" customWidth="1"/>
    <col min="9986" max="9986" width="11" style="4" bestFit="1" customWidth="1"/>
    <col min="9987" max="9988" width="11" style="4" customWidth="1"/>
    <col min="9989" max="9990" width="9.42578125" style="4" customWidth="1"/>
    <col min="9991" max="9991" width="9.42578125" style="4" bestFit="1" customWidth="1"/>
    <col min="9992" max="9993" width="9.42578125" style="4" customWidth="1"/>
    <col min="9994" max="9994" width="9.42578125" style="4" bestFit="1" customWidth="1"/>
    <col min="9995" max="10234" width="9.140625" style="4"/>
    <col min="10235" max="10235" width="20.7109375" style="4" customWidth="1"/>
    <col min="10236" max="10237" width="0" style="4" hidden="1" customWidth="1"/>
    <col min="10238" max="10238" width="11.28515625" style="4" bestFit="1" customWidth="1"/>
    <col min="10239" max="10239" width="12.85546875" style="4" bestFit="1" customWidth="1"/>
    <col min="10240" max="10241" width="12.85546875" style="4" customWidth="1"/>
    <col min="10242" max="10242" width="11" style="4" bestFit="1" customWidth="1"/>
    <col min="10243" max="10244" width="11" style="4" customWidth="1"/>
    <col min="10245" max="10246" width="9.42578125" style="4" customWidth="1"/>
    <col min="10247" max="10247" width="9.42578125" style="4" bestFit="1" customWidth="1"/>
    <col min="10248" max="10249" width="9.42578125" style="4" customWidth="1"/>
    <col min="10250" max="10250" width="9.42578125" style="4" bestFit="1" customWidth="1"/>
    <col min="10251" max="10490" width="9.140625" style="4"/>
    <col min="10491" max="10491" width="20.7109375" style="4" customWidth="1"/>
    <col min="10492" max="10493" width="0" style="4" hidden="1" customWidth="1"/>
    <col min="10494" max="10494" width="11.28515625" style="4" bestFit="1" customWidth="1"/>
    <col min="10495" max="10495" width="12.85546875" style="4" bestFit="1" customWidth="1"/>
    <col min="10496" max="10497" width="12.85546875" style="4" customWidth="1"/>
    <col min="10498" max="10498" width="11" style="4" bestFit="1" customWidth="1"/>
    <col min="10499" max="10500" width="11" style="4" customWidth="1"/>
    <col min="10501" max="10502" width="9.42578125" style="4" customWidth="1"/>
    <col min="10503" max="10503" width="9.42578125" style="4" bestFit="1" customWidth="1"/>
    <col min="10504" max="10505" width="9.42578125" style="4" customWidth="1"/>
    <col min="10506" max="10506" width="9.42578125" style="4" bestFit="1" customWidth="1"/>
    <col min="10507" max="10746" width="9.140625" style="4"/>
    <col min="10747" max="10747" width="20.7109375" style="4" customWidth="1"/>
    <col min="10748" max="10749" width="0" style="4" hidden="1" customWidth="1"/>
    <col min="10750" max="10750" width="11.28515625" style="4" bestFit="1" customWidth="1"/>
    <col min="10751" max="10751" width="12.85546875" style="4" bestFit="1" customWidth="1"/>
    <col min="10752" max="10753" width="12.85546875" style="4" customWidth="1"/>
    <col min="10754" max="10754" width="11" style="4" bestFit="1" customWidth="1"/>
    <col min="10755" max="10756" width="11" style="4" customWidth="1"/>
    <col min="10757" max="10758" width="9.42578125" style="4" customWidth="1"/>
    <col min="10759" max="10759" width="9.42578125" style="4" bestFit="1" customWidth="1"/>
    <col min="10760" max="10761" width="9.42578125" style="4" customWidth="1"/>
    <col min="10762" max="10762" width="9.42578125" style="4" bestFit="1" customWidth="1"/>
    <col min="10763" max="11002" width="9.140625" style="4"/>
    <col min="11003" max="11003" width="20.7109375" style="4" customWidth="1"/>
    <col min="11004" max="11005" width="0" style="4" hidden="1" customWidth="1"/>
    <col min="11006" max="11006" width="11.28515625" style="4" bestFit="1" customWidth="1"/>
    <col min="11007" max="11007" width="12.85546875" style="4" bestFit="1" customWidth="1"/>
    <col min="11008" max="11009" width="12.85546875" style="4" customWidth="1"/>
    <col min="11010" max="11010" width="11" style="4" bestFit="1" customWidth="1"/>
    <col min="11011" max="11012" width="11" style="4" customWidth="1"/>
    <col min="11013" max="11014" width="9.42578125" style="4" customWidth="1"/>
    <col min="11015" max="11015" width="9.42578125" style="4" bestFit="1" customWidth="1"/>
    <col min="11016" max="11017" width="9.42578125" style="4" customWidth="1"/>
    <col min="11018" max="11018" width="9.42578125" style="4" bestFit="1" customWidth="1"/>
    <col min="11019" max="11258" width="9.140625" style="4"/>
    <col min="11259" max="11259" width="20.7109375" style="4" customWidth="1"/>
    <col min="11260" max="11261" width="0" style="4" hidden="1" customWidth="1"/>
    <col min="11262" max="11262" width="11.28515625" style="4" bestFit="1" customWidth="1"/>
    <col min="11263" max="11263" width="12.85546875" style="4" bestFit="1" customWidth="1"/>
    <col min="11264" max="11265" width="12.85546875" style="4" customWidth="1"/>
    <col min="11266" max="11266" width="11" style="4" bestFit="1" customWidth="1"/>
    <col min="11267" max="11268" width="11" style="4" customWidth="1"/>
    <col min="11269" max="11270" width="9.42578125" style="4" customWidth="1"/>
    <col min="11271" max="11271" width="9.42578125" style="4" bestFit="1" customWidth="1"/>
    <col min="11272" max="11273" width="9.42578125" style="4" customWidth="1"/>
    <col min="11274" max="11274" width="9.42578125" style="4" bestFit="1" customWidth="1"/>
    <col min="11275" max="11514" width="9.140625" style="4"/>
    <col min="11515" max="11515" width="20.7109375" style="4" customWidth="1"/>
    <col min="11516" max="11517" width="0" style="4" hidden="1" customWidth="1"/>
    <col min="11518" max="11518" width="11.28515625" style="4" bestFit="1" customWidth="1"/>
    <col min="11519" max="11519" width="12.85546875" style="4" bestFit="1" customWidth="1"/>
    <col min="11520" max="11521" width="12.85546875" style="4" customWidth="1"/>
    <col min="11522" max="11522" width="11" style="4" bestFit="1" customWidth="1"/>
    <col min="11523" max="11524" width="11" style="4" customWidth="1"/>
    <col min="11525" max="11526" width="9.42578125" style="4" customWidth="1"/>
    <col min="11527" max="11527" width="9.42578125" style="4" bestFit="1" customWidth="1"/>
    <col min="11528" max="11529" width="9.42578125" style="4" customWidth="1"/>
    <col min="11530" max="11530" width="9.42578125" style="4" bestFit="1" customWidth="1"/>
    <col min="11531" max="11770" width="9.140625" style="4"/>
    <col min="11771" max="11771" width="20.7109375" style="4" customWidth="1"/>
    <col min="11772" max="11773" width="0" style="4" hidden="1" customWidth="1"/>
    <col min="11774" max="11774" width="11.28515625" style="4" bestFit="1" customWidth="1"/>
    <col min="11775" max="11775" width="12.85546875" style="4" bestFit="1" customWidth="1"/>
    <col min="11776" max="11777" width="12.85546875" style="4" customWidth="1"/>
    <col min="11778" max="11778" width="11" style="4" bestFit="1" customWidth="1"/>
    <col min="11779" max="11780" width="11" style="4" customWidth="1"/>
    <col min="11781" max="11782" width="9.42578125" style="4" customWidth="1"/>
    <col min="11783" max="11783" width="9.42578125" style="4" bestFit="1" customWidth="1"/>
    <col min="11784" max="11785" width="9.42578125" style="4" customWidth="1"/>
    <col min="11786" max="11786" width="9.42578125" style="4" bestFit="1" customWidth="1"/>
    <col min="11787" max="12026" width="9.140625" style="4"/>
    <col min="12027" max="12027" width="20.7109375" style="4" customWidth="1"/>
    <col min="12028" max="12029" width="0" style="4" hidden="1" customWidth="1"/>
    <col min="12030" max="12030" width="11.28515625" style="4" bestFit="1" customWidth="1"/>
    <col min="12031" max="12031" width="12.85546875" style="4" bestFit="1" customWidth="1"/>
    <col min="12032" max="12033" width="12.85546875" style="4" customWidth="1"/>
    <col min="12034" max="12034" width="11" style="4" bestFit="1" customWidth="1"/>
    <col min="12035" max="12036" width="11" style="4" customWidth="1"/>
    <col min="12037" max="12038" width="9.42578125" style="4" customWidth="1"/>
    <col min="12039" max="12039" width="9.42578125" style="4" bestFit="1" customWidth="1"/>
    <col min="12040" max="12041" width="9.42578125" style="4" customWidth="1"/>
    <col min="12042" max="12042" width="9.42578125" style="4" bestFit="1" customWidth="1"/>
    <col min="12043" max="12282" width="9.140625" style="4"/>
    <col min="12283" max="12283" width="20.7109375" style="4" customWidth="1"/>
    <col min="12284" max="12285" width="0" style="4" hidden="1" customWidth="1"/>
    <col min="12286" max="12286" width="11.28515625" style="4" bestFit="1" customWidth="1"/>
    <col min="12287" max="12287" width="12.85546875" style="4" bestFit="1" customWidth="1"/>
    <col min="12288" max="12289" width="12.85546875" style="4" customWidth="1"/>
    <col min="12290" max="12290" width="11" style="4" bestFit="1" customWidth="1"/>
    <col min="12291" max="12292" width="11" style="4" customWidth="1"/>
    <col min="12293" max="12294" width="9.42578125" style="4" customWidth="1"/>
    <col min="12295" max="12295" width="9.42578125" style="4" bestFit="1" customWidth="1"/>
    <col min="12296" max="12297" width="9.42578125" style="4" customWidth="1"/>
    <col min="12298" max="12298" width="9.42578125" style="4" bestFit="1" customWidth="1"/>
    <col min="12299" max="12538" width="9.140625" style="4"/>
    <col min="12539" max="12539" width="20.7109375" style="4" customWidth="1"/>
    <col min="12540" max="12541" width="0" style="4" hidden="1" customWidth="1"/>
    <col min="12542" max="12542" width="11.28515625" style="4" bestFit="1" customWidth="1"/>
    <col min="12543" max="12543" width="12.85546875" style="4" bestFit="1" customWidth="1"/>
    <col min="12544" max="12545" width="12.85546875" style="4" customWidth="1"/>
    <col min="12546" max="12546" width="11" style="4" bestFit="1" customWidth="1"/>
    <col min="12547" max="12548" width="11" style="4" customWidth="1"/>
    <col min="12549" max="12550" width="9.42578125" style="4" customWidth="1"/>
    <col min="12551" max="12551" width="9.42578125" style="4" bestFit="1" customWidth="1"/>
    <col min="12552" max="12553" width="9.42578125" style="4" customWidth="1"/>
    <col min="12554" max="12554" width="9.42578125" style="4" bestFit="1" customWidth="1"/>
    <col min="12555" max="12794" width="9.140625" style="4"/>
    <col min="12795" max="12795" width="20.7109375" style="4" customWidth="1"/>
    <col min="12796" max="12797" width="0" style="4" hidden="1" customWidth="1"/>
    <col min="12798" max="12798" width="11.28515625" style="4" bestFit="1" customWidth="1"/>
    <col min="12799" max="12799" width="12.85546875" style="4" bestFit="1" customWidth="1"/>
    <col min="12800" max="12801" width="12.85546875" style="4" customWidth="1"/>
    <col min="12802" max="12802" width="11" style="4" bestFit="1" customWidth="1"/>
    <col min="12803" max="12804" width="11" style="4" customWidth="1"/>
    <col min="12805" max="12806" width="9.42578125" style="4" customWidth="1"/>
    <col min="12807" max="12807" width="9.42578125" style="4" bestFit="1" customWidth="1"/>
    <col min="12808" max="12809" width="9.42578125" style="4" customWidth="1"/>
    <col min="12810" max="12810" width="9.42578125" style="4" bestFit="1" customWidth="1"/>
    <col min="12811" max="13050" width="9.140625" style="4"/>
    <col min="13051" max="13051" width="20.7109375" style="4" customWidth="1"/>
    <col min="13052" max="13053" width="0" style="4" hidden="1" customWidth="1"/>
    <col min="13054" max="13054" width="11.28515625" style="4" bestFit="1" customWidth="1"/>
    <col min="13055" max="13055" width="12.85546875" style="4" bestFit="1" customWidth="1"/>
    <col min="13056" max="13057" width="12.85546875" style="4" customWidth="1"/>
    <col min="13058" max="13058" width="11" style="4" bestFit="1" customWidth="1"/>
    <col min="13059" max="13060" width="11" style="4" customWidth="1"/>
    <col min="13061" max="13062" width="9.42578125" style="4" customWidth="1"/>
    <col min="13063" max="13063" width="9.42578125" style="4" bestFit="1" customWidth="1"/>
    <col min="13064" max="13065" width="9.42578125" style="4" customWidth="1"/>
    <col min="13066" max="13066" width="9.42578125" style="4" bestFit="1" customWidth="1"/>
    <col min="13067" max="13306" width="9.140625" style="4"/>
    <col min="13307" max="13307" width="20.7109375" style="4" customWidth="1"/>
    <col min="13308" max="13309" width="0" style="4" hidden="1" customWidth="1"/>
    <col min="13310" max="13310" width="11.28515625" style="4" bestFit="1" customWidth="1"/>
    <col min="13311" max="13311" width="12.85546875" style="4" bestFit="1" customWidth="1"/>
    <col min="13312" max="13313" width="12.85546875" style="4" customWidth="1"/>
    <col min="13314" max="13314" width="11" style="4" bestFit="1" customWidth="1"/>
    <col min="13315" max="13316" width="11" style="4" customWidth="1"/>
    <col min="13317" max="13318" width="9.42578125" style="4" customWidth="1"/>
    <col min="13319" max="13319" width="9.42578125" style="4" bestFit="1" customWidth="1"/>
    <col min="13320" max="13321" width="9.42578125" style="4" customWidth="1"/>
    <col min="13322" max="13322" width="9.42578125" style="4" bestFit="1" customWidth="1"/>
    <col min="13323" max="13562" width="9.140625" style="4"/>
    <col min="13563" max="13563" width="20.7109375" style="4" customWidth="1"/>
    <col min="13564" max="13565" width="0" style="4" hidden="1" customWidth="1"/>
    <col min="13566" max="13566" width="11.28515625" style="4" bestFit="1" customWidth="1"/>
    <col min="13567" max="13567" width="12.85546875" style="4" bestFit="1" customWidth="1"/>
    <col min="13568" max="13569" width="12.85546875" style="4" customWidth="1"/>
    <col min="13570" max="13570" width="11" style="4" bestFit="1" customWidth="1"/>
    <col min="13571" max="13572" width="11" style="4" customWidth="1"/>
    <col min="13573" max="13574" width="9.42578125" style="4" customWidth="1"/>
    <col min="13575" max="13575" width="9.42578125" style="4" bestFit="1" customWidth="1"/>
    <col min="13576" max="13577" width="9.42578125" style="4" customWidth="1"/>
    <col min="13578" max="13578" width="9.42578125" style="4" bestFit="1" customWidth="1"/>
    <col min="13579" max="13818" width="9.140625" style="4"/>
    <col min="13819" max="13819" width="20.7109375" style="4" customWidth="1"/>
    <col min="13820" max="13821" width="0" style="4" hidden="1" customWidth="1"/>
    <col min="13822" max="13822" width="11.28515625" style="4" bestFit="1" customWidth="1"/>
    <col min="13823" max="13823" width="12.85546875" style="4" bestFit="1" customWidth="1"/>
    <col min="13824" max="13825" width="12.85546875" style="4" customWidth="1"/>
    <col min="13826" max="13826" width="11" style="4" bestFit="1" customWidth="1"/>
    <col min="13827" max="13828" width="11" style="4" customWidth="1"/>
    <col min="13829" max="13830" width="9.42578125" style="4" customWidth="1"/>
    <col min="13831" max="13831" width="9.42578125" style="4" bestFit="1" customWidth="1"/>
    <col min="13832" max="13833" width="9.42578125" style="4" customWidth="1"/>
    <col min="13834" max="13834" width="9.42578125" style="4" bestFit="1" customWidth="1"/>
    <col min="13835" max="14074" width="9.140625" style="4"/>
    <col min="14075" max="14075" width="20.7109375" style="4" customWidth="1"/>
    <col min="14076" max="14077" width="0" style="4" hidden="1" customWidth="1"/>
    <col min="14078" max="14078" width="11.28515625" style="4" bestFit="1" customWidth="1"/>
    <col min="14079" max="14079" width="12.85546875" style="4" bestFit="1" customWidth="1"/>
    <col min="14080" max="14081" width="12.85546875" style="4" customWidth="1"/>
    <col min="14082" max="14082" width="11" style="4" bestFit="1" customWidth="1"/>
    <col min="14083" max="14084" width="11" style="4" customWidth="1"/>
    <col min="14085" max="14086" width="9.42578125" style="4" customWidth="1"/>
    <col min="14087" max="14087" width="9.42578125" style="4" bestFit="1" customWidth="1"/>
    <col min="14088" max="14089" width="9.42578125" style="4" customWidth="1"/>
    <col min="14090" max="14090" width="9.42578125" style="4" bestFit="1" customWidth="1"/>
    <col min="14091" max="14330" width="9.140625" style="4"/>
    <col min="14331" max="14331" width="20.7109375" style="4" customWidth="1"/>
    <col min="14332" max="14333" width="0" style="4" hidden="1" customWidth="1"/>
    <col min="14334" max="14334" width="11.28515625" style="4" bestFit="1" customWidth="1"/>
    <col min="14335" max="14335" width="12.85546875" style="4" bestFit="1" customWidth="1"/>
    <col min="14336" max="14337" width="12.85546875" style="4" customWidth="1"/>
    <col min="14338" max="14338" width="11" style="4" bestFit="1" customWidth="1"/>
    <col min="14339" max="14340" width="11" style="4" customWidth="1"/>
    <col min="14341" max="14342" width="9.42578125" style="4" customWidth="1"/>
    <col min="14343" max="14343" width="9.42578125" style="4" bestFit="1" customWidth="1"/>
    <col min="14344" max="14345" width="9.42578125" style="4" customWidth="1"/>
    <col min="14346" max="14346" width="9.42578125" style="4" bestFit="1" customWidth="1"/>
    <col min="14347" max="14586" width="9.140625" style="4"/>
    <col min="14587" max="14587" width="20.7109375" style="4" customWidth="1"/>
    <col min="14588" max="14589" width="0" style="4" hidden="1" customWidth="1"/>
    <col min="14590" max="14590" width="11.28515625" style="4" bestFit="1" customWidth="1"/>
    <col min="14591" max="14591" width="12.85546875" style="4" bestFit="1" customWidth="1"/>
    <col min="14592" max="14593" width="12.85546875" style="4" customWidth="1"/>
    <col min="14594" max="14594" width="11" style="4" bestFit="1" customWidth="1"/>
    <col min="14595" max="14596" width="11" style="4" customWidth="1"/>
    <col min="14597" max="14598" width="9.42578125" style="4" customWidth="1"/>
    <col min="14599" max="14599" width="9.42578125" style="4" bestFit="1" customWidth="1"/>
    <col min="14600" max="14601" width="9.42578125" style="4" customWidth="1"/>
    <col min="14602" max="14602" width="9.42578125" style="4" bestFit="1" customWidth="1"/>
    <col min="14603" max="14842" width="9.140625" style="4"/>
    <col min="14843" max="14843" width="20.7109375" style="4" customWidth="1"/>
    <col min="14844" max="14845" width="0" style="4" hidden="1" customWidth="1"/>
    <col min="14846" max="14846" width="11.28515625" style="4" bestFit="1" customWidth="1"/>
    <col min="14847" max="14847" width="12.85546875" style="4" bestFit="1" customWidth="1"/>
    <col min="14848" max="14849" width="12.85546875" style="4" customWidth="1"/>
    <col min="14850" max="14850" width="11" style="4" bestFit="1" customWidth="1"/>
    <col min="14851" max="14852" width="11" style="4" customWidth="1"/>
    <col min="14853" max="14854" width="9.42578125" style="4" customWidth="1"/>
    <col min="14855" max="14855" width="9.42578125" style="4" bestFit="1" customWidth="1"/>
    <col min="14856" max="14857" width="9.42578125" style="4" customWidth="1"/>
    <col min="14858" max="14858" width="9.42578125" style="4" bestFit="1" customWidth="1"/>
    <col min="14859" max="15098" width="9.140625" style="4"/>
    <col min="15099" max="15099" width="20.7109375" style="4" customWidth="1"/>
    <col min="15100" max="15101" width="0" style="4" hidden="1" customWidth="1"/>
    <col min="15102" max="15102" width="11.28515625" style="4" bestFit="1" customWidth="1"/>
    <col min="15103" max="15103" width="12.85546875" style="4" bestFit="1" customWidth="1"/>
    <col min="15104" max="15105" width="12.85546875" style="4" customWidth="1"/>
    <col min="15106" max="15106" width="11" style="4" bestFit="1" customWidth="1"/>
    <col min="15107" max="15108" width="11" style="4" customWidth="1"/>
    <col min="15109" max="15110" width="9.42578125" style="4" customWidth="1"/>
    <col min="15111" max="15111" width="9.42578125" style="4" bestFit="1" customWidth="1"/>
    <col min="15112" max="15113" width="9.42578125" style="4" customWidth="1"/>
    <col min="15114" max="15114" width="9.42578125" style="4" bestFit="1" customWidth="1"/>
    <col min="15115" max="15354" width="9.140625" style="4"/>
    <col min="15355" max="15355" width="20.7109375" style="4" customWidth="1"/>
    <col min="15356" max="15357" width="0" style="4" hidden="1" customWidth="1"/>
    <col min="15358" max="15358" width="11.28515625" style="4" bestFit="1" customWidth="1"/>
    <col min="15359" max="15359" width="12.85546875" style="4" bestFit="1" customWidth="1"/>
    <col min="15360" max="15361" width="12.85546875" style="4" customWidth="1"/>
    <col min="15362" max="15362" width="11" style="4" bestFit="1" customWidth="1"/>
    <col min="15363" max="15364" width="11" style="4" customWidth="1"/>
    <col min="15365" max="15366" width="9.42578125" style="4" customWidth="1"/>
    <col min="15367" max="15367" width="9.42578125" style="4" bestFit="1" customWidth="1"/>
    <col min="15368" max="15369" width="9.42578125" style="4" customWidth="1"/>
    <col min="15370" max="15370" width="9.42578125" style="4" bestFit="1" customWidth="1"/>
    <col min="15371" max="15610" width="9.140625" style="4"/>
    <col min="15611" max="15611" width="20.7109375" style="4" customWidth="1"/>
    <col min="15612" max="15613" width="0" style="4" hidden="1" customWidth="1"/>
    <col min="15614" max="15614" width="11.28515625" style="4" bestFit="1" customWidth="1"/>
    <col min="15615" max="15615" width="12.85546875" style="4" bestFit="1" customWidth="1"/>
    <col min="15616" max="15617" width="12.85546875" style="4" customWidth="1"/>
    <col min="15618" max="15618" width="11" style="4" bestFit="1" customWidth="1"/>
    <col min="15619" max="15620" width="11" style="4" customWidth="1"/>
    <col min="15621" max="15622" width="9.42578125" style="4" customWidth="1"/>
    <col min="15623" max="15623" width="9.42578125" style="4" bestFit="1" customWidth="1"/>
    <col min="15624" max="15625" width="9.42578125" style="4" customWidth="1"/>
    <col min="15626" max="15626" width="9.42578125" style="4" bestFit="1" customWidth="1"/>
    <col min="15627" max="15866" width="9.140625" style="4"/>
    <col min="15867" max="15867" width="20.7109375" style="4" customWidth="1"/>
    <col min="15868" max="15869" width="0" style="4" hidden="1" customWidth="1"/>
    <col min="15870" max="15870" width="11.28515625" style="4" bestFit="1" customWidth="1"/>
    <col min="15871" max="15871" width="12.85546875" style="4" bestFit="1" customWidth="1"/>
    <col min="15872" max="15873" width="12.85546875" style="4" customWidth="1"/>
    <col min="15874" max="15874" width="11" style="4" bestFit="1" customWidth="1"/>
    <col min="15875" max="15876" width="11" style="4" customWidth="1"/>
    <col min="15877" max="15878" width="9.42578125" style="4" customWidth="1"/>
    <col min="15879" max="15879" width="9.42578125" style="4" bestFit="1" customWidth="1"/>
    <col min="15880" max="15881" width="9.42578125" style="4" customWidth="1"/>
    <col min="15882" max="15882" width="9.42578125" style="4" bestFit="1" customWidth="1"/>
    <col min="15883" max="16122" width="9.140625" style="4"/>
    <col min="16123" max="16123" width="20.7109375" style="4" customWidth="1"/>
    <col min="16124" max="16125" width="0" style="4" hidden="1" customWidth="1"/>
    <col min="16126" max="16126" width="11.28515625" style="4" bestFit="1" customWidth="1"/>
    <col min="16127" max="16127" width="12.85546875" style="4" bestFit="1" customWidth="1"/>
    <col min="16128" max="16129" width="12.85546875" style="4" customWidth="1"/>
    <col min="16130" max="16130" width="11" style="4" bestFit="1" customWidth="1"/>
    <col min="16131" max="16132" width="11" style="4" customWidth="1"/>
    <col min="16133" max="16134" width="9.42578125" style="4" customWidth="1"/>
    <col min="16135" max="16135" width="9.42578125" style="4" bestFit="1" customWidth="1"/>
    <col min="16136" max="16137" width="9.42578125" style="4" customWidth="1"/>
    <col min="16138" max="16138" width="9.42578125" style="4" bestFit="1" customWidth="1"/>
    <col min="16139" max="16384" width="9.140625" style="4"/>
  </cols>
  <sheetData>
    <row r="1" spans="1:10" ht="15.75">
      <c r="A1" s="1642" t="s">
        <v>146</v>
      </c>
      <c r="B1" s="1642"/>
      <c r="C1" s="1642"/>
      <c r="D1" s="1642"/>
      <c r="E1" s="1642"/>
      <c r="F1" s="1642"/>
      <c r="G1" s="1642"/>
      <c r="H1" s="1642"/>
      <c r="I1" s="1642"/>
      <c r="J1" s="1642"/>
    </row>
    <row r="2" spans="1:10" ht="15.75">
      <c r="A2" s="1642" t="s">
        <v>46</v>
      </c>
      <c r="B2" s="1642"/>
      <c r="C2" s="1642"/>
      <c r="D2" s="1642"/>
      <c r="E2" s="1642"/>
      <c r="F2" s="1642"/>
      <c r="G2" s="1642"/>
      <c r="H2" s="1642"/>
      <c r="I2" s="1642"/>
      <c r="J2" s="1642"/>
    </row>
    <row r="3" spans="1:10" ht="13.5" thickBot="1">
      <c r="A3" s="42"/>
      <c r="B3" s="42"/>
      <c r="C3" s="42"/>
      <c r="D3" s="42"/>
      <c r="E3" s="42"/>
      <c r="F3" s="42"/>
      <c r="G3" s="42"/>
      <c r="H3" s="42"/>
      <c r="I3" s="42"/>
      <c r="J3" s="42"/>
    </row>
    <row r="4" spans="1:10" ht="27" customHeight="1" thickTop="1">
      <c r="A4" s="1759" t="s">
        <v>3</v>
      </c>
      <c r="B4" s="1762" t="s">
        <v>48</v>
      </c>
      <c r="C4" s="1763"/>
      <c r="D4" s="1763"/>
      <c r="E4" s="1763"/>
      <c r="F4" s="1764"/>
      <c r="G4" s="1765" t="s">
        <v>49</v>
      </c>
      <c r="H4" s="1765"/>
      <c r="I4" s="1765" t="s">
        <v>50</v>
      </c>
      <c r="J4" s="1767"/>
    </row>
    <row r="5" spans="1:10" ht="27" customHeight="1">
      <c r="A5" s="1760"/>
      <c r="B5" s="1769" t="s">
        <v>6</v>
      </c>
      <c r="C5" s="1770"/>
      <c r="D5" s="1769" t="s">
        <v>7</v>
      </c>
      <c r="E5" s="1769"/>
      <c r="F5" s="71" t="s">
        <v>51</v>
      </c>
      <c r="G5" s="1766"/>
      <c r="H5" s="1766"/>
      <c r="I5" s="1766"/>
      <c r="J5" s="1768"/>
    </row>
    <row r="6" spans="1:10" ht="27" customHeight="1">
      <c r="A6" s="1761"/>
      <c r="B6" s="72" t="s">
        <v>47</v>
      </c>
      <c r="C6" s="73" t="s">
        <v>52</v>
      </c>
      <c r="D6" s="72" t="str">
        <f>B6</f>
        <v>Six Months</v>
      </c>
      <c r="E6" s="72" t="s">
        <v>9</v>
      </c>
      <c r="F6" s="72" t="str">
        <f>D6</f>
        <v>Six Months</v>
      </c>
      <c r="G6" s="74" t="s">
        <v>7</v>
      </c>
      <c r="H6" s="74" t="s">
        <v>53</v>
      </c>
      <c r="I6" s="74" t="s">
        <v>7</v>
      </c>
      <c r="J6" s="75" t="s">
        <v>53</v>
      </c>
    </row>
    <row r="7" spans="1:10" ht="27" customHeight="1">
      <c r="A7" s="76" t="s">
        <v>54</v>
      </c>
      <c r="B7" s="5">
        <v>48530.834000000003</v>
      </c>
      <c r="C7" s="5">
        <v>122069.2</v>
      </c>
      <c r="D7" s="5">
        <v>74749.684999999998</v>
      </c>
      <c r="E7" s="5">
        <v>160316.58900000001</v>
      </c>
      <c r="F7" s="5">
        <v>92407.361000000004</v>
      </c>
      <c r="G7" s="6">
        <f>D7/B7*100-100</f>
        <v>54.025139975958382</v>
      </c>
      <c r="H7" s="6">
        <f>F7/D7*100-100</f>
        <v>23.62240857603615</v>
      </c>
      <c r="I7" s="6">
        <f>D7/D$17*100</f>
        <v>26.929882306911708</v>
      </c>
      <c r="J7" s="77">
        <f>F7/F$17*100</f>
        <v>27.576054713648681</v>
      </c>
    </row>
    <row r="8" spans="1:10" ht="27" customHeight="1">
      <c r="A8" s="78" t="s">
        <v>55</v>
      </c>
      <c r="B8" s="8">
        <v>27521.360000000001</v>
      </c>
      <c r="C8" s="8">
        <v>82811.899999999994</v>
      </c>
      <c r="D8" s="7">
        <v>55453.701999999997</v>
      </c>
      <c r="E8" s="9">
        <v>113184.012</v>
      </c>
      <c r="F8" s="9">
        <v>61950.671999999999</v>
      </c>
      <c r="G8" s="10">
        <f t="shared" ref="G8:G17" si="0">D8/B8*100-100</f>
        <v>101.49332009755332</v>
      </c>
      <c r="H8" s="10">
        <f t="shared" ref="H8:H17" si="1">F8/D8*100-100</f>
        <v>11.716025739814455</v>
      </c>
      <c r="I8" s="10">
        <f t="shared" ref="I8:I17" si="2">D8/D$17*100</f>
        <v>19.978166708562778</v>
      </c>
      <c r="J8" s="79">
        <f t="shared" ref="J8:J17" si="3">F8/F$17*100</f>
        <v>18.487219006495632</v>
      </c>
    </row>
    <row r="9" spans="1:10" ht="27" customHeight="1">
      <c r="A9" s="78" t="s">
        <v>56</v>
      </c>
      <c r="B9" s="8">
        <v>42141.898999999998</v>
      </c>
      <c r="C9" s="8">
        <v>117131.2</v>
      </c>
      <c r="D9" s="7">
        <v>61886.089</v>
      </c>
      <c r="E9" s="9">
        <v>148236.08600000001</v>
      </c>
      <c r="F9" s="9">
        <v>72001.486000000004</v>
      </c>
      <c r="G9" s="10">
        <f t="shared" si="0"/>
        <v>46.851685539847182</v>
      </c>
      <c r="H9" s="10">
        <f t="shared" si="1"/>
        <v>16.345187041953821</v>
      </c>
      <c r="I9" s="10">
        <f t="shared" si="2"/>
        <v>22.295546706384961</v>
      </c>
      <c r="J9" s="79">
        <f t="shared" si="3"/>
        <v>21.486566610207703</v>
      </c>
    </row>
    <row r="10" spans="1:10" ht="27" customHeight="1">
      <c r="A10" s="78" t="s">
        <v>57</v>
      </c>
      <c r="B10" s="8">
        <v>22122.343000000001</v>
      </c>
      <c r="C10" s="8">
        <v>69453.8</v>
      </c>
      <c r="D10" s="7">
        <v>43881.362999999998</v>
      </c>
      <c r="E10" s="9">
        <v>84678.372000000003</v>
      </c>
      <c r="F10" s="9">
        <v>46979.334999999999</v>
      </c>
      <c r="G10" s="10">
        <f t="shared" si="0"/>
        <v>98.357664918223151</v>
      </c>
      <c r="H10" s="10">
        <f t="shared" si="1"/>
        <v>7.0598809795402246</v>
      </c>
      <c r="I10" s="10">
        <f t="shared" si="2"/>
        <v>15.809029042154091</v>
      </c>
      <c r="J10" s="79">
        <f t="shared" si="3"/>
        <v>14.019496914004831</v>
      </c>
    </row>
    <row r="11" spans="1:10" ht="27" customHeight="1">
      <c r="A11" s="78" t="s">
        <v>58</v>
      </c>
      <c r="B11" s="8">
        <v>3922.91</v>
      </c>
      <c r="C11" s="8">
        <v>11910</v>
      </c>
      <c r="D11" s="7">
        <v>9775.2960000000003</v>
      </c>
      <c r="E11" s="9">
        <v>19317.901999999998</v>
      </c>
      <c r="F11" s="9">
        <v>7215.1130000000003</v>
      </c>
      <c r="G11" s="10">
        <f t="shared" si="0"/>
        <v>149.184814334257</v>
      </c>
      <c r="H11" s="10">
        <f t="shared" si="1"/>
        <v>-26.190337356536304</v>
      </c>
      <c r="I11" s="10">
        <f t="shared" si="2"/>
        <v>3.5217214734112234</v>
      </c>
      <c r="J11" s="79">
        <f t="shared" si="3"/>
        <v>2.1531223129849781</v>
      </c>
    </row>
    <row r="12" spans="1:10" ht="27" customHeight="1">
      <c r="A12" s="78" t="s">
        <v>59</v>
      </c>
      <c r="B12" s="8">
        <v>2884.326</v>
      </c>
      <c r="C12" s="8">
        <v>7075.4</v>
      </c>
      <c r="D12" s="7">
        <v>4917.3109999999997</v>
      </c>
      <c r="E12" s="9">
        <v>8798.5810000000001</v>
      </c>
      <c r="F12" s="9">
        <v>5705.6779999999999</v>
      </c>
      <c r="G12" s="10">
        <f t="shared" si="0"/>
        <v>70.483884276603959</v>
      </c>
      <c r="H12" s="10">
        <f t="shared" si="1"/>
        <v>16.032481980497067</v>
      </c>
      <c r="I12" s="10">
        <f t="shared" si="2"/>
        <v>1.7715473516240545</v>
      </c>
      <c r="J12" s="79">
        <f t="shared" si="3"/>
        <v>1.7026791697520887</v>
      </c>
    </row>
    <row r="13" spans="1:10" ht="27" customHeight="1">
      <c r="A13" s="78" t="s">
        <v>60</v>
      </c>
      <c r="B13" s="11">
        <v>294.54500000000002</v>
      </c>
      <c r="C13" s="11">
        <v>566.79999999999995</v>
      </c>
      <c r="D13" s="7">
        <v>384.97199999999998</v>
      </c>
      <c r="E13" s="9">
        <v>739.72500000000002</v>
      </c>
      <c r="F13" s="9">
        <v>451.67599999999999</v>
      </c>
      <c r="G13" s="10">
        <f t="shared" si="0"/>
        <v>30.700572068784055</v>
      </c>
      <c r="H13" s="10">
        <f t="shared" si="1"/>
        <v>17.326974429309146</v>
      </c>
      <c r="I13" s="10">
        <f t="shared" si="2"/>
        <v>0.13869290086582189</v>
      </c>
      <c r="J13" s="79">
        <f t="shared" si="3"/>
        <v>0.13478841895335567</v>
      </c>
    </row>
    <row r="14" spans="1:10" ht="27" customHeight="1">
      <c r="A14" s="78" t="s">
        <v>61</v>
      </c>
      <c r="B14" s="11">
        <v>402.98399999999998</v>
      </c>
      <c r="C14" s="11">
        <v>720.7</v>
      </c>
      <c r="D14" s="7">
        <v>528.50699999999995</v>
      </c>
      <c r="E14" s="9">
        <v>863.36599999999999</v>
      </c>
      <c r="F14" s="9">
        <v>623.73400000000004</v>
      </c>
      <c r="G14" s="10">
        <f t="shared" si="0"/>
        <v>31.148383062354839</v>
      </c>
      <c r="H14" s="10">
        <f t="shared" si="1"/>
        <v>18.01811518106669</v>
      </c>
      <c r="I14" s="10">
        <f t="shared" si="2"/>
        <v>0.19040389679741104</v>
      </c>
      <c r="J14" s="79">
        <f t="shared" si="3"/>
        <v>0.18613368810264957</v>
      </c>
    </row>
    <row r="15" spans="1:10" ht="27" customHeight="1">
      <c r="A15" s="78" t="s">
        <v>62</v>
      </c>
      <c r="B15" s="11">
        <v>547.39499999999998</v>
      </c>
      <c r="C15" s="11">
        <v>9689.7999999999993</v>
      </c>
      <c r="D15" s="7">
        <v>4091.8</v>
      </c>
      <c r="E15" s="9">
        <v>11351.735000000001</v>
      </c>
      <c r="F15" s="9">
        <v>9627.2049999999999</v>
      </c>
      <c r="G15" s="10">
        <f t="shared" si="0"/>
        <v>647.504087541903</v>
      </c>
      <c r="H15" s="10">
        <f t="shared" si="1"/>
        <v>135.28043892663374</v>
      </c>
      <c r="I15" s="10">
        <f t="shared" si="2"/>
        <v>1.4741425655963811</v>
      </c>
      <c r="J15" s="79">
        <f t="shared" si="3"/>
        <v>2.8729348933524039</v>
      </c>
    </row>
    <row r="16" spans="1:10" ht="27" customHeight="1">
      <c r="A16" s="78" t="s">
        <v>63</v>
      </c>
      <c r="B16" s="7">
        <v>15959.1</v>
      </c>
      <c r="C16" s="7">
        <v>61313.2</v>
      </c>
      <c r="D16" s="7">
        <v>21902.799999999999</v>
      </c>
      <c r="E16" s="7">
        <v>61693.627999999997</v>
      </c>
      <c r="F16" s="7">
        <v>38137.745999999999</v>
      </c>
      <c r="G16" s="10">
        <f t="shared" si="0"/>
        <v>37.243328257859133</v>
      </c>
      <c r="H16" s="10">
        <f t="shared" si="1"/>
        <v>74.122696641525295</v>
      </c>
      <c r="I16" s="10">
        <f t="shared" si="2"/>
        <v>7.8908670476915823</v>
      </c>
      <c r="J16" s="79">
        <f t="shared" si="3"/>
        <v>11.381004272497686</v>
      </c>
    </row>
    <row r="17" spans="1:10" ht="27" customHeight="1" thickBot="1">
      <c r="A17" s="80" t="s">
        <v>64</v>
      </c>
      <c r="B17" s="81">
        <v>164327.696</v>
      </c>
      <c r="C17" s="81">
        <v>482742</v>
      </c>
      <c r="D17" s="81">
        <v>277571.52499999997</v>
      </c>
      <c r="E17" s="81">
        <v>609179.99600000004</v>
      </c>
      <c r="F17" s="81">
        <v>335100.00599999999</v>
      </c>
      <c r="G17" s="82">
        <f t="shared" si="0"/>
        <v>68.913416153537469</v>
      </c>
      <c r="H17" s="82">
        <f t="shared" si="1"/>
        <v>20.725642156557683</v>
      </c>
      <c r="I17" s="82">
        <f t="shared" si="2"/>
        <v>100</v>
      </c>
      <c r="J17" s="83">
        <f t="shared" si="3"/>
        <v>100</v>
      </c>
    </row>
    <row r="18" spans="1:10" ht="13.5" thickTop="1">
      <c r="A18" s="84"/>
      <c r="B18" s="85"/>
      <c r="C18" s="85"/>
      <c r="D18" s="85"/>
      <c r="E18" s="85"/>
      <c r="F18" s="85"/>
      <c r="G18" s="86"/>
      <c r="H18" s="86"/>
      <c r="I18" s="12"/>
      <c r="J18" s="12"/>
    </row>
    <row r="19" spans="1:10" ht="18.75" customHeight="1">
      <c r="A19" s="1757" t="s">
        <v>65</v>
      </c>
      <c r="B19" s="1757"/>
      <c r="C19" s="1757"/>
      <c r="D19" s="1757"/>
      <c r="E19" s="1757"/>
      <c r="F19" s="1757"/>
      <c r="G19" s="1757"/>
      <c r="H19" s="1757"/>
      <c r="I19" s="1757"/>
      <c r="J19" s="1757"/>
    </row>
    <row r="20" spans="1:10" ht="15.75">
      <c r="A20" s="1758" t="s">
        <v>66</v>
      </c>
      <c r="B20" s="1758"/>
      <c r="C20" s="1758"/>
      <c r="D20" s="1758"/>
      <c r="E20" s="1758"/>
      <c r="F20" s="1758"/>
      <c r="G20" s="1758"/>
      <c r="H20" s="1758"/>
      <c r="I20" s="1758"/>
      <c r="J20" s="1758"/>
    </row>
    <row r="21" spans="1:10" ht="15.75">
      <c r="A21" s="1758" t="s">
        <v>67</v>
      </c>
      <c r="B21" s="1758"/>
      <c r="C21" s="1758"/>
      <c r="D21" s="1758"/>
      <c r="E21" s="1758"/>
      <c r="F21" s="1758"/>
      <c r="G21" s="1758"/>
      <c r="H21" s="1758"/>
      <c r="I21" s="1758"/>
      <c r="J21" s="1758"/>
    </row>
  </sheetData>
  <mergeCells count="11">
    <mergeCell ref="A19:J19"/>
    <mergeCell ref="A20:J20"/>
    <mergeCell ref="A21:J21"/>
    <mergeCell ref="A1:J1"/>
    <mergeCell ref="A2:J2"/>
    <mergeCell ref="A4:A6"/>
    <mergeCell ref="B4:F4"/>
    <mergeCell ref="G4:H5"/>
    <mergeCell ref="I4:J5"/>
    <mergeCell ref="B5:C5"/>
    <mergeCell ref="D5:E5"/>
  </mergeCells>
  <pageMargins left="0.7" right="0.7" top="0.75" bottom="0.75" header="0.3" footer="0.3"/>
  <pageSetup scale="7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4"/>
  <sheetViews>
    <sheetView zoomScaleSheetLayoutView="100" workbookViewId="0">
      <selection activeCell="K9" sqref="K9"/>
    </sheetView>
  </sheetViews>
  <sheetFormatPr defaultRowHeight="15.75"/>
  <cols>
    <col min="1" max="1" width="7.5703125" style="13" customWidth="1"/>
    <col min="2" max="2" width="36.85546875" style="13" customWidth="1"/>
    <col min="3" max="6" width="15.7109375" style="13" customWidth="1"/>
    <col min="7" max="8" width="14.7109375" style="13" customWidth="1"/>
    <col min="9" max="256" width="9.140625" style="13"/>
    <col min="257" max="257" width="5.85546875" style="13" customWidth="1"/>
    <col min="258" max="258" width="34.7109375" style="13" customWidth="1"/>
    <col min="259" max="264" width="12.7109375" style="13" customWidth="1"/>
    <col min="265" max="512" width="9.140625" style="13"/>
    <col min="513" max="513" width="5.85546875" style="13" customWidth="1"/>
    <col min="514" max="514" width="34.7109375" style="13" customWidth="1"/>
    <col min="515" max="520" width="12.7109375" style="13" customWidth="1"/>
    <col min="521" max="768" width="9.140625" style="13"/>
    <col min="769" max="769" width="5.85546875" style="13" customWidth="1"/>
    <col min="770" max="770" width="34.7109375" style="13" customWidth="1"/>
    <col min="771" max="776" width="12.7109375" style="13" customWidth="1"/>
    <col min="777" max="1024" width="9.140625" style="13"/>
    <col min="1025" max="1025" width="5.85546875" style="13" customWidth="1"/>
    <col min="1026" max="1026" width="34.7109375" style="13" customWidth="1"/>
    <col min="1027" max="1032" width="12.7109375" style="13" customWidth="1"/>
    <col min="1033" max="1280" width="9.140625" style="13"/>
    <col min="1281" max="1281" width="5.85546875" style="13" customWidth="1"/>
    <col min="1282" max="1282" width="34.7109375" style="13" customWidth="1"/>
    <col min="1283" max="1288" width="12.7109375" style="13" customWidth="1"/>
    <col min="1289" max="1536" width="9.140625" style="13"/>
    <col min="1537" max="1537" width="5.85546875" style="13" customWidth="1"/>
    <col min="1538" max="1538" width="34.7109375" style="13" customWidth="1"/>
    <col min="1539" max="1544" width="12.7109375" style="13" customWidth="1"/>
    <col min="1545" max="1792" width="9.140625" style="13"/>
    <col min="1793" max="1793" width="5.85546875" style="13" customWidth="1"/>
    <col min="1794" max="1794" width="34.7109375" style="13" customWidth="1"/>
    <col min="1795" max="1800" width="12.7109375" style="13" customWidth="1"/>
    <col min="1801" max="2048" width="9.140625" style="13"/>
    <col min="2049" max="2049" width="5.85546875" style="13" customWidth="1"/>
    <col min="2050" max="2050" width="34.7109375" style="13" customWidth="1"/>
    <col min="2051" max="2056" width="12.7109375" style="13" customWidth="1"/>
    <col min="2057" max="2304" width="9.140625" style="13"/>
    <col min="2305" max="2305" width="5.85546875" style="13" customWidth="1"/>
    <col min="2306" max="2306" width="34.7109375" style="13" customWidth="1"/>
    <col min="2307" max="2312" width="12.7109375" style="13" customWidth="1"/>
    <col min="2313" max="2560" width="9.140625" style="13"/>
    <col min="2561" max="2561" width="5.85546875" style="13" customWidth="1"/>
    <col min="2562" max="2562" width="34.7109375" style="13" customWidth="1"/>
    <col min="2563" max="2568" width="12.7109375" style="13" customWidth="1"/>
    <col min="2569" max="2816" width="9.140625" style="13"/>
    <col min="2817" max="2817" width="5.85546875" style="13" customWidth="1"/>
    <col min="2818" max="2818" width="34.7109375" style="13" customWidth="1"/>
    <col min="2819" max="2824" width="12.7109375" style="13" customWidth="1"/>
    <col min="2825" max="3072" width="9.140625" style="13"/>
    <col min="3073" max="3073" width="5.85546875" style="13" customWidth="1"/>
    <col min="3074" max="3074" width="34.7109375" style="13" customWidth="1"/>
    <col min="3075" max="3080" width="12.7109375" style="13" customWidth="1"/>
    <col min="3081" max="3328" width="9.140625" style="13"/>
    <col min="3329" max="3329" width="5.85546875" style="13" customWidth="1"/>
    <col min="3330" max="3330" width="34.7109375" style="13" customWidth="1"/>
    <col min="3331" max="3336" width="12.7109375" style="13" customWidth="1"/>
    <col min="3337" max="3584" width="9.140625" style="13"/>
    <col min="3585" max="3585" width="5.85546875" style="13" customWidth="1"/>
    <col min="3586" max="3586" width="34.7109375" style="13" customWidth="1"/>
    <col min="3587" max="3592" width="12.7109375" style="13" customWidth="1"/>
    <col min="3593" max="3840" width="9.140625" style="13"/>
    <col min="3841" max="3841" width="5.85546875" style="13" customWidth="1"/>
    <col min="3842" max="3842" width="34.7109375" style="13" customWidth="1"/>
    <col min="3843" max="3848" width="12.7109375" style="13" customWidth="1"/>
    <col min="3849" max="4096" width="9.140625" style="13"/>
    <col min="4097" max="4097" width="5.85546875" style="13" customWidth="1"/>
    <col min="4098" max="4098" width="34.7109375" style="13" customWidth="1"/>
    <col min="4099" max="4104" width="12.7109375" style="13" customWidth="1"/>
    <col min="4105" max="4352" width="9.140625" style="13"/>
    <col min="4353" max="4353" width="5.85546875" style="13" customWidth="1"/>
    <col min="4354" max="4354" width="34.7109375" style="13" customWidth="1"/>
    <col min="4355" max="4360" width="12.7109375" style="13" customWidth="1"/>
    <col min="4361" max="4608" width="9.140625" style="13"/>
    <col min="4609" max="4609" width="5.85546875" style="13" customWidth="1"/>
    <col min="4610" max="4610" width="34.7109375" style="13" customWidth="1"/>
    <col min="4611" max="4616" width="12.7109375" style="13" customWidth="1"/>
    <col min="4617" max="4864" width="9.140625" style="13"/>
    <col min="4865" max="4865" width="5.85546875" style="13" customWidth="1"/>
    <col min="4866" max="4866" width="34.7109375" style="13" customWidth="1"/>
    <col min="4867" max="4872" width="12.7109375" style="13" customWidth="1"/>
    <col min="4873" max="5120" width="9.140625" style="13"/>
    <col min="5121" max="5121" width="5.85546875" style="13" customWidth="1"/>
    <col min="5122" max="5122" width="34.7109375" style="13" customWidth="1"/>
    <col min="5123" max="5128" width="12.7109375" style="13" customWidth="1"/>
    <col min="5129" max="5376" width="9.140625" style="13"/>
    <col min="5377" max="5377" width="5.85546875" style="13" customWidth="1"/>
    <col min="5378" max="5378" width="34.7109375" style="13" customWidth="1"/>
    <col min="5379" max="5384" width="12.7109375" style="13" customWidth="1"/>
    <col min="5385" max="5632" width="9.140625" style="13"/>
    <col min="5633" max="5633" width="5.85546875" style="13" customWidth="1"/>
    <col min="5634" max="5634" width="34.7109375" style="13" customWidth="1"/>
    <col min="5635" max="5640" width="12.7109375" style="13" customWidth="1"/>
    <col min="5641" max="5888" width="9.140625" style="13"/>
    <col min="5889" max="5889" width="5.85546875" style="13" customWidth="1"/>
    <col min="5890" max="5890" width="34.7109375" style="13" customWidth="1"/>
    <col min="5891" max="5896" width="12.7109375" style="13" customWidth="1"/>
    <col min="5897" max="6144" width="9.140625" style="13"/>
    <col min="6145" max="6145" width="5.85546875" style="13" customWidth="1"/>
    <col min="6146" max="6146" width="34.7109375" style="13" customWidth="1"/>
    <col min="6147" max="6152" width="12.7109375" style="13" customWidth="1"/>
    <col min="6153" max="6400" width="9.140625" style="13"/>
    <col min="6401" max="6401" width="5.85546875" style="13" customWidth="1"/>
    <col min="6402" max="6402" width="34.7109375" style="13" customWidth="1"/>
    <col min="6403" max="6408" width="12.7109375" style="13" customWidth="1"/>
    <col min="6409" max="6656" width="9.140625" style="13"/>
    <col min="6657" max="6657" width="5.85546875" style="13" customWidth="1"/>
    <col min="6658" max="6658" width="34.7109375" style="13" customWidth="1"/>
    <col min="6659" max="6664" width="12.7109375" style="13" customWidth="1"/>
    <col min="6665" max="6912" width="9.140625" style="13"/>
    <col min="6913" max="6913" width="5.85546875" style="13" customWidth="1"/>
    <col min="6914" max="6914" width="34.7109375" style="13" customWidth="1"/>
    <col min="6915" max="6920" width="12.7109375" style="13" customWidth="1"/>
    <col min="6921" max="7168" width="9.140625" style="13"/>
    <col min="7169" max="7169" width="5.85546875" style="13" customWidth="1"/>
    <col min="7170" max="7170" width="34.7109375" style="13" customWidth="1"/>
    <col min="7171" max="7176" width="12.7109375" style="13" customWidth="1"/>
    <col min="7177" max="7424" width="9.140625" style="13"/>
    <col min="7425" max="7425" width="5.85546875" style="13" customWidth="1"/>
    <col min="7426" max="7426" width="34.7109375" style="13" customWidth="1"/>
    <col min="7427" max="7432" width="12.7109375" style="13" customWidth="1"/>
    <col min="7433" max="7680" width="9.140625" style="13"/>
    <col min="7681" max="7681" width="5.85546875" style="13" customWidth="1"/>
    <col min="7682" max="7682" width="34.7109375" style="13" customWidth="1"/>
    <col min="7683" max="7688" width="12.7109375" style="13" customWidth="1"/>
    <col min="7689" max="7936" width="9.140625" style="13"/>
    <col min="7937" max="7937" width="5.85546875" style="13" customWidth="1"/>
    <col min="7938" max="7938" width="34.7109375" style="13" customWidth="1"/>
    <col min="7939" max="7944" width="12.7109375" style="13" customWidth="1"/>
    <col min="7945" max="8192" width="9.140625" style="13"/>
    <col min="8193" max="8193" width="5.85546875" style="13" customWidth="1"/>
    <col min="8194" max="8194" width="34.7109375" style="13" customWidth="1"/>
    <col min="8195" max="8200" width="12.7109375" style="13" customWidth="1"/>
    <col min="8201" max="8448" width="9.140625" style="13"/>
    <col min="8449" max="8449" width="5.85546875" style="13" customWidth="1"/>
    <col min="8450" max="8450" width="34.7109375" style="13" customWidth="1"/>
    <col min="8451" max="8456" width="12.7109375" style="13" customWidth="1"/>
    <col min="8457" max="8704" width="9.140625" style="13"/>
    <col min="8705" max="8705" width="5.85546875" style="13" customWidth="1"/>
    <col min="8706" max="8706" width="34.7109375" style="13" customWidth="1"/>
    <col min="8707" max="8712" width="12.7109375" style="13" customWidth="1"/>
    <col min="8713" max="8960" width="9.140625" style="13"/>
    <col min="8961" max="8961" width="5.85546875" style="13" customWidth="1"/>
    <col min="8962" max="8962" width="34.7109375" style="13" customWidth="1"/>
    <col min="8963" max="8968" width="12.7109375" style="13" customWidth="1"/>
    <col min="8969" max="9216" width="9.140625" style="13"/>
    <col min="9217" max="9217" width="5.85546875" style="13" customWidth="1"/>
    <col min="9218" max="9218" width="34.7109375" style="13" customWidth="1"/>
    <col min="9219" max="9224" width="12.7109375" style="13" customWidth="1"/>
    <col min="9225" max="9472" width="9.140625" style="13"/>
    <col min="9473" max="9473" width="5.85546875" style="13" customWidth="1"/>
    <col min="9474" max="9474" width="34.7109375" style="13" customWidth="1"/>
    <col min="9475" max="9480" width="12.7109375" style="13" customWidth="1"/>
    <col min="9481" max="9728" width="9.140625" style="13"/>
    <col min="9729" max="9729" width="5.85546875" style="13" customWidth="1"/>
    <col min="9730" max="9730" width="34.7109375" style="13" customWidth="1"/>
    <col min="9731" max="9736" width="12.7109375" style="13" customWidth="1"/>
    <col min="9737" max="9984" width="9.140625" style="13"/>
    <col min="9985" max="9985" width="5.85546875" style="13" customWidth="1"/>
    <col min="9986" max="9986" width="34.7109375" style="13" customWidth="1"/>
    <col min="9987" max="9992" width="12.7109375" style="13" customWidth="1"/>
    <col min="9993" max="10240" width="9.140625" style="13"/>
    <col min="10241" max="10241" width="5.85546875" style="13" customWidth="1"/>
    <col min="10242" max="10242" width="34.7109375" style="13" customWidth="1"/>
    <col min="10243" max="10248" width="12.7109375" style="13" customWidth="1"/>
    <col min="10249" max="10496" width="9.140625" style="13"/>
    <col min="10497" max="10497" width="5.85546875" style="13" customWidth="1"/>
    <col min="10498" max="10498" width="34.7109375" style="13" customWidth="1"/>
    <col min="10499" max="10504" width="12.7109375" style="13" customWidth="1"/>
    <col min="10505" max="10752" width="9.140625" style="13"/>
    <col min="10753" max="10753" width="5.85546875" style="13" customWidth="1"/>
    <col min="10754" max="10754" width="34.7109375" style="13" customWidth="1"/>
    <col min="10755" max="10760" width="12.7109375" style="13" customWidth="1"/>
    <col min="10761" max="11008" width="9.140625" style="13"/>
    <col min="11009" max="11009" width="5.85546875" style="13" customWidth="1"/>
    <col min="11010" max="11010" width="34.7109375" style="13" customWidth="1"/>
    <col min="11011" max="11016" width="12.7109375" style="13" customWidth="1"/>
    <col min="11017" max="11264" width="9.140625" style="13"/>
    <col min="11265" max="11265" width="5.85546875" style="13" customWidth="1"/>
    <col min="11266" max="11266" width="34.7109375" style="13" customWidth="1"/>
    <col min="11267" max="11272" width="12.7109375" style="13" customWidth="1"/>
    <col min="11273" max="11520" width="9.140625" style="13"/>
    <col min="11521" max="11521" width="5.85546875" style="13" customWidth="1"/>
    <col min="11522" max="11522" width="34.7109375" style="13" customWidth="1"/>
    <col min="11523" max="11528" width="12.7109375" style="13" customWidth="1"/>
    <col min="11529" max="11776" width="9.140625" style="13"/>
    <col min="11777" max="11777" width="5.85546875" style="13" customWidth="1"/>
    <col min="11778" max="11778" width="34.7109375" style="13" customWidth="1"/>
    <col min="11779" max="11784" width="12.7109375" style="13" customWidth="1"/>
    <col min="11785" max="12032" width="9.140625" style="13"/>
    <col min="12033" max="12033" width="5.85546875" style="13" customWidth="1"/>
    <col min="12034" max="12034" width="34.7109375" style="13" customWidth="1"/>
    <col min="12035" max="12040" width="12.7109375" style="13" customWidth="1"/>
    <col min="12041" max="12288" width="9.140625" style="13"/>
    <col min="12289" max="12289" width="5.85546875" style="13" customWidth="1"/>
    <col min="12290" max="12290" width="34.7109375" style="13" customWidth="1"/>
    <col min="12291" max="12296" width="12.7109375" style="13" customWidth="1"/>
    <col min="12297" max="12544" width="9.140625" style="13"/>
    <col min="12545" max="12545" width="5.85546875" style="13" customWidth="1"/>
    <col min="12546" max="12546" width="34.7109375" style="13" customWidth="1"/>
    <col min="12547" max="12552" width="12.7109375" style="13" customWidth="1"/>
    <col min="12553" max="12800" width="9.140625" style="13"/>
    <col min="12801" max="12801" width="5.85546875" style="13" customWidth="1"/>
    <col min="12802" max="12802" width="34.7109375" style="13" customWidth="1"/>
    <col min="12803" max="12808" width="12.7109375" style="13" customWidth="1"/>
    <col min="12809" max="13056" width="9.140625" style="13"/>
    <col min="13057" max="13057" width="5.85546875" style="13" customWidth="1"/>
    <col min="13058" max="13058" width="34.7109375" style="13" customWidth="1"/>
    <col min="13059" max="13064" width="12.7109375" style="13" customWidth="1"/>
    <col min="13065" max="13312" width="9.140625" style="13"/>
    <col min="13313" max="13313" width="5.85546875" style="13" customWidth="1"/>
    <col min="13314" max="13314" width="34.7109375" style="13" customWidth="1"/>
    <col min="13315" max="13320" width="12.7109375" style="13" customWidth="1"/>
    <col min="13321" max="13568" width="9.140625" style="13"/>
    <col min="13569" max="13569" width="5.85546875" style="13" customWidth="1"/>
    <col min="13570" max="13570" width="34.7109375" style="13" customWidth="1"/>
    <col min="13571" max="13576" width="12.7109375" style="13" customWidth="1"/>
    <col min="13577" max="13824" width="9.140625" style="13"/>
    <col min="13825" max="13825" width="5.85546875" style="13" customWidth="1"/>
    <col min="13826" max="13826" width="34.7109375" style="13" customWidth="1"/>
    <col min="13827" max="13832" width="12.7109375" style="13" customWidth="1"/>
    <col min="13833" max="14080" width="9.140625" style="13"/>
    <col min="14081" max="14081" width="5.85546875" style="13" customWidth="1"/>
    <col min="14082" max="14082" width="34.7109375" style="13" customWidth="1"/>
    <col min="14083" max="14088" width="12.7109375" style="13" customWidth="1"/>
    <col min="14089" max="14336" width="9.140625" style="13"/>
    <col min="14337" max="14337" width="5.85546875" style="13" customWidth="1"/>
    <col min="14338" max="14338" width="34.7109375" style="13" customWidth="1"/>
    <col min="14339" max="14344" width="12.7109375" style="13" customWidth="1"/>
    <col min="14345" max="14592" width="9.140625" style="13"/>
    <col min="14593" max="14593" width="5.85546875" style="13" customWidth="1"/>
    <col min="14594" max="14594" width="34.7109375" style="13" customWidth="1"/>
    <col min="14595" max="14600" width="12.7109375" style="13" customWidth="1"/>
    <col min="14601" max="14848" width="9.140625" style="13"/>
    <col min="14849" max="14849" width="5.85546875" style="13" customWidth="1"/>
    <col min="14850" max="14850" width="34.7109375" style="13" customWidth="1"/>
    <col min="14851" max="14856" width="12.7109375" style="13" customWidth="1"/>
    <col min="14857" max="15104" width="9.140625" style="13"/>
    <col min="15105" max="15105" width="5.85546875" style="13" customWidth="1"/>
    <col min="15106" max="15106" width="34.7109375" style="13" customWidth="1"/>
    <col min="15107" max="15112" width="12.7109375" style="13" customWidth="1"/>
    <col min="15113" max="15360" width="9.140625" style="13"/>
    <col min="15361" max="15361" width="5.85546875" style="13" customWidth="1"/>
    <col min="15362" max="15362" width="34.7109375" style="13" customWidth="1"/>
    <col min="15363" max="15368" width="12.7109375" style="13" customWidth="1"/>
    <col min="15369" max="15616" width="9.140625" style="13"/>
    <col min="15617" max="15617" width="5.85546875" style="13" customWidth="1"/>
    <col min="15618" max="15618" width="34.7109375" style="13" customWidth="1"/>
    <col min="15619" max="15624" width="12.7109375" style="13" customWidth="1"/>
    <col min="15625" max="15872" width="9.140625" style="13"/>
    <col min="15873" max="15873" width="5.85546875" style="13" customWidth="1"/>
    <col min="15874" max="15874" width="34.7109375" style="13" customWidth="1"/>
    <col min="15875" max="15880" width="12.7109375" style="13" customWidth="1"/>
    <col min="15881" max="16128" width="9.140625" style="13"/>
    <col min="16129" max="16129" width="5.85546875" style="13" customWidth="1"/>
    <col min="16130" max="16130" width="34.7109375" style="13" customWidth="1"/>
    <col min="16131" max="16136" width="12.7109375" style="13" customWidth="1"/>
    <col min="16137" max="16384" width="9.140625" style="13"/>
  </cols>
  <sheetData>
    <row r="1" spans="1:11">
      <c r="A1" s="1741" t="s">
        <v>68</v>
      </c>
      <c r="B1" s="1741"/>
      <c r="C1" s="1741"/>
      <c r="D1" s="1741"/>
      <c r="E1" s="1741"/>
      <c r="F1" s="1741"/>
      <c r="G1" s="1741"/>
      <c r="H1" s="1741"/>
    </row>
    <row r="2" spans="1:11">
      <c r="A2" s="1741" t="s">
        <v>69</v>
      </c>
      <c r="B2" s="1741"/>
      <c r="C2" s="1741"/>
      <c r="D2" s="1741"/>
      <c r="E2" s="1741"/>
      <c r="F2" s="1741"/>
      <c r="G2" s="1741"/>
      <c r="H2" s="1741"/>
    </row>
    <row r="3" spans="1:11">
      <c r="A3" s="41"/>
      <c r="B3" s="41"/>
      <c r="C3" s="41"/>
      <c r="D3" s="41"/>
      <c r="E3" s="41"/>
      <c r="F3" s="41"/>
      <c r="G3" s="41"/>
      <c r="H3" s="41"/>
    </row>
    <row r="4" spans="1:11" ht="16.5" thickBot="1">
      <c r="A4" s="1771" t="s">
        <v>70</v>
      </c>
      <c r="B4" s="1771"/>
      <c r="C4" s="1771"/>
      <c r="D4" s="1771"/>
      <c r="E4" s="1771"/>
      <c r="F4" s="1771"/>
      <c r="G4" s="1771"/>
      <c r="H4" s="1771"/>
    </row>
    <row r="5" spans="1:11" ht="25.5" customHeight="1" thickTop="1">
      <c r="A5" s="1772" t="s">
        <v>71</v>
      </c>
      <c r="B5" s="1774" t="s">
        <v>72</v>
      </c>
      <c r="C5" s="14">
        <v>2016</v>
      </c>
      <c r="D5" s="14">
        <v>2017</v>
      </c>
      <c r="E5" s="14">
        <v>2017</v>
      </c>
      <c r="F5" s="14">
        <v>2018</v>
      </c>
      <c r="G5" s="1776" t="s">
        <v>149</v>
      </c>
      <c r="H5" s="1777"/>
    </row>
    <row r="6" spans="1:11" ht="25.5" customHeight="1">
      <c r="A6" s="1773"/>
      <c r="B6" s="1775"/>
      <c r="C6" s="15" t="s">
        <v>73</v>
      </c>
      <c r="D6" s="15" t="s">
        <v>148</v>
      </c>
      <c r="E6" s="15" t="s">
        <v>73</v>
      </c>
      <c r="F6" s="15" t="s">
        <v>148</v>
      </c>
      <c r="G6" s="1778"/>
      <c r="H6" s="1779"/>
    </row>
    <row r="7" spans="1:11" ht="25.5" customHeight="1">
      <c r="A7" s="16">
        <v>1</v>
      </c>
      <c r="B7" s="17" t="s">
        <v>74</v>
      </c>
      <c r="C7" s="18">
        <f>SUM(C8:C12)</f>
        <v>116059.10699999999</v>
      </c>
      <c r="D7" s="18">
        <f t="shared" ref="D7:F7" si="0">SUM(D8:D12)</f>
        <v>109359.09999999999</v>
      </c>
      <c r="E7" s="18">
        <f t="shared" si="0"/>
        <v>110409.30000000002</v>
      </c>
      <c r="F7" s="18">
        <f t="shared" si="0"/>
        <v>148930.6</v>
      </c>
      <c r="G7" s="19">
        <f>D7-C7</f>
        <v>-6700.0069999999978</v>
      </c>
      <c r="H7" s="20">
        <f>F7-E7</f>
        <v>38521.299999999988</v>
      </c>
    </row>
    <row r="8" spans="1:11" ht="25.5" customHeight="1">
      <c r="A8" s="21"/>
      <c r="B8" s="22" t="s">
        <v>75</v>
      </c>
      <c r="C8" s="23">
        <v>16099.932000000001</v>
      </c>
      <c r="D8" s="23">
        <v>16169.9</v>
      </c>
      <c r="E8" s="23">
        <v>30457.4</v>
      </c>
      <c r="F8" s="23">
        <v>56700.6</v>
      </c>
      <c r="G8" s="23">
        <f t="shared" ref="G8:G40" si="1">D8-C8</f>
        <v>69.967999999998938</v>
      </c>
      <c r="H8" s="24">
        <f t="shared" ref="H8:H40" si="2">F8-E8</f>
        <v>26243.199999999997</v>
      </c>
    </row>
    <row r="9" spans="1:11" ht="25.5" customHeight="1">
      <c r="A9" s="21"/>
      <c r="B9" s="22" t="s">
        <v>76</v>
      </c>
      <c r="C9" s="23">
        <v>97899.524999999994</v>
      </c>
      <c r="D9" s="23">
        <v>91900.4</v>
      </c>
      <c r="E9" s="23">
        <v>79538.8</v>
      </c>
      <c r="F9" s="23">
        <v>91338.3</v>
      </c>
      <c r="G9" s="23">
        <f t="shared" si="1"/>
        <v>-5999.125</v>
      </c>
      <c r="H9" s="24">
        <f t="shared" si="2"/>
        <v>11799.5</v>
      </c>
    </row>
    <row r="10" spans="1:11" ht="25.5" customHeight="1">
      <c r="A10" s="21"/>
      <c r="B10" s="22" t="s">
        <v>77</v>
      </c>
      <c r="C10" s="23">
        <v>444.4</v>
      </c>
      <c r="D10" s="23">
        <v>493.8</v>
      </c>
      <c r="E10" s="23">
        <v>343.1</v>
      </c>
      <c r="F10" s="23">
        <v>596.70000000000005</v>
      </c>
      <c r="G10" s="23">
        <f t="shared" si="1"/>
        <v>49.400000000000034</v>
      </c>
      <c r="H10" s="24">
        <f t="shared" si="2"/>
        <v>253.60000000000002</v>
      </c>
    </row>
    <row r="11" spans="1:11" ht="25.5" customHeight="1">
      <c r="A11" s="21"/>
      <c r="B11" s="22" t="s">
        <v>78</v>
      </c>
      <c r="C11" s="23">
        <v>111.5</v>
      </c>
      <c r="D11" s="23">
        <v>120</v>
      </c>
      <c r="E11" s="23">
        <v>70</v>
      </c>
      <c r="F11" s="23">
        <v>275</v>
      </c>
      <c r="G11" s="23">
        <f t="shared" si="1"/>
        <v>8.5</v>
      </c>
      <c r="H11" s="24">
        <f t="shared" si="2"/>
        <v>205</v>
      </c>
    </row>
    <row r="12" spans="1:11" ht="25.5" customHeight="1">
      <c r="A12" s="25"/>
      <c r="B12" s="26" t="s">
        <v>79</v>
      </c>
      <c r="C12" s="27">
        <v>1503.75</v>
      </c>
      <c r="D12" s="27">
        <v>675</v>
      </c>
      <c r="E12" s="27">
        <v>0</v>
      </c>
      <c r="F12" s="27">
        <v>20</v>
      </c>
      <c r="G12" s="27">
        <f t="shared" si="1"/>
        <v>-828.75</v>
      </c>
      <c r="H12" s="28">
        <f t="shared" si="2"/>
        <v>20</v>
      </c>
    </row>
    <row r="13" spans="1:11" s="31" customFormat="1" ht="25.5" customHeight="1">
      <c r="A13" s="16">
        <v>2</v>
      </c>
      <c r="B13" s="17" t="s">
        <v>80</v>
      </c>
      <c r="C13" s="18">
        <f>SUM(C14:C18)</f>
        <v>108900.04999999999</v>
      </c>
      <c r="D13" s="18">
        <f t="shared" ref="D13:F13" si="3">SUM(D14:D18)</f>
        <v>108899.97499999999</v>
      </c>
      <c r="E13" s="18">
        <f t="shared" si="3"/>
        <v>163900</v>
      </c>
      <c r="F13" s="18">
        <f t="shared" si="3"/>
        <v>235900</v>
      </c>
      <c r="G13" s="18">
        <f t="shared" si="1"/>
        <v>-7.4999999997089617E-2</v>
      </c>
      <c r="H13" s="29">
        <f t="shared" si="2"/>
        <v>72000</v>
      </c>
      <c r="I13" s="30"/>
      <c r="J13" s="30"/>
      <c r="K13" s="30"/>
    </row>
    <row r="14" spans="1:11" ht="25.5" customHeight="1">
      <c r="A14" s="21"/>
      <c r="B14" s="22" t="s">
        <v>75</v>
      </c>
      <c r="C14" s="23">
        <v>0</v>
      </c>
      <c r="D14" s="23">
        <v>0</v>
      </c>
      <c r="E14" s="23">
        <v>8942</v>
      </c>
      <c r="F14" s="23">
        <v>34219.199999999997</v>
      </c>
      <c r="G14" s="23">
        <f t="shared" si="1"/>
        <v>0</v>
      </c>
      <c r="H14" s="24">
        <f t="shared" si="2"/>
        <v>25277.199999999997</v>
      </c>
    </row>
    <row r="15" spans="1:11" ht="25.5" customHeight="1">
      <c r="A15" s="21"/>
      <c r="B15" s="22" t="s">
        <v>76</v>
      </c>
      <c r="C15" s="23">
        <v>79063.5</v>
      </c>
      <c r="D15" s="23">
        <v>79063.5</v>
      </c>
      <c r="E15" s="23">
        <v>123523</v>
      </c>
      <c r="F15" s="23">
        <v>168778.3</v>
      </c>
      <c r="G15" s="23">
        <f t="shared" si="1"/>
        <v>0</v>
      </c>
      <c r="H15" s="24">
        <f t="shared" si="2"/>
        <v>45255.299999999988</v>
      </c>
    </row>
    <row r="16" spans="1:11" ht="25.5" customHeight="1">
      <c r="A16" s="21"/>
      <c r="B16" s="22" t="s">
        <v>77</v>
      </c>
      <c r="C16" s="23">
        <v>5116.7</v>
      </c>
      <c r="D16" s="23">
        <v>5116.6499999999996</v>
      </c>
      <c r="E16" s="23">
        <v>6471.7</v>
      </c>
      <c r="F16" s="23">
        <v>7569.4</v>
      </c>
      <c r="G16" s="23">
        <f t="shared" si="1"/>
        <v>-5.0000000000181899E-2</v>
      </c>
      <c r="H16" s="24">
        <f t="shared" si="2"/>
        <v>1097.6999999999998</v>
      </c>
    </row>
    <row r="17" spans="1:11" ht="25.5" customHeight="1">
      <c r="A17" s="21"/>
      <c r="B17" s="22" t="s">
        <v>78</v>
      </c>
      <c r="C17" s="23">
        <v>3733.5250000000001</v>
      </c>
      <c r="D17" s="23">
        <v>3733.5</v>
      </c>
      <c r="E17" s="23">
        <v>3948.3</v>
      </c>
      <c r="F17" s="23">
        <v>3532.7</v>
      </c>
      <c r="G17" s="23">
        <f t="shared" si="1"/>
        <v>-2.5000000000090949E-2</v>
      </c>
      <c r="H17" s="24">
        <f t="shared" si="2"/>
        <v>-415.60000000000036</v>
      </c>
    </row>
    <row r="18" spans="1:11" ht="25.5" customHeight="1">
      <c r="A18" s="25"/>
      <c r="B18" s="26" t="s">
        <v>81</v>
      </c>
      <c r="C18" s="27">
        <v>20986.324999999997</v>
      </c>
      <c r="D18" s="27">
        <v>20986.324999999997</v>
      </c>
      <c r="E18" s="27">
        <v>21015</v>
      </c>
      <c r="F18" s="27">
        <v>21800.399999999998</v>
      </c>
      <c r="G18" s="27">
        <f t="shared" si="1"/>
        <v>0</v>
      </c>
      <c r="H18" s="28">
        <f t="shared" si="2"/>
        <v>785.39999999999782</v>
      </c>
    </row>
    <row r="19" spans="1:11" s="31" customFormat="1" ht="25.5" customHeight="1">
      <c r="A19" s="16">
        <v>3</v>
      </c>
      <c r="B19" s="17" t="s">
        <v>82</v>
      </c>
      <c r="C19" s="18">
        <f>C20+C21+C22+C23+C24</f>
        <v>906.48</v>
      </c>
      <c r="D19" s="18">
        <f t="shared" ref="D19:F19" si="4">D20+D21+D22+D23+D24</f>
        <v>906.5</v>
      </c>
      <c r="E19" s="18">
        <f t="shared" si="4"/>
        <v>906.49999999999989</v>
      </c>
      <c r="F19" s="18">
        <f t="shared" si="4"/>
        <v>906.5</v>
      </c>
      <c r="G19" s="18">
        <f t="shared" si="1"/>
        <v>1.999999999998181E-2</v>
      </c>
      <c r="H19" s="29">
        <f t="shared" si="2"/>
        <v>0</v>
      </c>
      <c r="I19" s="30"/>
      <c r="J19" s="30"/>
      <c r="K19" s="30"/>
    </row>
    <row r="20" spans="1:11" ht="25.5" customHeight="1">
      <c r="A20" s="21"/>
      <c r="B20" s="22" t="s">
        <v>75</v>
      </c>
      <c r="C20" s="23">
        <v>1.3</v>
      </c>
      <c r="D20" s="23">
        <v>1.3</v>
      </c>
      <c r="E20" s="23">
        <v>182.4</v>
      </c>
      <c r="F20" s="23">
        <v>189.3</v>
      </c>
      <c r="G20" s="23">
        <f t="shared" si="1"/>
        <v>0</v>
      </c>
      <c r="H20" s="24">
        <f t="shared" si="2"/>
        <v>6.9000000000000057</v>
      </c>
    </row>
    <row r="21" spans="1:11" ht="25.5" customHeight="1">
      <c r="A21" s="21"/>
      <c r="B21" s="22" t="s">
        <v>76</v>
      </c>
      <c r="C21" s="23">
        <v>0</v>
      </c>
      <c r="D21" s="23">
        <v>0</v>
      </c>
      <c r="E21" s="23">
        <v>0</v>
      </c>
      <c r="F21" s="23">
        <v>0</v>
      </c>
      <c r="G21" s="23">
        <f t="shared" si="1"/>
        <v>0</v>
      </c>
      <c r="H21" s="24">
        <f t="shared" si="2"/>
        <v>0</v>
      </c>
    </row>
    <row r="22" spans="1:11" ht="25.5" customHeight="1">
      <c r="A22" s="21"/>
      <c r="B22" s="22" t="s">
        <v>77</v>
      </c>
      <c r="C22" s="23">
        <v>0</v>
      </c>
      <c r="D22" s="23">
        <v>0</v>
      </c>
      <c r="E22" s="23">
        <v>0</v>
      </c>
      <c r="F22" s="23">
        <v>0</v>
      </c>
      <c r="G22" s="23">
        <f t="shared" si="1"/>
        <v>0</v>
      </c>
      <c r="H22" s="24">
        <f t="shared" si="2"/>
        <v>0</v>
      </c>
    </row>
    <row r="23" spans="1:11" ht="25.5" customHeight="1">
      <c r="A23" s="21"/>
      <c r="B23" s="22" t="s">
        <v>78</v>
      </c>
      <c r="C23" s="23">
        <v>0</v>
      </c>
      <c r="D23" s="23">
        <v>0</v>
      </c>
      <c r="E23" s="23">
        <v>0</v>
      </c>
      <c r="F23" s="23">
        <v>0</v>
      </c>
      <c r="G23" s="23">
        <f t="shared" si="1"/>
        <v>0</v>
      </c>
      <c r="H23" s="24">
        <f t="shared" si="2"/>
        <v>0</v>
      </c>
    </row>
    <row r="24" spans="1:11" ht="25.5" customHeight="1">
      <c r="A24" s="25"/>
      <c r="B24" s="26" t="s">
        <v>79</v>
      </c>
      <c r="C24" s="27">
        <v>905.18000000000006</v>
      </c>
      <c r="D24" s="27">
        <v>905.2</v>
      </c>
      <c r="E24" s="27">
        <v>724.09999999999991</v>
      </c>
      <c r="F24" s="27">
        <v>717.2</v>
      </c>
      <c r="G24" s="27">
        <f t="shared" si="1"/>
        <v>1.999999999998181E-2</v>
      </c>
      <c r="H24" s="28">
        <f t="shared" si="2"/>
        <v>-6.8999999999998636</v>
      </c>
    </row>
    <row r="25" spans="1:11" s="31" customFormat="1" ht="25.5" customHeight="1">
      <c r="A25" s="16">
        <v>4</v>
      </c>
      <c r="B25" s="17" t="s">
        <v>83</v>
      </c>
      <c r="C25" s="18">
        <f>SUM(C26:C30)</f>
        <v>7806.1760000000004</v>
      </c>
      <c r="D25" s="18">
        <f t="shared" ref="D25:F25" si="5">SUM(D26:D30)</f>
        <v>7806.2</v>
      </c>
      <c r="E25" s="18">
        <f t="shared" si="5"/>
        <v>7965.2</v>
      </c>
      <c r="F25" s="18">
        <f t="shared" si="5"/>
        <v>8204.5</v>
      </c>
      <c r="G25" s="18">
        <f t="shared" si="1"/>
        <v>2.3999999999432475E-2</v>
      </c>
      <c r="H25" s="29">
        <f t="shared" si="2"/>
        <v>239.30000000000018</v>
      </c>
      <c r="I25" s="30"/>
      <c r="J25" s="30"/>
      <c r="K25" s="30"/>
    </row>
    <row r="26" spans="1:11" ht="25.5" customHeight="1">
      <c r="A26" s="21"/>
      <c r="B26" s="22" t="s">
        <v>84</v>
      </c>
      <c r="C26" s="23">
        <v>307.55099999999999</v>
      </c>
      <c r="D26" s="23">
        <v>333.1</v>
      </c>
      <c r="E26" s="23">
        <v>2274.6999999999998</v>
      </c>
      <c r="F26" s="23">
        <v>2324.6</v>
      </c>
      <c r="G26" s="23">
        <f t="shared" si="1"/>
        <v>25.549000000000035</v>
      </c>
      <c r="H26" s="24">
        <f t="shared" si="2"/>
        <v>49.900000000000091</v>
      </c>
    </row>
    <row r="27" spans="1:11" ht="25.5" customHeight="1">
      <c r="A27" s="21"/>
      <c r="B27" s="22" t="s">
        <v>76</v>
      </c>
      <c r="C27" s="23">
        <v>0</v>
      </c>
      <c r="D27" s="23">
        <v>0</v>
      </c>
      <c r="E27" s="23">
        <v>0</v>
      </c>
      <c r="F27" s="23">
        <v>0</v>
      </c>
      <c r="G27" s="23">
        <f t="shared" si="1"/>
        <v>0</v>
      </c>
      <c r="H27" s="24">
        <f t="shared" si="2"/>
        <v>0</v>
      </c>
    </row>
    <row r="28" spans="1:11" ht="25.5" customHeight="1">
      <c r="A28" s="21"/>
      <c r="B28" s="22" t="s">
        <v>77</v>
      </c>
      <c r="C28" s="23">
        <v>0</v>
      </c>
      <c r="D28" s="23">
        <v>0</v>
      </c>
      <c r="E28" s="23">
        <v>0</v>
      </c>
      <c r="F28" s="23">
        <v>0</v>
      </c>
      <c r="G28" s="23">
        <f t="shared" si="1"/>
        <v>0</v>
      </c>
      <c r="H28" s="24">
        <f t="shared" si="2"/>
        <v>0</v>
      </c>
    </row>
    <row r="29" spans="1:11" ht="25.5" customHeight="1">
      <c r="A29" s="21"/>
      <c r="B29" s="22" t="s">
        <v>78</v>
      </c>
      <c r="C29" s="23">
        <v>0</v>
      </c>
      <c r="D29" s="23">
        <v>0</v>
      </c>
      <c r="E29" s="23">
        <v>0</v>
      </c>
      <c r="F29" s="23">
        <v>0</v>
      </c>
      <c r="G29" s="23">
        <f t="shared" si="1"/>
        <v>0</v>
      </c>
      <c r="H29" s="24">
        <f t="shared" si="2"/>
        <v>0</v>
      </c>
    </row>
    <row r="30" spans="1:11" ht="25.5" customHeight="1">
      <c r="A30" s="25"/>
      <c r="B30" s="26" t="s">
        <v>79</v>
      </c>
      <c r="C30" s="27">
        <v>7498.625</v>
      </c>
      <c r="D30" s="27">
        <v>7473.0999999999995</v>
      </c>
      <c r="E30" s="27">
        <v>5690.5</v>
      </c>
      <c r="F30" s="27">
        <v>5879.9</v>
      </c>
      <c r="G30" s="27">
        <f t="shared" si="1"/>
        <v>-25.525000000000546</v>
      </c>
      <c r="H30" s="28">
        <f t="shared" si="2"/>
        <v>189.39999999999964</v>
      </c>
    </row>
    <row r="31" spans="1:11" s="31" customFormat="1" ht="25.5" customHeight="1">
      <c r="A31" s="16">
        <v>5</v>
      </c>
      <c r="B31" s="17" t="s">
        <v>85</v>
      </c>
      <c r="C31" s="18">
        <f>C32+C33</f>
        <v>486.21</v>
      </c>
      <c r="D31" s="18">
        <f t="shared" ref="D31:F31" si="6">D32+D33</f>
        <v>486.2</v>
      </c>
      <c r="E31" s="18">
        <f t="shared" si="6"/>
        <v>529.70000000000005</v>
      </c>
      <c r="F31" s="18">
        <f t="shared" si="6"/>
        <v>557.9</v>
      </c>
      <c r="G31" s="18">
        <f t="shared" si="1"/>
        <v>-9.9999999999909051E-3</v>
      </c>
      <c r="H31" s="29">
        <f t="shared" si="2"/>
        <v>28.199999999999932</v>
      </c>
    </row>
    <row r="32" spans="1:11" ht="25.5" customHeight="1">
      <c r="A32" s="21"/>
      <c r="B32" s="22" t="s">
        <v>75</v>
      </c>
      <c r="C32" s="23">
        <v>0.01</v>
      </c>
      <c r="D32" s="23">
        <v>0</v>
      </c>
      <c r="E32" s="23">
        <v>10</v>
      </c>
      <c r="F32" s="23">
        <v>10.8</v>
      </c>
      <c r="G32" s="23">
        <f t="shared" si="1"/>
        <v>-0.01</v>
      </c>
      <c r="H32" s="24">
        <f t="shared" si="2"/>
        <v>0.80000000000000071</v>
      </c>
    </row>
    <row r="33" spans="1:11" ht="25.5" customHeight="1">
      <c r="A33" s="25"/>
      <c r="B33" s="26" t="s">
        <v>86</v>
      </c>
      <c r="C33" s="27">
        <v>486.2</v>
      </c>
      <c r="D33" s="27">
        <v>486.2</v>
      </c>
      <c r="E33" s="27">
        <v>519.70000000000005</v>
      </c>
      <c r="F33" s="27">
        <v>547.1</v>
      </c>
      <c r="G33" s="27">
        <f t="shared" si="1"/>
        <v>0</v>
      </c>
      <c r="H33" s="28">
        <f t="shared" si="2"/>
        <v>27.399999999999977</v>
      </c>
    </row>
    <row r="34" spans="1:11" s="31" customFormat="1" ht="25.5" customHeight="1">
      <c r="A34" s="16">
        <v>7</v>
      </c>
      <c r="B34" s="17" t="s">
        <v>87</v>
      </c>
      <c r="C34" s="18">
        <f>SUM(C35:C39)</f>
        <v>234158.02299999999</v>
      </c>
      <c r="D34" s="18">
        <f>SUM(D35:D39)</f>
        <v>227457.97499999998</v>
      </c>
      <c r="E34" s="18">
        <f>SUM(E35:E39)</f>
        <v>283710.69999999995</v>
      </c>
      <c r="F34" s="18">
        <f>SUM(F35:F39)</f>
        <v>394499.49999999994</v>
      </c>
      <c r="G34" s="18">
        <f t="shared" si="1"/>
        <v>-6700.0480000000098</v>
      </c>
      <c r="H34" s="29">
        <f t="shared" si="2"/>
        <v>110788.79999999999</v>
      </c>
      <c r="I34" s="30"/>
      <c r="J34" s="30"/>
      <c r="K34" s="30"/>
    </row>
    <row r="35" spans="1:11" ht="25.5" customHeight="1">
      <c r="A35" s="32"/>
      <c r="B35" s="22" t="s">
        <v>75</v>
      </c>
      <c r="C35" s="23">
        <f>C8+C14+C20+C26+C32</f>
        <v>16408.792999999998</v>
      </c>
      <c r="D35" s="23">
        <f>D8+D14+D20+D26+D32</f>
        <v>16504.3</v>
      </c>
      <c r="E35" s="23">
        <f>E8+E14+E20+E26+E32</f>
        <v>41866.5</v>
      </c>
      <c r="F35" s="23">
        <f>F8+F14+F20+F26+F32</f>
        <v>93444.5</v>
      </c>
      <c r="G35" s="23">
        <f t="shared" si="1"/>
        <v>95.507000000001426</v>
      </c>
      <c r="H35" s="24">
        <f t="shared" si="2"/>
        <v>51578</v>
      </c>
    </row>
    <row r="36" spans="1:11" ht="25.5" customHeight="1">
      <c r="A36" s="32"/>
      <c r="B36" s="22" t="s">
        <v>76</v>
      </c>
      <c r="C36" s="23">
        <f t="shared" ref="C36:F38" si="7">C9+C15+C21+C27</f>
        <v>176963.02499999999</v>
      </c>
      <c r="D36" s="23">
        <f t="shared" si="7"/>
        <v>170963.9</v>
      </c>
      <c r="E36" s="23">
        <f t="shared" si="7"/>
        <v>203061.8</v>
      </c>
      <c r="F36" s="23">
        <f t="shared" si="7"/>
        <v>260116.59999999998</v>
      </c>
      <c r="G36" s="23">
        <f t="shared" si="1"/>
        <v>-5999.125</v>
      </c>
      <c r="H36" s="24">
        <f t="shared" si="2"/>
        <v>57054.799999999988</v>
      </c>
    </row>
    <row r="37" spans="1:11" ht="25.5" customHeight="1">
      <c r="A37" s="32"/>
      <c r="B37" s="22" t="s">
        <v>77</v>
      </c>
      <c r="C37" s="23">
        <f t="shared" si="7"/>
        <v>5561.0999999999995</v>
      </c>
      <c r="D37" s="23">
        <f t="shared" si="7"/>
        <v>5610.45</v>
      </c>
      <c r="E37" s="23">
        <f t="shared" si="7"/>
        <v>6814.8</v>
      </c>
      <c r="F37" s="23">
        <f t="shared" si="7"/>
        <v>8166.0999999999995</v>
      </c>
      <c r="G37" s="23">
        <f t="shared" si="1"/>
        <v>49.350000000000364</v>
      </c>
      <c r="H37" s="24">
        <f t="shared" si="2"/>
        <v>1351.2999999999993</v>
      </c>
    </row>
    <row r="38" spans="1:11" ht="25.5" customHeight="1">
      <c r="A38" s="32"/>
      <c r="B38" s="22" t="s">
        <v>78</v>
      </c>
      <c r="C38" s="23">
        <f t="shared" si="7"/>
        <v>3845.0250000000001</v>
      </c>
      <c r="D38" s="23">
        <f t="shared" si="7"/>
        <v>3853.5</v>
      </c>
      <c r="E38" s="23">
        <f t="shared" si="7"/>
        <v>4018.3</v>
      </c>
      <c r="F38" s="23">
        <f t="shared" si="7"/>
        <v>3807.7</v>
      </c>
      <c r="G38" s="23">
        <f t="shared" si="1"/>
        <v>8.4749999999999091</v>
      </c>
      <c r="H38" s="24">
        <f t="shared" si="2"/>
        <v>-210.60000000000036</v>
      </c>
    </row>
    <row r="39" spans="1:11" ht="25.5" customHeight="1">
      <c r="A39" s="33"/>
      <c r="B39" s="26" t="s">
        <v>79</v>
      </c>
      <c r="C39" s="27">
        <f>C12+C18+C24+C30+C33</f>
        <v>31380.079999999998</v>
      </c>
      <c r="D39" s="27">
        <f>D12+D18+D24+D30+D33</f>
        <v>30525.824999999997</v>
      </c>
      <c r="E39" s="27">
        <f>E12+E18+E24+E30+E33</f>
        <v>27949.3</v>
      </c>
      <c r="F39" s="27">
        <f>F12+F18+F24+F30+F33</f>
        <v>28964.6</v>
      </c>
      <c r="G39" s="27">
        <f t="shared" si="1"/>
        <v>-854.25500000000102</v>
      </c>
      <c r="H39" s="28">
        <f t="shared" si="2"/>
        <v>1015.2999999999993</v>
      </c>
    </row>
    <row r="40" spans="1:11" ht="25.5" customHeight="1" thickBot="1">
      <c r="A40" s="34">
        <v>7</v>
      </c>
      <c r="B40" s="35" t="s">
        <v>88</v>
      </c>
      <c r="C40" s="36">
        <v>-115018.51700000001</v>
      </c>
      <c r="D40" s="37">
        <v>-217610.5</v>
      </c>
      <c r="E40" s="36">
        <v>-106272.1</v>
      </c>
      <c r="F40" s="87">
        <v>-303173.90000000002</v>
      </c>
      <c r="G40" s="36">
        <f t="shared" si="1"/>
        <v>-102591.98299999999</v>
      </c>
      <c r="H40" s="38">
        <f t="shared" si="2"/>
        <v>-196901.80000000002</v>
      </c>
    </row>
    <row r="41" spans="1:11" ht="16.5" thickTop="1"/>
    <row r="44" spans="1:11">
      <c r="E44" s="39"/>
    </row>
  </sheetData>
  <mergeCells count="6">
    <mergeCell ref="A1:H1"/>
    <mergeCell ref="A2:H2"/>
    <mergeCell ref="A4:H4"/>
    <mergeCell ref="A5:A6"/>
    <mergeCell ref="B5:B6"/>
    <mergeCell ref="G5:H6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8"/>
  <sheetViews>
    <sheetView zoomScale="90" zoomScaleNormal="90" workbookViewId="0">
      <selection activeCell="M8" sqref="M8"/>
    </sheetView>
  </sheetViews>
  <sheetFormatPr defaultColWidth="11" defaultRowHeight="17.100000000000001" customHeight="1"/>
  <cols>
    <col min="1" max="1" width="56.85546875" style="807" bestFit="1" customWidth="1"/>
    <col min="2" max="5" width="13.5703125" style="807" customWidth="1"/>
    <col min="6" max="6" width="10.7109375" style="807" customWidth="1"/>
    <col min="7" max="7" width="2.42578125" style="807" bestFit="1" customWidth="1"/>
    <col min="8" max="8" width="8.5703125" style="807" customWidth="1"/>
    <col min="9" max="9" width="12.42578125" style="807" customWidth="1"/>
    <col min="10" max="10" width="2.140625" style="807" customWidth="1"/>
    <col min="11" max="11" width="9.42578125" style="807" customWidth="1"/>
    <col min="12" max="256" width="11" style="813"/>
    <col min="257" max="257" width="47.42578125" style="813" bestFit="1" customWidth="1"/>
    <col min="258" max="258" width="11.85546875" style="813" customWidth="1"/>
    <col min="259" max="259" width="12.42578125" style="813" customWidth="1"/>
    <col min="260" max="260" width="12.5703125" style="813" customWidth="1"/>
    <col min="261" max="261" width="11.7109375" style="813" customWidth="1"/>
    <col min="262" max="262" width="10.7109375" style="813" customWidth="1"/>
    <col min="263" max="263" width="2.42578125" style="813" bestFit="1" customWidth="1"/>
    <col min="264" max="264" width="8.5703125" style="813" customWidth="1"/>
    <col min="265" max="265" width="12.42578125" style="813" customWidth="1"/>
    <col min="266" max="266" width="2.140625" style="813" customWidth="1"/>
    <col min="267" max="267" width="9.42578125" style="813" customWidth="1"/>
    <col min="268" max="512" width="11" style="813"/>
    <col min="513" max="513" width="47.42578125" style="813" bestFit="1" customWidth="1"/>
    <col min="514" max="514" width="11.85546875" style="813" customWidth="1"/>
    <col min="515" max="515" width="12.42578125" style="813" customWidth="1"/>
    <col min="516" max="516" width="12.5703125" style="813" customWidth="1"/>
    <col min="517" max="517" width="11.7109375" style="813" customWidth="1"/>
    <col min="518" max="518" width="10.7109375" style="813" customWidth="1"/>
    <col min="519" max="519" width="2.42578125" style="813" bestFit="1" customWidth="1"/>
    <col min="520" max="520" width="8.5703125" style="813" customWidth="1"/>
    <col min="521" max="521" width="12.42578125" style="813" customWidth="1"/>
    <col min="522" max="522" width="2.140625" style="813" customWidth="1"/>
    <col min="523" max="523" width="9.42578125" style="813" customWidth="1"/>
    <col min="524" max="768" width="11" style="813"/>
    <col min="769" max="769" width="47.42578125" style="813" bestFit="1" customWidth="1"/>
    <col min="770" max="770" width="11.85546875" style="813" customWidth="1"/>
    <col min="771" max="771" width="12.42578125" style="813" customWidth="1"/>
    <col min="772" max="772" width="12.5703125" style="813" customWidth="1"/>
    <col min="773" max="773" width="11.7109375" style="813" customWidth="1"/>
    <col min="774" max="774" width="10.7109375" style="813" customWidth="1"/>
    <col min="775" max="775" width="2.42578125" style="813" bestFit="1" customWidth="1"/>
    <col min="776" max="776" width="8.5703125" style="813" customWidth="1"/>
    <col min="777" max="777" width="12.42578125" style="813" customWidth="1"/>
    <col min="778" max="778" width="2.140625" style="813" customWidth="1"/>
    <col min="779" max="779" width="9.42578125" style="813" customWidth="1"/>
    <col min="780" max="1024" width="11" style="813"/>
    <col min="1025" max="1025" width="47.42578125" style="813" bestFit="1" customWidth="1"/>
    <col min="1026" max="1026" width="11.85546875" style="813" customWidth="1"/>
    <col min="1027" max="1027" width="12.42578125" style="813" customWidth="1"/>
    <col min="1028" max="1028" width="12.5703125" style="813" customWidth="1"/>
    <col min="1029" max="1029" width="11.7109375" style="813" customWidth="1"/>
    <col min="1030" max="1030" width="10.7109375" style="813" customWidth="1"/>
    <col min="1031" max="1031" width="2.42578125" style="813" bestFit="1" customWidth="1"/>
    <col min="1032" max="1032" width="8.5703125" style="813" customWidth="1"/>
    <col min="1033" max="1033" width="12.42578125" style="813" customWidth="1"/>
    <col min="1034" max="1034" width="2.140625" style="813" customWidth="1"/>
    <col min="1035" max="1035" width="9.42578125" style="813" customWidth="1"/>
    <col min="1036" max="1280" width="11" style="813"/>
    <col min="1281" max="1281" width="47.42578125" style="813" bestFit="1" customWidth="1"/>
    <col min="1282" max="1282" width="11.85546875" style="813" customWidth="1"/>
    <col min="1283" max="1283" width="12.42578125" style="813" customWidth="1"/>
    <col min="1284" max="1284" width="12.5703125" style="813" customWidth="1"/>
    <col min="1285" max="1285" width="11.7109375" style="813" customWidth="1"/>
    <col min="1286" max="1286" width="10.7109375" style="813" customWidth="1"/>
    <col min="1287" max="1287" width="2.42578125" style="813" bestFit="1" customWidth="1"/>
    <col min="1288" max="1288" width="8.5703125" style="813" customWidth="1"/>
    <col min="1289" max="1289" width="12.42578125" style="813" customWidth="1"/>
    <col min="1290" max="1290" width="2.140625" style="813" customWidth="1"/>
    <col min="1291" max="1291" width="9.42578125" style="813" customWidth="1"/>
    <col min="1292" max="1536" width="11" style="813"/>
    <col min="1537" max="1537" width="47.42578125" style="813" bestFit="1" customWidth="1"/>
    <col min="1538" max="1538" width="11.85546875" style="813" customWidth="1"/>
    <col min="1539" max="1539" width="12.42578125" style="813" customWidth="1"/>
    <col min="1540" max="1540" width="12.5703125" style="813" customWidth="1"/>
    <col min="1541" max="1541" width="11.7109375" style="813" customWidth="1"/>
    <col min="1542" max="1542" width="10.7109375" style="813" customWidth="1"/>
    <col min="1543" max="1543" width="2.42578125" style="813" bestFit="1" customWidth="1"/>
    <col min="1544" max="1544" width="8.5703125" style="813" customWidth="1"/>
    <col min="1545" max="1545" width="12.42578125" style="813" customWidth="1"/>
    <col min="1546" max="1546" width="2.140625" style="813" customWidth="1"/>
    <col min="1547" max="1547" width="9.42578125" style="813" customWidth="1"/>
    <col min="1548" max="1792" width="11" style="813"/>
    <col min="1793" max="1793" width="47.42578125" style="813" bestFit="1" customWidth="1"/>
    <col min="1794" max="1794" width="11.85546875" style="813" customWidth="1"/>
    <col min="1795" max="1795" width="12.42578125" style="813" customWidth="1"/>
    <col min="1796" max="1796" width="12.5703125" style="813" customWidth="1"/>
    <col min="1797" max="1797" width="11.7109375" style="813" customWidth="1"/>
    <col min="1798" max="1798" width="10.7109375" style="813" customWidth="1"/>
    <col min="1799" max="1799" width="2.42578125" style="813" bestFit="1" customWidth="1"/>
    <col min="1800" max="1800" width="8.5703125" style="813" customWidth="1"/>
    <col min="1801" max="1801" width="12.42578125" style="813" customWidth="1"/>
    <col min="1802" max="1802" width="2.140625" style="813" customWidth="1"/>
    <col min="1803" max="1803" width="9.42578125" style="813" customWidth="1"/>
    <col min="1804" max="2048" width="11" style="813"/>
    <col min="2049" max="2049" width="47.42578125" style="813" bestFit="1" customWidth="1"/>
    <col min="2050" max="2050" width="11.85546875" style="813" customWidth="1"/>
    <col min="2051" max="2051" width="12.42578125" style="813" customWidth="1"/>
    <col min="2052" max="2052" width="12.5703125" style="813" customWidth="1"/>
    <col min="2053" max="2053" width="11.7109375" style="813" customWidth="1"/>
    <col min="2054" max="2054" width="10.7109375" style="813" customWidth="1"/>
    <col min="2055" max="2055" width="2.42578125" style="813" bestFit="1" customWidth="1"/>
    <col min="2056" max="2056" width="8.5703125" style="813" customWidth="1"/>
    <col min="2057" max="2057" width="12.42578125" style="813" customWidth="1"/>
    <col min="2058" max="2058" width="2.140625" style="813" customWidth="1"/>
    <col min="2059" max="2059" width="9.42578125" style="813" customWidth="1"/>
    <col min="2060" max="2304" width="11" style="813"/>
    <col min="2305" max="2305" width="47.42578125" style="813" bestFit="1" customWidth="1"/>
    <col min="2306" max="2306" width="11.85546875" style="813" customWidth="1"/>
    <col min="2307" max="2307" width="12.42578125" style="813" customWidth="1"/>
    <col min="2308" max="2308" width="12.5703125" style="813" customWidth="1"/>
    <col min="2309" max="2309" width="11.7109375" style="813" customWidth="1"/>
    <col min="2310" max="2310" width="10.7109375" style="813" customWidth="1"/>
    <col min="2311" max="2311" width="2.42578125" style="813" bestFit="1" customWidth="1"/>
    <col min="2312" max="2312" width="8.5703125" style="813" customWidth="1"/>
    <col min="2313" max="2313" width="12.42578125" style="813" customWidth="1"/>
    <col min="2314" max="2314" width="2.140625" style="813" customWidth="1"/>
    <col min="2315" max="2315" width="9.42578125" style="813" customWidth="1"/>
    <col min="2316" max="2560" width="11" style="813"/>
    <col min="2561" max="2561" width="47.42578125" style="813" bestFit="1" customWidth="1"/>
    <col min="2562" max="2562" width="11.85546875" style="813" customWidth="1"/>
    <col min="2563" max="2563" width="12.42578125" style="813" customWidth="1"/>
    <col min="2564" max="2564" width="12.5703125" style="813" customWidth="1"/>
    <col min="2565" max="2565" width="11.7109375" style="813" customWidth="1"/>
    <col min="2566" max="2566" width="10.7109375" style="813" customWidth="1"/>
    <col min="2567" max="2567" width="2.42578125" style="813" bestFit="1" customWidth="1"/>
    <col min="2568" max="2568" width="8.5703125" style="813" customWidth="1"/>
    <col min="2569" max="2569" width="12.42578125" style="813" customWidth="1"/>
    <col min="2570" max="2570" width="2.140625" style="813" customWidth="1"/>
    <col min="2571" max="2571" width="9.42578125" style="813" customWidth="1"/>
    <col min="2572" max="2816" width="11" style="813"/>
    <col min="2817" max="2817" width="47.42578125" style="813" bestFit="1" customWidth="1"/>
    <col min="2818" max="2818" width="11.85546875" style="813" customWidth="1"/>
    <col min="2819" max="2819" width="12.42578125" style="813" customWidth="1"/>
    <col min="2820" max="2820" width="12.5703125" style="813" customWidth="1"/>
    <col min="2821" max="2821" width="11.7109375" style="813" customWidth="1"/>
    <col min="2822" max="2822" width="10.7109375" style="813" customWidth="1"/>
    <col min="2823" max="2823" width="2.42578125" style="813" bestFit="1" customWidth="1"/>
    <col min="2824" max="2824" width="8.5703125" style="813" customWidth="1"/>
    <col min="2825" max="2825" width="12.42578125" style="813" customWidth="1"/>
    <col min="2826" max="2826" width="2.140625" style="813" customWidth="1"/>
    <col min="2827" max="2827" width="9.42578125" style="813" customWidth="1"/>
    <col min="2828" max="3072" width="11" style="813"/>
    <col min="3073" max="3073" width="47.42578125" style="813" bestFit="1" customWidth="1"/>
    <col min="3074" max="3074" width="11.85546875" style="813" customWidth="1"/>
    <col min="3075" max="3075" width="12.42578125" style="813" customWidth="1"/>
    <col min="3076" max="3076" width="12.5703125" style="813" customWidth="1"/>
    <col min="3077" max="3077" width="11.7109375" style="813" customWidth="1"/>
    <col min="3078" max="3078" width="10.7109375" style="813" customWidth="1"/>
    <col min="3079" max="3079" width="2.42578125" style="813" bestFit="1" customWidth="1"/>
    <col min="3080" max="3080" width="8.5703125" style="813" customWidth="1"/>
    <col min="3081" max="3081" width="12.42578125" style="813" customWidth="1"/>
    <col min="3082" max="3082" width="2.140625" style="813" customWidth="1"/>
    <col min="3083" max="3083" width="9.42578125" style="813" customWidth="1"/>
    <col min="3084" max="3328" width="11" style="813"/>
    <col min="3329" max="3329" width="47.42578125" style="813" bestFit="1" customWidth="1"/>
    <col min="3330" max="3330" width="11.85546875" style="813" customWidth="1"/>
    <col min="3331" max="3331" width="12.42578125" style="813" customWidth="1"/>
    <col min="3332" max="3332" width="12.5703125" style="813" customWidth="1"/>
    <col min="3333" max="3333" width="11.7109375" style="813" customWidth="1"/>
    <col min="3334" max="3334" width="10.7109375" style="813" customWidth="1"/>
    <col min="3335" max="3335" width="2.42578125" style="813" bestFit="1" customWidth="1"/>
    <col min="3336" max="3336" width="8.5703125" style="813" customWidth="1"/>
    <col min="3337" max="3337" width="12.42578125" style="813" customWidth="1"/>
    <col min="3338" max="3338" width="2.140625" style="813" customWidth="1"/>
    <col min="3339" max="3339" width="9.42578125" style="813" customWidth="1"/>
    <col min="3340" max="3584" width="11" style="813"/>
    <col min="3585" max="3585" width="47.42578125" style="813" bestFit="1" customWidth="1"/>
    <col min="3586" max="3586" width="11.85546875" style="813" customWidth="1"/>
    <col min="3587" max="3587" width="12.42578125" style="813" customWidth="1"/>
    <col min="3588" max="3588" width="12.5703125" style="813" customWidth="1"/>
    <col min="3589" max="3589" width="11.7109375" style="813" customWidth="1"/>
    <col min="3590" max="3590" width="10.7109375" style="813" customWidth="1"/>
    <col min="3591" max="3591" width="2.42578125" style="813" bestFit="1" customWidth="1"/>
    <col min="3592" max="3592" width="8.5703125" style="813" customWidth="1"/>
    <col min="3593" max="3593" width="12.42578125" style="813" customWidth="1"/>
    <col min="3594" max="3594" width="2.140625" style="813" customWidth="1"/>
    <col min="3595" max="3595" width="9.42578125" style="813" customWidth="1"/>
    <col min="3596" max="3840" width="11" style="813"/>
    <col min="3841" max="3841" width="47.42578125" style="813" bestFit="1" customWidth="1"/>
    <col min="3842" max="3842" width="11.85546875" style="813" customWidth="1"/>
    <col min="3843" max="3843" width="12.42578125" style="813" customWidth="1"/>
    <col min="3844" max="3844" width="12.5703125" style="813" customWidth="1"/>
    <col min="3845" max="3845" width="11.7109375" style="813" customWidth="1"/>
    <col min="3846" max="3846" width="10.7109375" style="813" customWidth="1"/>
    <col min="3847" max="3847" width="2.42578125" style="813" bestFit="1" customWidth="1"/>
    <col min="3848" max="3848" width="8.5703125" style="813" customWidth="1"/>
    <col min="3849" max="3849" width="12.42578125" style="813" customWidth="1"/>
    <col min="3850" max="3850" width="2.140625" style="813" customWidth="1"/>
    <col min="3851" max="3851" width="9.42578125" style="813" customWidth="1"/>
    <col min="3852" max="4096" width="11" style="813"/>
    <col min="4097" max="4097" width="47.42578125" style="813" bestFit="1" customWidth="1"/>
    <col min="4098" max="4098" width="11.85546875" style="813" customWidth="1"/>
    <col min="4099" max="4099" width="12.42578125" style="813" customWidth="1"/>
    <col min="4100" max="4100" width="12.5703125" style="813" customWidth="1"/>
    <col min="4101" max="4101" width="11.7109375" style="813" customWidth="1"/>
    <col min="4102" max="4102" width="10.7109375" style="813" customWidth="1"/>
    <col min="4103" max="4103" width="2.42578125" style="813" bestFit="1" customWidth="1"/>
    <col min="4104" max="4104" width="8.5703125" style="813" customWidth="1"/>
    <col min="4105" max="4105" width="12.42578125" style="813" customWidth="1"/>
    <col min="4106" max="4106" width="2.140625" style="813" customWidth="1"/>
    <col min="4107" max="4107" width="9.42578125" style="813" customWidth="1"/>
    <col min="4108" max="4352" width="11" style="813"/>
    <col min="4353" max="4353" width="47.42578125" style="813" bestFit="1" customWidth="1"/>
    <col min="4354" max="4354" width="11.85546875" style="813" customWidth="1"/>
    <col min="4355" max="4355" width="12.42578125" style="813" customWidth="1"/>
    <col min="4356" max="4356" width="12.5703125" style="813" customWidth="1"/>
    <col min="4357" max="4357" width="11.7109375" style="813" customWidth="1"/>
    <col min="4358" max="4358" width="10.7109375" style="813" customWidth="1"/>
    <col min="4359" max="4359" width="2.42578125" style="813" bestFit="1" customWidth="1"/>
    <col min="4360" max="4360" width="8.5703125" style="813" customWidth="1"/>
    <col min="4361" max="4361" width="12.42578125" style="813" customWidth="1"/>
    <col min="4362" max="4362" width="2.140625" style="813" customWidth="1"/>
    <col min="4363" max="4363" width="9.42578125" style="813" customWidth="1"/>
    <col min="4364" max="4608" width="11" style="813"/>
    <col min="4609" max="4609" width="47.42578125" style="813" bestFit="1" customWidth="1"/>
    <col min="4610" max="4610" width="11.85546875" style="813" customWidth="1"/>
    <col min="4611" max="4611" width="12.42578125" style="813" customWidth="1"/>
    <col min="4612" max="4612" width="12.5703125" style="813" customWidth="1"/>
    <col min="4613" max="4613" width="11.7109375" style="813" customWidth="1"/>
    <col min="4614" max="4614" width="10.7109375" style="813" customWidth="1"/>
    <col min="4615" max="4615" width="2.42578125" style="813" bestFit="1" customWidth="1"/>
    <col min="4616" max="4616" width="8.5703125" style="813" customWidth="1"/>
    <col min="4617" max="4617" width="12.42578125" style="813" customWidth="1"/>
    <col min="4618" max="4618" width="2.140625" style="813" customWidth="1"/>
    <col min="4619" max="4619" width="9.42578125" style="813" customWidth="1"/>
    <col min="4620" max="4864" width="11" style="813"/>
    <col min="4865" max="4865" width="47.42578125" style="813" bestFit="1" customWidth="1"/>
    <col min="4866" max="4866" width="11.85546875" style="813" customWidth="1"/>
    <col min="4867" max="4867" width="12.42578125" style="813" customWidth="1"/>
    <col min="4868" max="4868" width="12.5703125" style="813" customWidth="1"/>
    <col min="4869" max="4869" width="11.7109375" style="813" customWidth="1"/>
    <col min="4870" max="4870" width="10.7109375" style="813" customWidth="1"/>
    <col min="4871" max="4871" width="2.42578125" style="813" bestFit="1" customWidth="1"/>
    <col min="4872" max="4872" width="8.5703125" style="813" customWidth="1"/>
    <col min="4873" max="4873" width="12.42578125" style="813" customWidth="1"/>
    <col min="4874" max="4874" width="2.140625" style="813" customWidth="1"/>
    <col min="4875" max="4875" width="9.42578125" style="813" customWidth="1"/>
    <col min="4876" max="5120" width="11" style="813"/>
    <col min="5121" max="5121" width="47.42578125" style="813" bestFit="1" customWidth="1"/>
    <col min="5122" max="5122" width="11.85546875" style="813" customWidth="1"/>
    <col min="5123" max="5123" width="12.42578125" style="813" customWidth="1"/>
    <col min="5124" max="5124" width="12.5703125" style="813" customWidth="1"/>
    <col min="5125" max="5125" width="11.7109375" style="813" customWidth="1"/>
    <col min="5126" max="5126" width="10.7109375" style="813" customWidth="1"/>
    <col min="5127" max="5127" width="2.42578125" style="813" bestFit="1" customWidth="1"/>
    <col min="5128" max="5128" width="8.5703125" style="813" customWidth="1"/>
    <col min="5129" max="5129" width="12.42578125" style="813" customWidth="1"/>
    <col min="5130" max="5130" width="2.140625" style="813" customWidth="1"/>
    <col min="5131" max="5131" width="9.42578125" style="813" customWidth="1"/>
    <col min="5132" max="5376" width="11" style="813"/>
    <col min="5377" max="5377" width="47.42578125" style="813" bestFit="1" customWidth="1"/>
    <col min="5378" max="5378" width="11.85546875" style="813" customWidth="1"/>
    <col min="5379" max="5379" width="12.42578125" style="813" customWidth="1"/>
    <col min="5380" max="5380" width="12.5703125" style="813" customWidth="1"/>
    <col min="5381" max="5381" width="11.7109375" style="813" customWidth="1"/>
    <col min="5382" max="5382" width="10.7109375" style="813" customWidth="1"/>
    <col min="5383" max="5383" width="2.42578125" style="813" bestFit="1" customWidth="1"/>
    <col min="5384" max="5384" width="8.5703125" style="813" customWidth="1"/>
    <col min="5385" max="5385" width="12.42578125" style="813" customWidth="1"/>
    <col min="5386" max="5386" width="2.140625" style="813" customWidth="1"/>
    <col min="5387" max="5387" width="9.42578125" style="813" customWidth="1"/>
    <col min="5388" max="5632" width="11" style="813"/>
    <col min="5633" max="5633" width="47.42578125" style="813" bestFit="1" customWidth="1"/>
    <col min="5634" max="5634" width="11.85546875" style="813" customWidth="1"/>
    <col min="5635" max="5635" width="12.42578125" style="813" customWidth="1"/>
    <col min="5636" max="5636" width="12.5703125" style="813" customWidth="1"/>
    <col min="5637" max="5637" width="11.7109375" style="813" customWidth="1"/>
    <col min="5638" max="5638" width="10.7109375" style="813" customWidth="1"/>
    <col min="5639" max="5639" width="2.42578125" style="813" bestFit="1" customWidth="1"/>
    <col min="5640" max="5640" width="8.5703125" style="813" customWidth="1"/>
    <col min="5641" max="5641" width="12.42578125" style="813" customWidth="1"/>
    <col min="5642" max="5642" width="2.140625" style="813" customWidth="1"/>
    <col min="5643" max="5643" width="9.42578125" style="813" customWidth="1"/>
    <col min="5644" max="5888" width="11" style="813"/>
    <col min="5889" max="5889" width="47.42578125" style="813" bestFit="1" customWidth="1"/>
    <col min="5890" max="5890" width="11.85546875" style="813" customWidth="1"/>
    <col min="5891" max="5891" width="12.42578125" style="813" customWidth="1"/>
    <col min="5892" max="5892" width="12.5703125" style="813" customWidth="1"/>
    <col min="5893" max="5893" width="11.7109375" style="813" customWidth="1"/>
    <col min="5894" max="5894" width="10.7109375" style="813" customWidth="1"/>
    <col min="5895" max="5895" width="2.42578125" style="813" bestFit="1" customWidth="1"/>
    <col min="5896" max="5896" width="8.5703125" style="813" customWidth="1"/>
    <col min="5897" max="5897" width="12.42578125" style="813" customWidth="1"/>
    <col min="5898" max="5898" width="2.140625" style="813" customWidth="1"/>
    <col min="5899" max="5899" width="9.42578125" style="813" customWidth="1"/>
    <col min="5900" max="6144" width="11" style="813"/>
    <col min="6145" max="6145" width="47.42578125" style="813" bestFit="1" customWidth="1"/>
    <col min="6146" max="6146" width="11.85546875" style="813" customWidth="1"/>
    <col min="6147" max="6147" width="12.42578125" style="813" customWidth="1"/>
    <col min="6148" max="6148" width="12.5703125" style="813" customWidth="1"/>
    <col min="6149" max="6149" width="11.7109375" style="813" customWidth="1"/>
    <col min="6150" max="6150" width="10.7109375" style="813" customWidth="1"/>
    <col min="6151" max="6151" width="2.42578125" style="813" bestFit="1" customWidth="1"/>
    <col min="6152" max="6152" width="8.5703125" style="813" customWidth="1"/>
    <col min="6153" max="6153" width="12.42578125" style="813" customWidth="1"/>
    <col min="6154" max="6154" width="2.140625" style="813" customWidth="1"/>
    <col min="6155" max="6155" width="9.42578125" style="813" customWidth="1"/>
    <col min="6156" max="6400" width="11" style="813"/>
    <col min="6401" max="6401" width="47.42578125" style="813" bestFit="1" customWidth="1"/>
    <col min="6402" max="6402" width="11.85546875" style="813" customWidth="1"/>
    <col min="6403" max="6403" width="12.42578125" style="813" customWidth="1"/>
    <col min="6404" max="6404" width="12.5703125" style="813" customWidth="1"/>
    <col min="6405" max="6405" width="11.7109375" style="813" customWidth="1"/>
    <col min="6406" max="6406" width="10.7109375" style="813" customWidth="1"/>
    <col min="6407" max="6407" width="2.42578125" style="813" bestFit="1" customWidth="1"/>
    <col min="6408" max="6408" width="8.5703125" style="813" customWidth="1"/>
    <col min="6409" max="6409" width="12.42578125" style="813" customWidth="1"/>
    <col min="6410" max="6410" width="2.140625" style="813" customWidth="1"/>
    <col min="6411" max="6411" width="9.42578125" style="813" customWidth="1"/>
    <col min="6412" max="6656" width="11" style="813"/>
    <col min="6657" max="6657" width="47.42578125" style="813" bestFit="1" customWidth="1"/>
    <col min="6658" max="6658" width="11.85546875" style="813" customWidth="1"/>
    <col min="6659" max="6659" width="12.42578125" style="813" customWidth="1"/>
    <col min="6660" max="6660" width="12.5703125" style="813" customWidth="1"/>
    <col min="6661" max="6661" width="11.7109375" style="813" customWidth="1"/>
    <col min="6662" max="6662" width="10.7109375" style="813" customWidth="1"/>
    <col min="6663" max="6663" width="2.42578125" style="813" bestFit="1" customWidth="1"/>
    <col min="6664" max="6664" width="8.5703125" style="813" customWidth="1"/>
    <col min="6665" max="6665" width="12.42578125" style="813" customWidth="1"/>
    <col min="6666" max="6666" width="2.140625" style="813" customWidth="1"/>
    <col min="6667" max="6667" width="9.42578125" style="813" customWidth="1"/>
    <col min="6668" max="6912" width="11" style="813"/>
    <col min="6913" max="6913" width="47.42578125" style="813" bestFit="1" customWidth="1"/>
    <col min="6914" max="6914" width="11.85546875" style="813" customWidth="1"/>
    <col min="6915" max="6915" width="12.42578125" style="813" customWidth="1"/>
    <col min="6916" max="6916" width="12.5703125" style="813" customWidth="1"/>
    <col min="6917" max="6917" width="11.7109375" style="813" customWidth="1"/>
    <col min="6918" max="6918" width="10.7109375" style="813" customWidth="1"/>
    <col min="6919" max="6919" width="2.42578125" style="813" bestFit="1" customWidth="1"/>
    <col min="6920" max="6920" width="8.5703125" style="813" customWidth="1"/>
    <col min="6921" max="6921" width="12.42578125" style="813" customWidth="1"/>
    <col min="6922" max="6922" width="2.140625" style="813" customWidth="1"/>
    <col min="6923" max="6923" width="9.42578125" style="813" customWidth="1"/>
    <col min="6924" max="7168" width="11" style="813"/>
    <col min="7169" max="7169" width="47.42578125" style="813" bestFit="1" customWidth="1"/>
    <col min="7170" max="7170" width="11.85546875" style="813" customWidth="1"/>
    <col min="7171" max="7171" width="12.42578125" style="813" customWidth="1"/>
    <col min="7172" max="7172" width="12.5703125" style="813" customWidth="1"/>
    <col min="7173" max="7173" width="11.7109375" style="813" customWidth="1"/>
    <col min="7174" max="7174" width="10.7109375" style="813" customWidth="1"/>
    <col min="7175" max="7175" width="2.42578125" style="813" bestFit="1" customWidth="1"/>
    <col min="7176" max="7176" width="8.5703125" style="813" customWidth="1"/>
    <col min="7177" max="7177" width="12.42578125" style="813" customWidth="1"/>
    <col min="7178" max="7178" width="2.140625" style="813" customWidth="1"/>
    <col min="7179" max="7179" width="9.42578125" style="813" customWidth="1"/>
    <col min="7180" max="7424" width="11" style="813"/>
    <col min="7425" max="7425" width="47.42578125" style="813" bestFit="1" customWidth="1"/>
    <col min="7426" max="7426" width="11.85546875" style="813" customWidth="1"/>
    <col min="7427" max="7427" width="12.42578125" style="813" customWidth="1"/>
    <col min="7428" max="7428" width="12.5703125" style="813" customWidth="1"/>
    <col min="7429" max="7429" width="11.7109375" style="813" customWidth="1"/>
    <col min="7430" max="7430" width="10.7109375" style="813" customWidth="1"/>
    <col min="7431" max="7431" width="2.42578125" style="813" bestFit="1" customWidth="1"/>
    <col min="7432" max="7432" width="8.5703125" style="813" customWidth="1"/>
    <col min="7433" max="7433" width="12.42578125" style="813" customWidth="1"/>
    <col min="7434" max="7434" width="2.140625" style="813" customWidth="1"/>
    <col min="7435" max="7435" width="9.42578125" style="813" customWidth="1"/>
    <col min="7436" max="7680" width="11" style="813"/>
    <col min="7681" max="7681" width="47.42578125" style="813" bestFit="1" customWidth="1"/>
    <col min="7682" max="7682" width="11.85546875" style="813" customWidth="1"/>
    <col min="7683" max="7683" width="12.42578125" style="813" customWidth="1"/>
    <col min="7684" max="7684" width="12.5703125" style="813" customWidth="1"/>
    <col min="7685" max="7685" width="11.7109375" style="813" customWidth="1"/>
    <col min="7686" max="7686" width="10.7109375" style="813" customWidth="1"/>
    <col min="7687" max="7687" width="2.42578125" style="813" bestFit="1" customWidth="1"/>
    <col min="7688" max="7688" width="8.5703125" style="813" customWidth="1"/>
    <col min="7689" max="7689" width="12.42578125" style="813" customWidth="1"/>
    <col min="7690" max="7690" width="2.140625" style="813" customWidth="1"/>
    <col min="7691" max="7691" width="9.42578125" style="813" customWidth="1"/>
    <col min="7692" max="7936" width="11" style="813"/>
    <col min="7937" max="7937" width="47.42578125" style="813" bestFit="1" customWidth="1"/>
    <col min="7938" max="7938" width="11.85546875" style="813" customWidth="1"/>
    <col min="7939" max="7939" width="12.42578125" style="813" customWidth="1"/>
    <col min="7940" max="7940" width="12.5703125" style="813" customWidth="1"/>
    <col min="7941" max="7941" width="11.7109375" style="813" customWidth="1"/>
    <col min="7942" max="7942" width="10.7109375" style="813" customWidth="1"/>
    <col min="7943" max="7943" width="2.42578125" style="813" bestFit="1" customWidth="1"/>
    <col min="7944" max="7944" width="8.5703125" style="813" customWidth="1"/>
    <col min="7945" max="7945" width="12.42578125" style="813" customWidth="1"/>
    <col min="7946" max="7946" width="2.140625" style="813" customWidth="1"/>
    <col min="7947" max="7947" width="9.42578125" style="813" customWidth="1"/>
    <col min="7948" max="8192" width="11" style="813"/>
    <col min="8193" max="8193" width="47.42578125" style="813" bestFit="1" customWidth="1"/>
    <col min="8194" max="8194" width="11.85546875" style="813" customWidth="1"/>
    <col min="8195" max="8195" width="12.42578125" style="813" customWidth="1"/>
    <col min="8196" max="8196" width="12.5703125" style="813" customWidth="1"/>
    <col min="8197" max="8197" width="11.7109375" style="813" customWidth="1"/>
    <col min="8198" max="8198" width="10.7109375" style="813" customWidth="1"/>
    <col min="8199" max="8199" width="2.42578125" style="813" bestFit="1" customWidth="1"/>
    <col min="8200" max="8200" width="8.5703125" style="813" customWidth="1"/>
    <col min="8201" max="8201" width="12.42578125" style="813" customWidth="1"/>
    <col min="8202" max="8202" width="2.140625" style="813" customWidth="1"/>
    <col min="8203" max="8203" width="9.42578125" style="813" customWidth="1"/>
    <col min="8204" max="8448" width="11" style="813"/>
    <col min="8449" max="8449" width="47.42578125" style="813" bestFit="1" customWidth="1"/>
    <col min="8450" max="8450" width="11.85546875" style="813" customWidth="1"/>
    <col min="8451" max="8451" width="12.42578125" style="813" customWidth="1"/>
    <col min="8452" max="8452" width="12.5703125" style="813" customWidth="1"/>
    <col min="8453" max="8453" width="11.7109375" style="813" customWidth="1"/>
    <col min="8454" max="8454" width="10.7109375" style="813" customWidth="1"/>
    <col min="8455" max="8455" width="2.42578125" style="813" bestFit="1" customWidth="1"/>
    <col min="8456" max="8456" width="8.5703125" style="813" customWidth="1"/>
    <col min="8457" max="8457" width="12.42578125" style="813" customWidth="1"/>
    <col min="8458" max="8458" width="2.140625" style="813" customWidth="1"/>
    <col min="8459" max="8459" width="9.42578125" style="813" customWidth="1"/>
    <col min="8460" max="8704" width="11" style="813"/>
    <col min="8705" max="8705" width="47.42578125" style="813" bestFit="1" customWidth="1"/>
    <col min="8706" max="8706" width="11.85546875" style="813" customWidth="1"/>
    <col min="8707" max="8707" width="12.42578125" style="813" customWidth="1"/>
    <col min="8708" max="8708" width="12.5703125" style="813" customWidth="1"/>
    <col min="8709" max="8709" width="11.7109375" style="813" customWidth="1"/>
    <col min="8710" max="8710" width="10.7109375" style="813" customWidth="1"/>
    <col min="8711" max="8711" width="2.42578125" style="813" bestFit="1" customWidth="1"/>
    <col min="8712" max="8712" width="8.5703125" style="813" customWidth="1"/>
    <col min="8713" max="8713" width="12.42578125" style="813" customWidth="1"/>
    <col min="8714" max="8714" width="2.140625" style="813" customWidth="1"/>
    <col min="8715" max="8715" width="9.42578125" style="813" customWidth="1"/>
    <col min="8716" max="8960" width="11" style="813"/>
    <col min="8961" max="8961" width="47.42578125" style="813" bestFit="1" customWidth="1"/>
    <col min="8962" max="8962" width="11.85546875" style="813" customWidth="1"/>
    <col min="8963" max="8963" width="12.42578125" style="813" customWidth="1"/>
    <col min="8964" max="8964" width="12.5703125" style="813" customWidth="1"/>
    <col min="8965" max="8965" width="11.7109375" style="813" customWidth="1"/>
    <col min="8966" max="8966" width="10.7109375" style="813" customWidth="1"/>
    <col min="8967" max="8967" width="2.42578125" style="813" bestFit="1" customWidth="1"/>
    <col min="8968" max="8968" width="8.5703125" style="813" customWidth="1"/>
    <col min="8969" max="8969" width="12.42578125" style="813" customWidth="1"/>
    <col min="8970" max="8970" width="2.140625" style="813" customWidth="1"/>
    <col min="8971" max="8971" width="9.42578125" style="813" customWidth="1"/>
    <col min="8972" max="9216" width="11" style="813"/>
    <col min="9217" max="9217" width="47.42578125" style="813" bestFit="1" customWidth="1"/>
    <col min="9218" max="9218" width="11.85546875" style="813" customWidth="1"/>
    <col min="9219" max="9219" width="12.42578125" style="813" customWidth="1"/>
    <col min="9220" max="9220" width="12.5703125" style="813" customWidth="1"/>
    <col min="9221" max="9221" width="11.7109375" style="813" customWidth="1"/>
    <col min="9222" max="9222" width="10.7109375" style="813" customWidth="1"/>
    <col min="9223" max="9223" width="2.42578125" style="813" bestFit="1" customWidth="1"/>
    <col min="9224" max="9224" width="8.5703125" style="813" customWidth="1"/>
    <col min="9225" max="9225" width="12.42578125" style="813" customWidth="1"/>
    <col min="9226" max="9226" width="2.140625" style="813" customWidth="1"/>
    <col min="9227" max="9227" width="9.42578125" style="813" customWidth="1"/>
    <col min="9228" max="9472" width="11" style="813"/>
    <col min="9473" max="9473" width="47.42578125" style="813" bestFit="1" customWidth="1"/>
    <col min="9474" max="9474" width="11.85546875" style="813" customWidth="1"/>
    <col min="9475" max="9475" width="12.42578125" style="813" customWidth="1"/>
    <col min="9476" max="9476" width="12.5703125" style="813" customWidth="1"/>
    <col min="9477" max="9477" width="11.7109375" style="813" customWidth="1"/>
    <col min="9478" max="9478" width="10.7109375" style="813" customWidth="1"/>
    <col min="9479" max="9479" width="2.42578125" style="813" bestFit="1" customWidth="1"/>
    <col min="9480" max="9480" width="8.5703125" style="813" customWidth="1"/>
    <col min="9481" max="9481" width="12.42578125" style="813" customWidth="1"/>
    <col min="9482" max="9482" width="2.140625" style="813" customWidth="1"/>
    <col min="9483" max="9483" width="9.42578125" style="813" customWidth="1"/>
    <col min="9484" max="9728" width="11" style="813"/>
    <col min="9729" max="9729" width="47.42578125" style="813" bestFit="1" customWidth="1"/>
    <col min="9730" max="9730" width="11.85546875" style="813" customWidth="1"/>
    <col min="9731" max="9731" width="12.42578125" style="813" customWidth="1"/>
    <col min="9732" max="9732" width="12.5703125" style="813" customWidth="1"/>
    <col min="9733" max="9733" width="11.7109375" style="813" customWidth="1"/>
    <col min="9734" max="9734" width="10.7109375" style="813" customWidth="1"/>
    <col min="9735" max="9735" width="2.42578125" style="813" bestFit="1" customWidth="1"/>
    <col min="9736" max="9736" width="8.5703125" style="813" customWidth="1"/>
    <col min="9737" max="9737" width="12.42578125" style="813" customWidth="1"/>
    <col min="9738" max="9738" width="2.140625" style="813" customWidth="1"/>
    <col min="9739" max="9739" width="9.42578125" style="813" customWidth="1"/>
    <col min="9740" max="9984" width="11" style="813"/>
    <col min="9985" max="9985" width="47.42578125" style="813" bestFit="1" customWidth="1"/>
    <col min="9986" max="9986" width="11.85546875" style="813" customWidth="1"/>
    <col min="9987" max="9987" width="12.42578125" style="813" customWidth="1"/>
    <col min="9988" max="9988" width="12.5703125" style="813" customWidth="1"/>
    <col min="9989" max="9989" width="11.7109375" style="813" customWidth="1"/>
    <col min="9990" max="9990" width="10.7109375" style="813" customWidth="1"/>
    <col min="9991" max="9991" width="2.42578125" style="813" bestFit="1" customWidth="1"/>
    <col min="9992" max="9992" width="8.5703125" style="813" customWidth="1"/>
    <col min="9993" max="9993" width="12.42578125" style="813" customWidth="1"/>
    <col min="9994" max="9994" width="2.140625" style="813" customWidth="1"/>
    <col min="9995" max="9995" width="9.42578125" style="813" customWidth="1"/>
    <col min="9996" max="10240" width="11" style="813"/>
    <col min="10241" max="10241" width="47.42578125" style="813" bestFit="1" customWidth="1"/>
    <col min="10242" max="10242" width="11.85546875" style="813" customWidth="1"/>
    <col min="10243" max="10243" width="12.42578125" style="813" customWidth="1"/>
    <col min="10244" max="10244" width="12.5703125" style="813" customWidth="1"/>
    <col min="10245" max="10245" width="11.7109375" style="813" customWidth="1"/>
    <col min="10246" max="10246" width="10.7109375" style="813" customWidth="1"/>
    <col min="10247" max="10247" width="2.42578125" style="813" bestFit="1" customWidth="1"/>
    <col min="10248" max="10248" width="8.5703125" style="813" customWidth="1"/>
    <col min="10249" max="10249" width="12.42578125" style="813" customWidth="1"/>
    <col min="10250" max="10250" width="2.140625" style="813" customWidth="1"/>
    <col min="10251" max="10251" width="9.42578125" style="813" customWidth="1"/>
    <col min="10252" max="10496" width="11" style="813"/>
    <col min="10497" max="10497" width="47.42578125" style="813" bestFit="1" customWidth="1"/>
    <col min="10498" max="10498" width="11.85546875" style="813" customWidth="1"/>
    <col min="10499" max="10499" width="12.42578125" style="813" customWidth="1"/>
    <col min="10500" max="10500" width="12.5703125" style="813" customWidth="1"/>
    <col min="10501" max="10501" width="11.7109375" style="813" customWidth="1"/>
    <col min="10502" max="10502" width="10.7109375" style="813" customWidth="1"/>
    <col min="10503" max="10503" width="2.42578125" style="813" bestFit="1" customWidth="1"/>
    <col min="10504" max="10504" width="8.5703125" style="813" customWidth="1"/>
    <col min="10505" max="10505" width="12.42578125" style="813" customWidth="1"/>
    <col min="10506" max="10506" width="2.140625" style="813" customWidth="1"/>
    <col min="10507" max="10507" width="9.42578125" style="813" customWidth="1"/>
    <col min="10508" max="10752" width="11" style="813"/>
    <col min="10753" max="10753" width="47.42578125" style="813" bestFit="1" customWidth="1"/>
    <col min="10754" max="10754" width="11.85546875" style="813" customWidth="1"/>
    <col min="10755" max="10755" width="12.42578125" style="813" customWidth="1"/>
    <col min="10756" max="10756" width="12.5703125" style="813" customWidth="1"/>
    <col min="10757" max="10757" width="11.7109375" style="813" customWidth="1"/>
    <col min="10758" max="10758" width="10.7109375" style="813" customWidth="1"/>
    <col min="10759" max="10759" width="2.42578125" style="813" bestFit="1" customWidth="1"/>
    <col min="10760" max="10760" width="8.5703125" style="813" customWidth="1"/>
    <col min="10761" max="10761" width="12.42578125" style="813" customWidth="1"/>
    <col min="10762" max="10762" width="2.140625" style="813" customWidth="1"/>
    <col min="10763" max="10763" width="9.42578125" style="813" customWidth="1"/>
    <col min="10764" max="11008" width="11" style="813"/>
    <col min="11009" max="11009" width="47.42578125" style="813" bestFit="1" customWidth="1"/>
    <col min="11010" max="11010" width="11.85546875" style="813" customWidth="1"/>
    <col min="11011" max="11011" width="12.42578125" style="813" customWidth="1"/>
    <col min="11012" max="11012" width="12.5703125" style="813" customWidth="1"/>
    <col min="11013" max="11013" width="11.7109375" style="813" customWidth="1"/>
    <col min="11014" max="11014" width="10.7109375" style="813" customWidth="1"/>
    <col min="11015" max="11015" width="2.42578125" style="813" bestFit="1" customWidth="1"/>
    <col min="11016" max="11016" width="8.5703125" style="813" customWidth="1"/>
    <col min="11017" max="11017" width="12.42578125" style="813" customWidth="1"/>
    <col min="11018" max="11018" width="2.140625" style="813" customWidth="1"/>
    <col min="11019" max="11019" width="9.42578125" style="813" customWidth="1"/>
    <col min="11020" max="11264" width="11" style="813"/>
    <col min="11265" max="11265" width="47.42578125" style="813" bestFit="1" customWidth="1"/>
    <col min="11266" max="11266" width="11.85546875" style="813" customWidth="1"/>
    <col min="11267" max="11267" width="12.42578125" style="813" customWidth="1"/>
    <col min="11268" max="11268" width="12.5703125" style="813" customWidth="1"/>
    <col min="11269" max="11269" width="11.7109375" style="813" customWidth="1"/>
    <col min="11270" max="11270" width="10.7109375" style="813" customWidth="1"/>
    <col min="11271" max="11271" width="2.42578125" style="813" bestFit="1" customWidth="1"/>
    <col min="11272" max="11272" width="8.5703125" style="813" customWidth="1"/>
    <col min="11273" max="11273" width="12.42578125" style="813" customWidth="1"/>
    <col min="11274" max="11274" width="2.140625" style="813" customWidth="1"/>
    <col min="11275" max="11275" width="9.42578125" style="813" customWidth="1"/>
    <col min="11276" max="11520" width="11" style="813"/>
    <col min="11521" max="11521" width="47.42578125" style="813" bestFit="1" customWidth="1"/>
    <col min="11522" max="11522" width="11.85546875" style="813" customWidth="1"/>
    <col min="11523" max="11523" width="12.42578125" style="813" customWidth="1"/>
    <col min="11524" max="11524" width="12.5703125" style="813" customWidth="1"/>
    <col min="11525" max="11525" width="11.7109375" style="813" customWidth="1"/>
    <col min="11526" max="11526" width="10.7109375" style="813" customWidth="1"/>
    <col min="11527" max="11527" width="2.42578125" style="813" bestFit="1" customWidth="1"/>
    <col min="11528" max="11528" width="8.5703125" style="813" customWidth="1"/>
    <col min="11529" max="11529" width="12.42578125" style="813" customWidth="1"/>
    <col min="11530" max="11530" width="2.140625" style="813" customWidth="1"/>
    <col min="11531" max="11531" width="9.42578125" style="813" customWidth="1"/>
    <col min="11532" max="11776" width="11" style="813"/>
    <col min="11777" max="11777" width="47.42578125" style="813" bestFit="1" customWidth="1"/>
    <col min="11778" max="11778" width="11.85546875" style="813" customWidth="1"/>
    <col min="11779" max="11779" width="12.42578125" style="813" customWidth="1"/>
    <col min="11780" max="11780" width="12.5703125" style="813" customWidth="1"/>
    <col min="11781" max="11781" width="11.7109375" style="813" customWidth="1"/>
    <col min="11782" max="11782" width="10.7109375" style="813" customWidth="1"/>
    <col min="11783" max="11783" width="2.42578125" style="813" bestFit="1" customWidth="1"/>
    <col min="11784" max="11784" width="8.5703125" style="813" customWidth="1"/>
    <col min="11785" max="11785" width="12.42578125" style="813" customWidth="1"/>
    <col min="11786" max="11786" width="2.140625" style="813" customWidth="1"/>
    <col min="11787" max="11787" width="9.42578125" style="813" customWidth="1"/>
    <col min="11788" max="12032" width="11" style="813"/>
    <col min="12033" max="12033" width="47.42578125" style="813" bestFit="1" customWidth="1"/>
    <col min="12034" max="12034" width="11.85546875" style="813" customWidth="1"/>
    <col min="12035" max="12035" width="12.42578125" style="813" customWidth="1"/>
    <col min="12036" max="12036" width="12.5703125" style="813" customWidth="1"/>
    <col min="12037" max="12037" width="11.7109375" style="813" customWidth="1"/>
    <col min="12038" max="12038" width="10.7109375" style="813" customWidth="1"/>
    <col min="12039" max="12039" width="2.42578125" style="813" bestFit="1" customWidth="1"/>
    <col min="12040" max="12040" width="8.5703125" style="813" customWidth="1"/>
    <col min="12041" max="12041" width="12.42578125" style="813" customWidth="1"/>
    <col min="12042" max="12042" width="2.140625" style="813" customWidth="1"/>
    <col min="12043" max="12043" width="9.42578125" style="813" customWidth="1"/>
    <col min="12044" max="12288" width="11" style="813"/>
    <col min="12289" max="12289" width="47.42578125" style="813" bestFit="1" customWidth="1"/>
    <col min="12290" max="12290" width="11.85546875" style="813" customWidth="1"/>
    <col min="12291" max="12291" width="12.42578125" style="813" customWidth="1"/>
    <col min="12292" max="12292" width="12.5703125" style="813" customWidth="1"/>
    <col min="12293" max="12293" width="11.7109375" style="813" customWidth="1"/>
    <col min="12294" max="12294" width="10.7109375" style="813" customWidth="1"/>
    <col min="12295" max="12295" width="2.42578125" style="813" bestFit="1" customWidth="1"/>
    <col min="12296" max="12296" width="8.5703125" style="813" customWidth="1"/>
    <col min="12297" max="12297" width="12.42578125" style="813" customWidth="1"/>
    <col min="12298" max="12298" width="2.140625" style="813" customWidth="1"/>
    <col min="12299" max="12299" width="9.42578125" style="813" customWidth="1"/>
    <col min="12300" max="12544" width="11" style="813"/>
    <col min="12545" max="12545" width="47.42578125" style="813" bestFit="1" customWidth="1"/>
    <col min="12546" max="12546" width="11.85546875" style="813" customWidth="1"/>
    <col min="12547" max="12547" width="12.42578125" style="813" customWidth="1"/>
    <col min="12548" max="12548" width="12.5703125" style="813" customWidth="1"/>
    <col min="12549" max="12549" width="11.7109375" style="813" customWidth="1"/>
    <col min="12550" max="12550" width="10.7109375" style="813" customWidth="1"/>
    <col min="12551" max="12551" width="2.42578125" style="813" bestFit="1" customWidth="1"/>
    <col min="12552" max="12552" width="8.5703125" style="813" customWidth="1"/>
    <col min="12553" max="12553" width="12.42578125" style="813" customWidth="1"/>
    <col min="12554" max="12554" width="2.140625" style="813" customWidth="1"/>
    <col min="12555" max="12555" width="9.42578125" style="813" customWidth="1"/>
    <col min="12556" max="12800" width="11" style="813"/>
    <col min="12801" max="12801" width="47.42578125" style="813" bestFit="1" customWidth="1"/>
    <col min="12802" max="12802" width="11.85546875" style="813" customWidth="1"/>
    <col min="12803" max="12803" width="12.42578125" style="813" customWidth="1"/>
    <col min="12804" max="12804" width="12.5703125" style="813" customWidth="1"/>
    <col min="12805" max="12805" width="11.7109375" style="813" customWidth="1"/>
    <col min="12806" max="12806" width="10.7109375" style="813" customWidth="1"/>
    <col min="12807" max="12807" width="2.42578125" style="813" bestFit="1" customWidth="1"/>
    <col min="12808" max="12808" width="8.5703125" style="813" customWidth="1"/>
    <col min="12809" max="12809" width="12.42578125" style="813" customWidth="1"/>
    <col min="12810" max="12810" width="2.140625" style="813" customWidth="1"/>
    <col min="12811" max="12811" width="9.42578125" style="813" customWidth="1"/>
    <col min="12812" max="13056" width="11" style="813"/>
    <col min="13057" max="13057" width="47.42578125" style="813" bestFit="1" customWidth="1"/>
    <col min="13058" max="13058" width="11.85546875" style="813" customWidth="1"/>
    <col min="13059" max="13059" width="12.42578125" style="813" customWidth="1"/>
    <col min="13060" max="13060" width="12.5703125" style="813" customWidth="1"/>
    <col min="13061" max="13061" width="11.7109375" style="813" customWidth="1"/>
    <col min="13062" max="13062" width="10.7109375" style="813" customWidth="1"/>
    <col min="13063" max="13063" width="2.42578125" style="813" bestFit="1" customWidth="1"/>
    <col min="13064" max="13064" width="8.5703125" style="813" customWidth="1"/>
    <col min="13065" max="13065" width="12.42578125" style="813" customWidth="1"/>
    <col min="13066" max="13066" width="2.140625" style="813" customWidth="1"/>
    <col min="13067" max="13067" width="9.42578125" style="813" customWidth="1"/>
    <col min="13068" max="13312" width="11" style="813"/>
    <col min="13313" max="13313" width="47.42578125" style="813" bestFit="1" customWidth="1"/>
    <col min="13314" max="13314" width="11.85546875" style="813" customWidth="1"/>
    <col min="13315" max="13315" width="12.42578125" style="813" customWidth="1"/>
    <col min="13316" max="13316" width="12.5703125" style="813" customWidth="1"/>
    <col min="13317" max="13317" width="11.7109375" style="813" customWidth="1"/>
    <col min="13318" max="13318" width="10.7109375" style="813" customWidth="1"/>
    <col min="13319" max="13319" width="2.42578125" style="813" bestFit="1" customWidth="1"/>
    <col min="13320" max="13320" width="8.5703125" style="813" customWidth="1"/>
    <col min="13321" max="13321" width="12.42578125" style="813" customWidth="1"/>
    <col min="13322" max="13322" width="2.140625" style="813" customWidth="1"/>
    <col min="13323" max="13323" width="9.42578125" style="813" customWidth="1"/>
    <col min="13324" max="13568" width="11" style="813"/>
    <col min="13569" max="13569" width="47.42578125" style="813" bestFit="1" customWidth="1"/>
    <col min="13570" max="13570" width="11.85546875" style="813" customWidth="1"/>
    <col min="13571" max="13571" width="12.42578125" style="813" customWidth="1"/>
    <col min="13572" max="13572" width="12.5703125" style="813" customWidth="1"/>
    <col min="13573" max="13573" width="11.7109375" style="813" customWidth="1"/>
    <col min="13574" max="13574" width="10.7109375" style="813" customWidth="1"/>
    <col min="13575" max="13575" width="2.42578125" style="813" bestFit="1" customWidth="1"/>
    <col min="13576" max="13576" width="8.5703125" style="813" customWidth="1"/>
    <col min="13577" max="13577" width="12.42578125" style="813" customWidth="1"/>
    <col min="13578" max="13578" width="2.140625" style="813" customWidth="1"/>
    <col min="13579" max="13579" width="9.42578125" style="813" customWidth="1"/>
    <col min="13580" max="13824" width="11" style="813"/>
    <col min="13825" max="13825" width="47.42578125" style="813" bestFit="1" customWidth="1"/>
    <col min="13826" max="13826" width="11.85546875" style="813" customWidth="1"/>
    <col min="13827" max="13827" width="12.42578125" style="813" customWidth="1"/>
    <col min="13828" max="13828" width="12.5703125" style="813" customWidth="1"/>
    <col min="13829" max="13829" width="11.7109375" style="813" customWidth="1"/>
    <col min="13830" max="13830" width="10.7109375" style="813" customWidth="1"/>
    <col min="13831" max="13831" width="2.42578125" style="813" bestFit="1" customWidth="1"/>
    <col min="13832" max="13832" width="8.5703125" style="813" customWidth="1"/>
    <col min="13833" max="13833" width="12.42578125" style="813" customWidth="1"/>
    <col min="13834" max="13834" width="2.140625" style="813" customWidth="1"/>
    <col min="13835" max="13835" width="9.42578125" style="813" customWidth="1"/>
    <col min="13836" max="14080" width="11" style="813"/>
    <col min="14081" max="14081" width="47.42578125" style="813" bestFit="1" customWidth="1"/>
    <col min="14082" max="14082" width="11.85546875" style="813" customWidth="1"/>
    <col min="14083" max="14083" width="12.42578125" style="813" customWidth="1"/>
    <col min="14084" max="14084" width="12.5703125" style="813" customWidth="1"/>
    <col min="14085" max="14085" width="11.7109375" style="813" customWidth="1"/>
    <col min="14086" max="14086" width="10.7109375" style="813" customWidth="1"/>
    <col min="14087" max="14087" width="2.42578125" style="813" bestFit="1" customWidth="1"/>
    <col min="14088" max="14088" width="8.5703125" style="813" customWidth="1"/>
    <col min="14089" max="14089" width="12.42578125" style="813" customWidth="1"/>
    <col min="14090" max="14090" width="2.140625" style="813" customWidth="1"/>
    <col min="14091" max="14091" width="9.42578125" style="813" customWidth="1"/>
    <col min="14092" max="14336" width="11" style="813"/>
    <col min="14337" max="14337" width="47.42578125" style="813" bestFit="1" customWidth="1"/>
    <col min="14338" max="14338" width="11.85546875" style="813" customWidth="1"/>
    <col min="14339" max="14339" width="12.42578125" style="813" customWidth="1"/>
    <col min="14340" max="14340" width="12.5703125" style="813" customWidth="1"/>
    <col min="14341" max="14341" width="11.7109375" style="813" customWidth="1"/>
    <col min="14342" max="14342" width="10.7109375" style="813" customWidth="1"/>
    <col min="14343" max="14343" width="2.42578125" style="813" bestFit="1" customWidth="1"/>
    <col min="14344" max="14344" width="8.5703125" style="813" customWidth="1"/>
    <col min="14345" max="14345" width="12.42578125" style="813" customWidth="1"/>
    <col min="14346" max="14346" width="2.140625" style="813" customWidth="1"/>
    <col min="14347" max="14347" width="9.42578125" style="813" customWidth="1"/>
    <col min="14348" max="14592" width="11" style="813"/>
    <col min="14593" max="14593" width="47.42578125" style="813" bestFit="1" customWidth="1"/>
    <col min="14594" max="14594" width="11.85546875" style="813" customWidth="1"/>
    <col min="14595" max="14595" width="12.42578125" style="813" customWidth="1"/>
    <col min="14596" max="14596" width="12.5703125" style="813" customWidth="1"/>
    <col min="14597" max="14597" width="11.7109375" style="813" customWidth="1"/>
    <col min="14598" max="14598" width="10.7109375" style="813" customWidth="1"/>
    <col min="14599" max="14599" width="2.42578125" style="813" bestFit="1" customWidth="1"/>
    <col min="14600" max="14600" width="8.5703125" style="813" customWidth="1"/>
    <col min="14601" max="14601" width="12.42578125" style="813" customWidth="1"/>
    <col min="14602" max="14602" width="2.140625" style="813" customWidth="1"/>
    <col min="14603" max="14603" width="9.42578125" style="813" customWidth="1"/>
    <col min="14604" max="14848" width="11" style="813"/>
    <col min="14849" max="14849" width="47.42578125" style="813" bestFit="1" customWidth="1"/>
    <col min="14850" max="14850" width="11.85546875" style="813" customWidth="1"/>
    <col min="14851" max="14851" width="12.42578125" style="813" customWidth="1"/>
    <col min="14852" max="14852" width="12.5703125" style="813" customWidth="1"/>
    <col min="14853" max="14853" width="11.7109375" style="813" customWidth="1"/>
    <col min="14854" max="14854" width="10.7109375" style="813" customWidth="1"/>
    <col min="14855" max="14855" width="2.42578125" style="813" bestFit="1" customWidth="1"/>
    <col min="14856" max="14856" width="8.5703125" style="813" customWidth="1"/>
    <col min="14857" max="14857" width="12.42578125" style="813" customWidth="1"/>
    <col min="14858" max="14858" width="2.140625" style="813" customWidth="1"/>
    <col min="14859" max="14859" width="9.42578125" style="813" customWidth="1"/>
    <col min="14860" max="15104" width="11" style="813"/>
    <col min="15105" max="15105" width="47.42578125" style="813" bestFit="1" customWidth="1"/>
    <col min="15106" max="15106" width="11.85546875" style="813" customWidth="1"/>
    <col min="15107" max="15107" width="12.42578125" style="813" customWidth="1"/>
    <col min="15108" max="15108" width="12.5703125" style="813" customWidth="1"/>
    <col min="15109" max="15109" width="11.7109375" style="813" customWidth="1"/>
    <col min="15110" max="15110" width="10.7109375" style="813" customWidth="1"/>
    <col min="15111" max="15111" width="2.42578125" style="813" bestFit="1" customWidth="1"/>
    <col min="15112" max="15112" width="8.5703125" style="813" customWidth="1"/>
    <col min="15113" max="15113" width="12.42578125" style="813" customWidth="1"/>
    <col min="15114" max="15114" width="2.140625" style="813" customWidth="1"/>
    <col min="15115" max="15115" width="9.42578125" style="813" customWidth="1"/>
    <col min="15116" max="15360" width="11" style="813"/>
    <col min="15361" max="15361" width="47.42578125" style="813" bestFit="1" customWidth="1"/>
    <col min="15362" max="15362" width="11.85546875" style="813" customWidth="1"/>
    <col min="15363" max="15363" width="12.42578125" style="813" customWidth="1"/>
    <col min="15364" max="15364" width="12.5703125" style="813" customWidth="1"/>
    <col min="15365" max="15365" width="11.7109375" style="813" customWidth="1"/>
    <col min="15366" max="15366" width="10.7109375" style="813" customWidth="1"/>
    <col min="15367" max="15367" width="2.42578125" style="813" bestFit="1" customWidth="1"/>
    <col min="15368" max="15368" width="8.5703125" style="813" customWidth="1"/>
    <col min="15369" max="15369" width="12.42578125" style="813" customWidth="1"/>
    <col min="15370" max="15370" width="2.140625" style="813" customWidth="1"/>
    <col min="15371" max="15371" width="9.42578125" style="813" customWidth="1"/>
    <col min="15372" max="15616" width="11" style="813"/>
    <col min="15617" max="15617" width="47.42578125" style="813" bestFit="1" customWidth="1"/>
    <col min="15618" max="15618" width="11.85546875" style="813" customWidth="1"/>
    <col min="15619" max="15619" width="12.42578125" style="813" customWidth="1"/>
    <col min="15620" max="15620" width="12.5703125" style="813" customWidth="1"/>
    <col min="15621" max="15621" width="11.7109375" style="813" customWidth="1"/>
    <col min="15622" max="15622" width="10.7109375" style="813" customWidth="1"/>
    <col min="15623" max="15623" width="2.42578125" style="813" bestFit="1" customWidth="1"/>
    <col min="15624" max="15624" width="8.5703125" style="813" customWidth="1"/>
    <col min="15625" max="15625" width="12.42578125" style="813" customWidth="1"/>
    <col min="15626" max="15626" width="2.140625" style="813" customWidth="1"/>
    <col min="15627" max="15627" width="9.42578125" style="813" customWidth="1"/>
    <col min="15628" max="15872" width="11" style="813"/>
    <col min="15873" max="15873" width="47.42578125" style="813" bestFit="1" customWidth="1"/>
    <col min="15874" max="15874" width="11.85546875" style="813" customWidth="1"/>
    <col min="15875" max="15875" width="12.42578125" style="813" customWidth="1"/>
    <col min="15876" max="15876" width="12.5703125" style="813" customWidth="1"/>
    <col min="15877" max="15877" width="11.7109375" style="813" customWidth="1"/>
    <col min="15878" max="15878" width="10.7109375" style="813" customWidth="1"/>
    <col min="15879" max="15879" width="2.42578125" style="813" bestFit="1" customWidth="1"/>
    <col min="15880" max="15880" width="8.5703125" style="813" customWidth="1"/>
    <col min="15881" max="15881" width="12.42578125" style="813" customWidth="1"/>
    <col min="15882" max="15882" width="2.140625" style="813" customWidth="1"/>
    <col min="15883" max="15883" width="9.42578125" style="813" customWidth="1"/>
    <col min="15884" max="16128" width="11" style="813"/>
    <col min="16129" max="16129" width="47.42578125" style="813" bestFit="1" customWidth="1"/>
    <col min="16130" max="16130" width="11.85546875" style="813" customWidth="1"/>
    <col min="16131" max="16131" width="12.42578125" style="813" customWidth="1"/>
    <col min="16132" max="16132" width="12.5703125" style="813" customWidth="1"/>
    <col min="16133" max="16133" width="11.7109375" style="813" customWidth="1"/>
    <col min="16134" max="16134" width="10.7109375" style="813" customWidth="1"/>
    <col min="16135" max="16135" width="2.42578125" style="813" bestFit="1" customWidth="1"/>
    <col min="16136" max="16136" width="8.5703125" style="813" customWidth="1"/>
    <col min="16137" max="16137" width="12.42578125" style="813" customWidth="1"/>
    <col min="16138" max="16138" width="2.140625" style="813" customWidth="1"/>
    <col min="16139" max="16139" width="9.42578125" style="813" customWidth="1"/>
    <col min="16140" max="16384" width="11" style="813"/>
  </cols>
  <sheetData>
    <row r="1" spans="1:11" ht="24.95" customHeight="1">
      <c r="A1" s="1780" t="s">
        <v>696</v>
      </c>
      <c r="B1" s="1780"/>
      <c r="C1" s="1780"/>
      <c r="D1" s="1780"/>
      <c r="E1" s="1780"/>
      <c r="F1" s="1780"/>
      <c r="G1" s="1780"/>
      <c r="H1" s="1780"/>
      <c r="I1" s="1780"/>
      <c r="J1" s="1780"/>
      <c r="K1" s="1780"/>
    </row>
    <row r="2" spans="1:11" ht="17.100000000000001" customHeight="1">
      <c r="A2" s="1781" t="s">
        <v>118</v>
      </c>
      <c r="B2" s="1781"/>
      <c r="C2" s="1781"/>
      <c r="D2" s="1781"/>
      <c r="E2" s="1781"/>
      <c r="F2" s="1781"/>
      <c r="G2" s="1781"/>
      <c r="H2" s="1781"/>
      <c r="I2" s="1781"/>
      <c r="J2" s="1781"/>
      <c r="K2" s="1781"/>
    </row>
    <row r="3" spans="1:11" ht="17.100000000000001" customHeight="1" thickBot="1">
      <c r="A3" s="814" t="s">
        <v>124</v>
      </c>
      <c r="B3" s="814"/>
      <c r="C3" s="814"/>
      <c r="D3" s="814"/>
      <c r="E3" s="815"/>
      <c r="F3" s="814"/>
      <c r="G3" s="814"/>
      <c r="H3" s="814"/>
      <c r="I3" s="1782" t="s">
        <v>2</v>
      </c>
      <c r="J3" s="1782"/>
      <c r="K3" s="1782"/>
    </row>
    <row r="4" spans="1:11" ht="17.100000000000001" customHeight="1" thickTop="1">
      <c r="A4" s="1789" t="s">
        <v>698</v>
      </c>
      <c r="B4" s="816">
        <v>2016</v>
      </c>
      <c r="C4" s="817">
        <v>2017</v>
      </c>
      <c r="D4" s="817">
        <v>2017</v>
      </c>
      <c r="E4" s="817">
        <v>2018</v>
      </c>
      <c r="F4" s="1783" t="s">
        <v>697</v>
      </c>
      <c r="G4" s="1783"/>
      <c r="H4" s="1783"/>
      <c r="I4" s="1783"/>
      <c r="J4" s="1783"/>
      <c r="K4" s="1784"/>
    </row>
    <row r="5" spans="1:11" ht="15.75">
      <c r="A5" s="1790"/>
      <c r="B5" s="818" t="s">
        <v>699</v>
      </c>
      <c r="C5" s="818" t="s">
        <v>700</v>
      </c>
      <c r="D5" s="818" t="s">
        <v>701</v>
      </c>
      <c r="E5" s="818" t="s">
        <v>702</v>
      </c>
      <c r="F5" s="1785" t="s">
        <v>7</v>
      </c>
      <c r="G5" s="1786"/>
      <c r="H5" s="1787"/>
      <c r="I5" s="1786" t="s">
        <v>53</v>
      </c>
      <c r="J5" s="1786"/>
      <c r="K5" s="1788"/>
    </row>
    <row r="6" spans="1:11" ht="15.75">
      <c r="A6" s="1791"/>
      <c r="B6" s="819"/>
      <c r="C6" s="819"/>
      <c r="D6" s="819"/>
      <c r="E6" s="820"/>
      <c r="F6" s="821" t="s">
        <v>4</v>
      </c>
      <c r="G6" s="822" t="s">
        <v>124</v>
      </c>
      <c r="H6" s="823" t="s">
        <v>703</v>
      </c>
      <c r="I6" s="821" t="s">
        <v>4</v>
      </c>
      <c r="J6" s="822" t="s">
        <v>124</v>
      </c>
      <c r="K6" s="824" t="s">
        <v>703</v>
      </c>
    </row>
    <row r="7" spans="1:11" ht="21" customHeight="1">
      <c r="A7" s="825" t="s">
        <v>704</v>
      </c>
      <c r="B7" s="826">
        <v>955980.88294919219</v>
      </c>
      <c r="C7" s="826">
        <v>1006374.798883248</v>
      </c>
      <c r="D7" s="826">
        <v>1014634.8957572373</v>
      </c>
      <c r="E7" s="826">
        <v>1005319.3142656083</v>
      </c>
      <c r="F7" s="827">
        <v>44998.817329825819</v>
      </c>
      <c r="G7" s="828" t="s">
        <v>705</v>
      </c>
      <c r="H7" s="829">
        <v>4.7070833875887645</v>
      </c>
      <c r="I7" s="830">
        <v>-6664.4768990945377</v>
      </c>
      <c r="J7" s="831" t="s">
        <v>706</v>
      </c>
      <c r="K7" s="832">
        <v>-0.6568349784698404</v>
      </c>
    </row>
    <row r="8" spans="1:11" ht="21" customHeight="1">
      <c r="A8" s="833" t="s">
        <v>707</v>
      </c>
      <c r="B8" s="834">
        <v>1069789.5377942338</v>
      </c>
      <c r="C8" s="834">
        <v>1117611.0695228328</v>
      </c>
      <c r="D8" s="834">
        <v>1107823.503036466</v>
      </c>
      <c r="E8" s="834">
        <v>1098053.9685451975</v>
      </c>
      <c r="F8" s="835">
        <v>47821.531728598988</v>
      </c>
      <c r="G8" s="836"/>
      <c r="H8" s="837">
        <v>4.4701812869847961</v>
      </c>
      <c r="I8" s="838">
        <v>-9769.5344912684523</v>
      </c>
      <c r="J8" s="837"/>
      <c r="K8" s="839">
        <v>-0.88186741520565759</v>
      </c>
    </row>
    <row r="9" spans="1:11" ht="21" customHeight="1">
      <c r="A9" s="833" t="s">
        <v>708</v>
      </c>
      <c r="B9" s="834">
        <v>113808.65484504159</v>
      </c>
      <c r="C9" s="834">
        <v>111236.27063958482</v>
      </c>
      <c r="D9" s="834">
        <v>93188.607279228629</v>
      </c>
      <c r="E9" s="834">
        <v>92734.654279589187</v>
      </c>
      <c r="F9" s="835">
        <v>-2572.3842054567649</v>
      </c>
      <c r="G9" s="836"/>
      <c r="H9" s="837">
        <v>-2.2602711621178946</v>
      </c>
      <c r="I9" s="838">
        <v>-453.95299963944126</v>
      </c>
      <c r="J9" s="837"/>
      <c r="K9" s="839">
        <v>-0.48713358090997627</v>
      </c>
    </row>
    <row r="10" spans="1:11" ht="21" customHeight="1">
      <c r="A10" s="840" t="s">
        <v>709</v>
      </c>
      <c r="B10" s="834">
        <v>109383.40963409159</v>
      </c>
      <c r="C10" s="834">
        <v>107675.69655855482</v>
      </c>
      <c r="D10" s="834">
        <v>90339.575064238627</v>
      </c>
      <c r="E10" s="834">
        <v>90562.680768459191</v>
      </c>
      <c r="F10" s="835">
        <v>-1707.7130755367689</v>
      </c>
      <c r="G10" s="836"/>
      <c r="H10" s="837">
        <v>-1.5612176300312777</v>
      </c>
      <c r="I10" s="838">
        <v>223.1057042205648</v>
      </c>
      <c r="J10" s="837"/>
      <c r="K10" s="839">
        <v>0.2469634200314966</v>
      </c>
    </row>
    <row r="11" spans="1:11" s="841" customFormat="1" ht="21" customHeight="1">
      <c r="A11" s="840" t="s">
        <v>710</v>
      </c>
      <c r="B11" s="834">
        <v>4425.2452109500009</v>
      </c>
      <c r="C11" s="834">
        <v>3560.5740810300003</v>
      </c>
      <c r="D11" s="834">
        <v>2849.0322149899994</v>
      </c>
      <c r="E11" s="834">
        <v>2171.9735111299992</v>
      </c>
      <c r="F11" s="835">
        <v>-864.67112992000057</v>
      </c>
      <c r="G11" s="836"/>
      <c r="H11" s="837">
        <v>-19.539507726722675</v>
      </c>
      <c r="I11" s="838">
        <v>-677.05870386000015</v>
      </c>
      <c r="J11" s="837"/>
      <c r="K11" s="839">
        <v>-23.764515553657112</v>
      </c>
    </row>
    <row r="12" spans="1:11" ht="21" customHeight="1">
      <c r="A12" s="825" t="s">
        <v>711</v>
      </c>
      <c r="B12" s="826">
        <v>1288597.6894285779</v>
      </c>
      <c r="C12" s="826">
        <v>1419163.3462111321</v>
      </c>
      <c r="D12" s="826">
        <v>1577067.098812168</v>
      </c>
      <c r="E12" s="826">
        <v>1759486.7827004667</v>
      </c>
      <c r="F12" s="827">
        <v>135960.75538678427</v>
      </c>
      <c r="G12" s="828" t="s">
        <v>705</v>
      </c>
      <c r="H12" s="829">
        <v>10.551063105434821</v>
      </c>
      <c r="I12" s="830">
        <v>179768.5792957641</v>
      </c>
      <c r="J12" s="842" t="s">
        <v>706</v>
      </c>
      <c r="K12" s="832">
        <v>11.398917613027631</v>
      </c>
    </row>
    <row r="13" spans="1:11" ht="21" customHeight="1">
      <c r="A13" s="833" t="s">
        <v>712</v>
      </c>
      <c r="B13" s="834">
        <v>1805735.9748320361</v>
      </c>
      <c r="C13" s="834">
        <v>1914863.690372823</v>
      </c>
      <c r="D13" s="834">
        <v>2177792.0340676117</v>
      </c>
      <c r="E13" s="834">
        <v>2331180.9963526726</v>
      </c>
      <c r="F13" s="835">
        <v>109127.71554078697</v>
      </c>
      <c r="G13" s="836"/>
      <c r="H13" s="837">
        <v>6.0433926699022376</v>
      </c>
      <c r="I13" s="843">
        <v>153388.9622850609</v>
      </c>
      <c r="J13" s="844"/>
      <c r="K13" s="845">
        <v>7.0433246097684448</v>
      </c>
    </row>
    <row r="14" spans="1:11" ht="21" customHeight="1">
      <c r="A14" s="833" t="s">
        <v>713</v>
      </c>
      <c r="B14" s="834">
        <v>87759.355625270109</v>
      </c>
      <c r="C14" s="834">
        <v>-20662.104003480024</v>
      </c>
      <c r="D14" s="834">
        <v>149489.00276416997</v>
      </c>
      <c r="E14" s="834">
        <v>62361.001667120378</v>
      </c>
      <c r="F14" s="835">
        <v>-108421.45962875013</v>
      </c>
      <c r="G14" s="836"/>
      <c r="H14" s="837">
        <v>-123.54404707767752</v>
      </c>
      <c r="I14" s="838">
        <v>-87128.001097049593</v>
      </c>
      <c r="J14" s="837"/>
      <c r="K14" s="839">
        <v>-58.283886764901695</v>
      </c>
    </row>
    <row r="15" spans="1:11" ht="21" customHeight="1">
      <c r="A15" s="840" t="s">
        <v>714</v>
      </c>
      <c r="B15" s="834">
        <v>202777.81187425001</v>
      </c>
      <c r="C15" s="834">
        <v>196932.20537424998</v>
      </c>
      <c r="D15" s="834">
        <v>255761.09999525</v>
      </c>
      <c r="E15" s="834">
        <v>365534.90352149005</v>
      </c>
      <c r="F15" s="835">
        <v>-5845.6065000000235</v>
      </c>
      <c r="G15" s="836"/>
      <c r="H15" s="837">
        <v>-2.8827643645869401</v>
      </c>
      <c r="I15" s="838">
        <v>109773.80352624005</v>
      </c>
      <c r="J15" s="837"/>
      <c r="K15" s="839">
        <v>42.920445497098179</v>
      </c>
    </row>
    <row r="16" spans="1:11" ht="21" customHeight="1">
      <c r="A16" s="840" t="s">
        <v>715</v>
      </c>
      <c r="B16" s="834">
        <v>115018.4562489799</v>
      </c>
      <c r="C16" s="834">
        <v>217594.30937773001</v>
      </c>
      <c r="D16" s="834">
        <v>106272.09723108003</v>
      </c>
      <c r="E16" s="834">
        <v>303173.90185436967</v>
      </c>
      <c r="F16" s="835">
        <v>102575.85312875011</v>
      </c>
      <c r="G16" s="836"/>
      <c r="H16" s="837">
        <v>89.182081271117625</v>
      </c>
      <c r="I16" s="838">
        <v>196901.80462328964</v>
      </c>
      <c r="J16" s="837"/>
      <c r="K16" s="839">
        <v>185.28081194741335</v>
      </c>
    </row>
    <row r="17" spans="1:11" ht="21" customHeight="1">
      <c r="A17" s="833" t="s">
        <v>716</v>
      </c>
      <c r="B17" s="834">
        <v>8226.9650202916546</v>
      </c>
      <c r="C17" s="834">
        <v>9144.2856926999993</v>
      </c>
      <c r="D17" s="834">
        <v>9225.8825246000015</v>
      </c>
      <c r="E17" s="834">
        <v>8644.5408407400009</v>
      </c>
      <c r="F17" s="835">
        <v>917.32067240834476</v>
      </c>
      <c r="G17" s="836"/>
      <c r="H17" s="837">
        <v>11.150171055131395</v>
      </c>
      <c r="I17" s="838">
        <v>-581.34168386000056</v>
      </c>
      <c r="J17" s="837"/>
      <c r="K17" s="839">
        <v>-6.3012040561962968</v>
      </c>
    </row>
    <row r="18" spans="1:11" ht="21" customHeight="1">
      <c r="A18" s="840" t="s">
        <v>717</v>
      </c>
      <c r="B18" s="834">
        <v>17443.585907166511</v>
      </c>
      <c r="C18" s="834">
        <v>21546.653397497375</v>
      </c>
      <c r="D18" s="834">
        <v>21917.149346277081</v>
      </c>
      <c r="E18" s="834">
        <v>25992.090487555524</v>
      </c>
      <c r="F18" s="835">
        <v>4103.0674903308645</v>
      </c>
      <c r="G18" s="836"/>
      <c r="H18" s="837">
        <v>23.521926696535274</v>
      </c>
      <c r="I18" s="838">
        <v>4074.941141278443</v>
      </c>
      <c r="J18" s="837"/>
      <c r="K18" s="839">
        <v>18.592477866975095</v>
      </c>
    </row>
    <row r="19" spans="1:11" ht="21" customHeight="1">
      <c r="A19" s="840" t="s">
        <v>718</v>
      </c>
      <c r="B19" s="834">
        <v>3414.3295247600004</v>
      </c>
      <c r="C19" s="834">
        <v>4438.6548890200002</v>
      </c>
      <c r="D19" s="834">
        <v>4286.2288242900004</v>
      </c>
      <c r="E19" s="834">
        <v>3833.1611800500004</v>
      </c>
      <c r="F19" s="835">
        <v>1024.3253642599998</v>
      </c>
      <c r="G19" s="836"/>
      <c r="H19" s="837">
        <v>30.000776340766393</v>
      </c>
      <c r="I19" s="838">
        <v>-453.06764423999994</v>
      </c>
      <c r="J19" s="837"/>
      <c r="K19" s="839">
        <v>-10.570309304824599</v>
      </c>
    </row>
    <row r="20" spans="1:11" ht="21" customHeight="1">
      <c r="A20" s="840" t="s">
        <v>719</v>
      </c>
      <c r="B20" s="834">
        <v>14029.256382406509</v>
      </c>
      <c r="C20" s="834">
        <v>17107.998508477376</v>
      </c>
      <c r="D20" s="834">
        <v>17630.920521987082</v>
      </c>
      <c r="E20" s="834">
        <v>22158.929307505525</v>
      </c>
      <c r="F20" s="835">
        <v>3078.742126070867</v>
      </c>
      <c r="G20" s="836"/>
      <c r="H20" s="837">
        <v>21.945155481881322</v>
      </c>
      <c r="I20" s="838">
        <v>4528.0087855184429</v>
      </c>
      <c r="J20" s="837"/>
      <c r="K20" s="839">
        <v>25.682202922256248</v>
      </c>
    </row>
    <row r="21" spans="1:11" ht="21" customHeight="1">
      <c r="A21" s="833" t="s">
        <v>720</v>
      </c>
      <c r="B21" s="834">
        <v>1692306.0682793078</v>
      </c>
      <c r="C21" s="834">
        <v>1904834.8552861058</v>
      </c>
      <c r="D21" s="834">
        <v>1997159.9994325647</v>
      </c>
      <c r="E21" s="834">
        <v>2234183.3633572566</v>
      </c>
      <c r="F21" s="835">
        <v>212528.78700679797</v>
      </c>
      <c r="G21" s="846"/>
      <c r="H21" s="837">
        <v>12.558531284053814</v>
      </c>
      <c r="I21" s="838">
        <v>237023.36392469192</v>
      </c>
      <c r="J21" s="847"/>
      <c r="K21" s="839">
        <v>11.868020789122316</v>
      </c>
    </row>
    <row r="22" spans="1:11" ht="21" customHeight="1">
      <c r="A22" s="833" t="s">
        <v>721</v>
      </c>
      <c r="B22" s="834">
        <v>517138.28540345817</v>
      </c>
      <c r="C22" s="834">
        <v>495700.34416169085</v>
      </c>
      <c r="D22" s="834">
        <v>600724.93525544356</v>
      </c>
      <c r="E22" s="834">
        <v>571694.21365220589</v>
      </c>
      <c r="F22" s="835">
        <v>-26833.039845997308</v>
      </c>
      <c r="G22" s="848" t="s">
        <v>705</v>
      </c>
      <c r="H22" s="837">
        <v>-5.1887552330539304</v>
      </c>
      <c r="I22" s="838">
        <v>-26379.617010703201</v>
      </c>
      <c r="J22" s="849" t="s">
        <v>706</v>
      </c>
      <c r="K22" s="839">
        <v>-4.3912971582386398</v>
      </c>
    </row>
    <row r="23" spans="1:11" ht="21" customHeight="1">
      <c r="A23" s="825" t="s">
        <v>722</v>
      </c>
      <c r="B23" s="826">
        <v>2244578.5723777702</v>
      </c>
      <c r="C23" s="826">
        <v>2425538.1450943802</v>
      </c>
      <c r="D23" s="826">
        <v>2591701.9945694054</v>
      </c>
      <c r="E23" s="826">
        <v>2764806.0969660748</v>
      </c>
      <c r="F23" s="827">
        <v>180959.57271661004</v>
      </c>
      <c r="G23" s="850"/>
      <c r="H23" s="829">
        <v>8.0620734307782538</v>
      </c>
      <c r="I23" s="830">
        <v>173104.10239666933</v>
      </c>
      <c r="J23" s="829"/>
      <c r="K23" s="851">
        <v>6.6791669242601115</v>
      </c>
    </row>
    <row r="24" spans="1:11" ht="21" customHeight="1">
      <c r="A24" s="833" t="s">
        <v>723</v>
      </c>
      <c r="B24" s="834">
        <v>1634481.7499847095</v>
      </c>
      <c r="C24" s="834">
        <v>1717913.715552873</v>
      </c>
      <c r="D24" s="834">
        <v>1623172.4922257666</v>
      </c>
      <c r="E24" s="834">
        <v>1718607.1408525496</v>
      </c>
      <c r="F24" s="835">
        <v>83431.965568163432</v>
      </c>
      <c r="G24" s="836"/>
      <c r="H24" s="837">
        <v>5.1044904948583198</v>
      </c>
      <c r="I24" s="838">
        <v>95434.648626782931</v>
      </c>
      <c r="J24" s="837"/>
      <c r="K24" s="852">
        <v>5.8795136736157154</v>
      </c>
    </row>
    <row r="25" spans="1:11" ht="21" customHeight="1">
      <c r="A25" s="833" t="s">
        <v>724</v>
      </c>
      <c r="B25" s="834">
        <v>503287.11484016536</v>
      </c>
      <c r="C25" s="834">
        <v>528963.28057850909</v>
      </c>
      <c r="D25" s="834">
        <v>569402.38672684168</v>
      </c>
      <c r="E25" s="834">
        <v>583308.13607975584</v>
      </c>
      <c r="F25" s="835">
        <v>25676.165738343727</v>
      </c>
      <c r="G25" s="836"/>
      <c r="H25" s="837">
        <v>5.1016934432144172</v>
      </c>
      <c r="I25" s="838">
        <v>13905.749352914165</v>
      </c>
      <c r="J25" s="837"/>
      <c r="K25" s="852">
        <v>2.4421656243575152</v>
      </c>
    </row>
    <row r="26" spans="1:11" ht="21" customHeight="1">
      <c r="A26" s="840" t="s">
        <v>725</v>
      </c>
      <c r="B26" s="834">
        <v>327482.67803007999</v>
      </c>
      <c r="C26" s="834">
        <v>356954.53706253995</v>
      </c>
      <c r="D26" s="834">
        <v>361745.91183872998</v>
      </c>
      <c r="E26" s="834">
        <v>386588.86944615789</v>
      </c>
      <c r="F26" s="835">
        <v>29471.859032459965</v>
      </c>
      <c r="G26" s="836"/>
      <c r="H26" s="837">
        <v>8.9995169239922088</v>
      </c>
      <c r="I26" s="838">
        <v>24842.957607427903</v>
      </c>
      <c r="J26" s="837"/>
      <c r="K26" s="839">
        <v>6.8675157878503255</v>
      </c>
    </row>
    <row r="27" spans="1:11" ht="21" customHeight="1">
      <c r="A27" s="840" t="s">
        <v>726</v>
      </c>
      <c r="B27" s="834">
        <v>175804.43157376483</v>
      </c>
      <c r="C27" s="834">
        <v>172008.70723520534</v>
      </c>
      <c r="D27" s="834">
        <v>207656.43750904762</v>
      </c>
      <c r="E27" s="834">
        <v>196719.3032313883</v>
      </c>
      <c r="F27" s="835">
        <v>-3795.724338559492</v>
      </c>
      <c r="G27" s="836"/>
      <c r="H27" s="837">
        <v>-2.1590606701895707</v>
      </c>
      <c r="I27" s="838">
        <v>-10937.134277659323</v>
      </c>
      <c r="J27" s="837"/>
      <c r="K27" s="839">
        <v>-5.2669372588956165</v>
      </c>
    </row>
    <row r="28" spans="1:11" ht="21" customHeight="1">
      <c r="A28" s="840" t="s">
        <v>727</v>
      </c>
      <c r="B28" s="834">
        <v>1131194.6351445443</v>
      </c>
      <c r="C28" s="834">
        <v>1188950.434974364</v>
      </c>
      <c r="D28" s="834">
        <v>1053770.1054989251</v>
      </c>
      <c r="E28" s="834">
        <v>1135299.0047727937</v>
      </c>
      <c r="F28" s="835">
        <v>57755.799829819705</v>
      </c>
      <c r="G28" s="836"/>
      <c r="H28" s="837">
        <v>5.1057349491796034</v>
      </c>
      <c r="I28" s="838">
        <v>81528.89927386865</v>
      </c>
      <c r="J28" s="837"/>
      <c r="K28" s="839">
        <v>7.7368772228803575</v>
      </c>
    </row>
    <row r="29" spans="1:11" ht="21" customHeight="1">
      <c r="A29" s="853" t="s">
        <v>728</v>
      </c>
      <c r="B29" s="854">
        <v>610096.82239306055</v>
      </c>
      <c r="C29" s="854">
        <v>707624.42954150715</v>
      </c>
      <c r="D29" s="854">
        <v>968529.50234363868</v>
      </c>
      <c r="E29" s="854">
        <v>1046198.9561135252</v>
      </c>
      <c r="F29" s="855">
        <v>97527.607148446608</v>
      </c>
      <c r="G29" s="856"/>
      <c r="H29" s="856">
        <v>15.985595002101737</v>
      </c>
      <c r="I29" s="857">
        <v>77669.453769886517</v>
      </c>
      <c r="J29" s="856"/>
      <c r="K29" s="858">
        <v>8.0193172827407615</v>
      </c>
    </row>
    <row r="30" spans="1:11" ht="21" customHeight="1" thickBot="1">
      <c r="A30" s="859" t="s">
        <v>729</v>
      </c>
      <c r="B30" s="860">
        <v>2353961.9820118616</v>
      </c>
      <c r="C30" s="860">
        <v>2533213.8416529349</v>
      </c>
      <c r="D30" s="860">
        <v>2682041.5696336441</v>
      </c>
      <c r="E30" s="860">
        <v>2855368.7777345339</v>
      </c>
      <c r="F30" s="861">
        <v>179251.85964107327</v>
      </c>
      <c r="G30" s="862"/>
      <c r="H30" s="862">
        <v>7.6149003684363672</v>
      </c>
      <c r="I30" s="863">
        <v>173327.20810088981</v>
      </c>
      <c r="J30" s="862"/>
      <c r="K30" s="864">
        <v>6.4625101289748317</v>
      </c>
    </row>
    <row r="31" spans="1:11" ht="19.5" customHeight="1" thickTop="1">
      <c r="A31" s="865" t="s">
        <v>1043</v>
      </c>
      <c r="B31" s="866">
        <v>5395.0986042299937</v>
      </c>
      <c r="C31" s="814" t="s">
        <v>730</v>
      </c>
      <c r="D31" s="867"/>
      <c r="E31" s="867"/>
      <c r="F31" s="867"/>
      <c r="G31" s="868"/>
      <c r="H31" s="869"/>
      <c r="I31" s="867"/>
      <c r="J31" s="870"/>
      <c r="K31" s="870"/>
    </row>
    <row r="32" spans="1:11" ht="15" customHeight="1">
      <c r="A32" s="865" t="s">
        <v>1044</v>
      </c>
      <c r="B32" s="866">
        <v>-2651.1045925344738</v>
      </c>
      <c r="C32" s="814" t="s">
        <v>730</v>
      </c>
      <c r="D32" s="867"/>
      <c r="E32" s="867"/>
      <c r="F32" s="867"/>
      <c r="G32" s="868"/>
      <c r="H32" s="869"/>
      <c r="I32" s="867"/>
      <c r="J32" s="870"/>
      <c r="K32" s="870"/>
    </row>
    <row r="33" spans="1:11" ht="17.100000000000001" customHeight="1">
      <c r="A33" s="871" t="s">
        <v>731</v>
      </c>
      <c r="B33" s="814"/>
      <c r="C33" s="814"/>
      <c r="D33" s="867"/>
      <c r="E33" s="867"/>
      <c r="F33" s="867"/>
      <c r="G33" s="868"/>
      <c r="H33" s="869"/>
      <c r="I33" s="867"/>
      <c r="J33" s="870"/>
      <c r="K33" s="870"/>
    </row>
    <row r="34" spans="1:11" ht="17.100000000000001" customHeight="1">
      <c r="A34" s="872" t="s">
        <v>732</v>
      </c>
      <c r="B34" s="814"/>
      <c r="C34" s="814"/>
      <c r="D34" s="867"/>
      <c r="E34" s="867"/>
      <c r="F34" s="867"/>
      <c r="G34" s="868"/>
      <c r="H34" s="869"/>
      <c r="I34" s="867"/>
      <c r="J34" s="870"/>
      <c r="K34" s="870"/>
    </row>
    <row r="35" spans="1:11" ht="17.100000000000001" customHeight="1">
      <c r="A35" s="873" t="s">
        <v>733</v>
      </c>
      <c r="B35" s="874">
        <v>0.91999700765905312</v>
      </c>
      <c r="C35" s="875">
        <v>0.95372934209749793</v>
      </c>
      <c r="D35" s="875">
        <v>0.86678967189953871</v>
      </c>
      <c r="E35" s="875">
        <v>0.97533424247678202</v>
      </c>
      <c r="F35" s="876">
        <v>3.3732334438444811E-2</v>
      </c>
      <c r="G35" s="877"/>
      <c r="H35" s="876">
        <v>3.6665700168174746</v>
      </c>
      <c r="I35" s="876">
        <v>0.10854457057724332</v>
      </c>
      <c r="J35" s="876"/>
      <c r="K35" s="876">
        <v>12.522596207148126</v>
      </c>
    </row>
    <row r="36" spans="1:11" ht="17.100000000000001" customHeight="1">
      <c r="A36" s="873" t="s">
        <v>734</v>
      </c>
      <c r="B36" s="874">
        <v>2.9877941928571294</v>
      </c>
      <c r="C36" s="875">
        <v>3.0974261879248415</v>
      </c>
      <c r="D36" s="875">
        <v>2.4709224702419132</v>
      </c>
      <c r="E36" s="875">
        <v>2.87363794563877</v>
      </c>
      <c r="F36" s="876">
        <v>0.10963199506771204</v>
      </c>
      <c r="G36" s="877"/>
      <c r="H36" s="876">
        <v>3.6693288757909581</v>
      </c>
      <c r="I36" s="876">
        <v>0.4027154753968567</v>
      </c>
      <c r="J36" s="876"/>
      <c r="K36" s="876">
        <v>16.298183380777189</v>
      </c>
    </row>
    <row r="37" spans="1:11" ht="17.100000000000001" customHeight="1">
      <c r="A37" s="873" t="s">
        <v>735</v>
      </c>
      <c r="B37" s="878">
        <v>4.1030368335557039</v>
      </c>
      <c r="C37" s="879">
        <v>4.3732844684857222</v>
      </c>
      <c r="D37" s="879">
        <v>3.94529523216046</v>
      </c>
      <c r="E37" s="879">
        <v>4.6229597932624875</v>
      </c>
      <c r="F37" s="876">
        <v>0.27024763493001824</v>
      </c>
      <c r="G37" s="877"/>
      <c r="H37" s="876">
        <v>6.586527147888674</v>
      </c>
      <c r="I37" s="876">
        <v>0.67766456110202755</v>
      </c>
      <c r="J37" s="876"/>
      <c r="K37" s="876">
        <v>17.176523459587475</v>
      </c>
    </row>
    <row r="38" spans="1:11" ht="17.100000000000001" customHeight="1">
      <c r="A38" s="880"/>
      <c r="B38" s="814"/>
      <c r="C38" s="814"/>
      <c r="D38" s="814"/>
      <c r="E38" s="814"/>
      <c r="F38" s="814"/>
      <c r="G38" s="814"/>
      <c r="H38" s="814"/>
      <c r="I38" s="814"/>
      <c r="J38" s="814"/>
      <c r="K38" s="814"/>
    </row>
  </sheetData>
  <mergeCells count="7">
    <mergeCell ref="A1:K1"/>
    <mergeCell ref="A2:K2"/>
    <mergeCell ref="I3:K3"/>
    <mergeCell ref="F4:K4"/>
    <mergeCell ref="F5:H5"/>
    <mergeCell ref="I5:K5"/>
    <mergeCell ref="A4:A6"/>
  </mergeCells>
  <pageMargins left="0.7" right="0.7" top="0.75" bottom="0.75" header="0.3" footer="0.3"/>
  <pageSetup paperSize="9" scale="6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6"/>
  <sheetViews>
    <sheetView zoomScale="90" zoomScaleNormal="90" workbookViewId="0">
      <selection activeCell="M57" sqref="M57"/>
    </sheetView>
  </sheetViews>
  <sheetFormatPr defaultColWidth="11" defaultRowHeight="17.100000000000001" customHeight="1"/>
  <cols>
    <col min="1" max="1" width="56.85546875" style="807" bestFit="1" customWidth="1"/>
    <col min="2" max="5" width="14.7109375" style="807" customWidth="1"/>
    <col min="6" max="6" width="10.7109375" style="807" customWidth="1"/>
    <col min="7" max="7" width="2.42578125" style="807" bestFit="1" customWidth="1"/>
    <col min="8" max="8" width="8.5703125" style="807" customWidth="1"/>
    <col min="9" max="9" width="12.42578125" style="807" customWidth="1"/>
    <col min="10" max="10" width="2.140625" style="807" customWidth="1"/>
    <col min="11" max="11" width="9.42578125" style="807" customWidth="1"/>
    <col min="12" max="256" width="11" style="813"/>
    <col min="257" max="257" width="47.42578125" style="813" bestFit="1" customWidth="1"/>
    <col min="258" max="258" width="11.85546875" style="813" customWidth="1"/>
    <col min="259" max="259" width="12.42578125" style="813" customWidth="1"/>
    <col min="260" max="260" width="12.5703125" style="813" customWidth="1"/>
    <col min="261" max="261" width="11.7109375" style="813" customWidth="1"/>
    <col min="262" max="262" width="10.7109375" style="813" customWidth="1"/>
    <col min="263" max="263" width="2.42578125" style="813" bestFit="1" customWidth="1"/>
    <col min="264" max="264" width="8.5703125" style="813" customWidth="1"/>
    <col min="265" max="265" width="12.42578125" style="813" customWidth="1"/>
    <col min="266" max="266" width="2.140625" style="813" customWidth="1"/>
    <col min="267" max="267" width="9.42578125" style="813" customWidth="1"/>
    <col min="268" max="512" width="11" style="813"/>
    <col min="513" max="513" width="47.42578125" style="813" bestFit="1" customWidth="1"/>
    <col min="514" max="514" width="11.85546875" style="813" customWidth="1"/>
    <col min="515" max="515" width="12.42578125" style="813" customWidth="1"/>
    <col min="516" max="516" width="12.5703125" style="813" customWidth="1"/>
    <col min="517" max="517" width="11.7109375" style="813" customWidth="1"/>
    <col min="518" max="518" width="10.7109375" style="813" customWidth="1"/>
    <col min="519" max="519" width="2.42578125" style="813" bestFit="1" customWidth="1"/>
    <col min="520" max="520" width="8.5703125" style="813" customWidth="1"/>
    <col min="521" max="521" width="12.42578125" style="813" customWidth="1"/>
    <col min="522" max="522" width="2.140625" style="813" customWidth="1"/>
    <col min="523" max="523" width="9.42578125" style="813" customWidth="1"/>
    <col min="524" max="768" width="11" style="813"/>
    <col min="769" max="769" width="47.42578125" style="813" bestFit="1" customWidth="1"/>
    <col min="770" max="770" width="11.85546875" style="813" customWidth="1"/>
    <col min="771" max="771" width="12.42578125" style="813" customWidth="1"/>
    <col min="772" max="772" width="12.5703125" style="813" customWidth="1"/>
    <col min="773" max="773" width="11.7109375" style="813" customWidth="1"/>
    <col min="774" max="774" width="10.7109375" style="813" customWidth="1"/>
    <col min="775" max="775" width="2.42578125" style="813" bestFit="1" customWidth="1"/>
    <col min="776" max="776" width="8.5703125" style="813" customWidth="1"/>
    <col min="777" max="777" width="12.42578125" style="813" customWidth="1"/>
    <col min="778" max="778" width="2.140625" style="813" customWidth="1"/>
    <col min="779" max="779" width="9.42578125" style="813" customWidth="1"/>
    <col min="780" max="1024" width="11" style="813"/>
    <col min="1025" max="1025" width="47.42578125" style="813" bestFit="1" customWidth="1"/>
    <col min="1026" max="1026" width="11.85546875" style="813" customWidth="1"/>
    <col min="1027" max="1027" width="12.42578125" style="813" customWidth="1"/>
    <col min="1028" max="1028" width="12.5703125" style="813" customWidth="1"/>
    <col min="1029" max="1029" width="11.7109375" style="813" customWidth="1"/>
    <col min="1030" max="1030" width="10.7109375" style="813" customWidth="1"/>
    <col min="1031" max="1031" width="2.42578125" style="813" bestFit="1" customWidth="1"/>
    <col min="1032" max="1032" width="8.5703125" style="813" customWidth="1"/>
    <col min="1033" max="1033" width="12.42578125" style="813" customWidth="1"/>
    <col min="1034" max="1034" width="2.140625" style="813" customWidth="1"/>
    <col min="1035" max="1035" width="9.42578125" style="813" customWidth="1"/>
    <col min="1036" max="1280" width="11" style="813"/>
    <col min="1281" max="1281" width="47.42578125" style="813" bestFit="1" customWidth="1"/>
    <col min="1282" max="1282" width="11.85546875" style="813" customWidth="1"/>
    <col min="1283" max="1283" width="12.42578125" style="813" customWidth="1"/>
    <col min="1284" max="1284" width="12.5703125" style="813" customWidth="1"/>
    <col min="1285" max="1285" width="11.7109375" style="813" customWidth="1"/>
    <col min="1286" max="1286" width="10.7109375" style="813" customWidth="1"/>
    <col min="1287" max="1287" width="2.42578125" style="813" bestFit="1" customWidth="1"/>
    <col min="1288" max="1288" width="8.5703125" style="813" customWidth="1"/>
    <col min="1289" max="1289" width="12.42578125" style="813" customWidth="1"/>
    <col min="1290" max="1290" width="2.140625" style="813" customWidth="1"/>
    <col min="1291" max="1291" width="9.42578125" style="813" customWidth="1"/>
    <col min="1292" max="1536" width="11" style="813"/>
    <col min="1537" max="1537" width="47.42578125" style="813" bestFit="1" customWidth="1"/>
    <col min="1538" max="1538" width="11.85546875" style="813" customWidth="1"/>
    <col min="1539" max="1539" width="12.42578125" style="813" customWidth="1"/>
    <col min="1540" max="1540" width="12.5703125" style="813" customWidth="1"/>
    <col min="1541" max="1541" width="11.7109375" style="813" customWidth="1"/>
    <col min="1542" max="1542" width="10.7109375" style="813" customWidth="1"/>
    <col min="1543" max="1543" width="2.42578125" style="813" bestFit="1" customWidth="1"/>
    <col min="1544" max="1544" width="8.5703125" style="813" customWidth="1"/>
    <col min="1545" max="1545" width="12.42578125" style="813" customWidth="1"/>
    <col min="1546" max="1546" width="2.140625" style="813" customWidth="1"/>
    <col min="1547" max="1547" width="9.42578125" style="813" customWidth="1"/>
    <col min="1548" max="1792" width="11" style="813"/>
    <col min="1793" max="1793" width="47.42578125" style="813" bestFit="1" customWidth="1"/>
    <col min="1794" max="1794" width="11.85546875" style="813" customWidth="1"/>
    <col min="1795" max="1795" width="12.42578125" style="813" customWidth="1"/>
    <col min="1796" max="1796" width="12.5703125" style="813" customWidth="1"/>
    <col min="1797" max="1797" width="11.7109375" style="813" customWidth="1"/>
    <col min="1798" max="1798" width="10.7109375" style="813" customWidth="1"/>
    <col min="1799" max="1799" width="2.42578125" style="813" bestFit="1" customWidth="1"/>
    <col min="1800" max="1800" width="8.5703125" style="813" customWidth="1"/>
    <col min="1801" max="1801" width="12.42578125" style="813" customWidth="1"/>
    <col min="1802" max="1802" width="2.140625" style="813" customWidth="1"/>
    <col min="1803" max="1803" width="9.42578125" style="813" customWidth="1"/>
    <col min="1804" max="2048" width="11" style="813"/>
    <col min="2049" max="2049" width="47.42578125" style="813" bestFit="1" customWidth="1"/>
    <col min="2050" max="2050" width="11.85546875" style="813" customWidth="1"/>
    <col min="2051" max="2051" width="12.42578125" style="813" customWidth="1"/>
    <col min="2052" max="2052" width="12.5703125" style="813" customWidth="1"/>
    <col min="2053" max="2053" width="11.7109375" style="813" customWidth="1"/>
    <col min="2054" max="2054" width="10.7109375" style="813" customWidth="1"/>
    <col min="2055" max="2055" width="2.42578125" style="813" bestFit="1" customWidth="1"/>
    <col min="2056" max="2056" width="8.5703125" style="813" customWidth="1"/>
    <col min="2057" max="2057" width="12.42578125" style="813" customWidth="1"/>
    <col min="2058" max="2058" width="2.140625" style="813" customWidth="1"/>
    <col min="2059" max="2059" width="9.42578125" style="813" customWidth="1"/>
    <col min="2060" max="2304" width="11" style="813"/>
    <col min="2305" max="2305" width="47.42578125" style="813" bestFit="1" customWidth="1"/>
    <col min="2306" max="2306" width="11.85546875" style="813" customWidth="1"/>
    <col min="2307" max="2307" width="12.42578125" style="813" customWidth="1"/>
    <col min="2308" max="2308" width="12.5703125" style="813" customWidth="1"/>
    <col min="2309" max="2309" width="11.7109375" style="813" customWidth="1"/>
    <col min="2310" max="2310" width="10.7109375" style="813" customWidth="1"/>
    <col min="2311" max="2311" width="2.42578125" style="813" bestFit="1" customWidth="1"/>
    <col min="2312" max="2312" width="8.5703125" style="813" customWidth="1"/>
    <col min="2313" max="2313" width="12.42578125" style="813" customWidth="1"/>
    <col min="2314" max="2314" width="2.140625" style="813" customWidth="1"/>
    <col min="2315" max="2315" width="9.42578125" style="813" customWidth="1"/>
    <col min="2316" max="2560" width="11" style="813"/>
    <col min="2561" max="2561" width="47.42578125" style="813" bestFit="1" customWidth="1"/>
    <col min="2562" max="2562" width="11.85546875" style="813" customWidth="1"/>
    <col min="2563" max="2563" width="12.42578125" style="813" customWidth="1"/>
    <col min="2564" max="2564" width="12.5703125" style="813" customWidth="1"/>
    <col min="2565" max="2565" width="11.7109375" style="813" customWidth="1"/>
    <col min="2566" max="2566" width="10.7109375" style="813" customWidth="1"/>
    <col min="2567" max="2567" width="2.42578125" style="813" bestFit="1" customWidth="1"/>
    <col min="2568" max="2568" width="8.5703125" style="813" customWidth="1"/>
    <col min="2569" max="2569" width="12.42578125" style="813" customWidth="1"/>
    <col min="2570" max="2570" width="2.140625" style="813" customWidth="1"/>
    <col min="2571" max="2571" width="9.42578125" style="813" customWidth="1"/>
    <col min="2572" max="2816" width="11" style="813"/>
    <col min="2817" max="2817" width="47.42578125" style="813" bestFit="1" customWidth="1"/>
    <col min="2818" max="2818" width="11.85546875" style="813" customWidth="1"/>
    <col min="2819" max="2819" width="12.42578125" style="813" customWidth="1"/>
    <col min="2820" max="2820" width="12.5703125" style="813" customWidth="1"/>
    <col min="2821" max="2821" width="11.7109375" style="813" customWidth="1"/>
    <col min="2822" max="2822" width="10.7109375" style="813" customWidth="1"/>
    <col min="2823" max="2823" width="2.42578125" style="813" bestFit="1" customWidth="1"/>
    <col min="2824" max="2824" width="8.5703125" style="813" customWidth="1"/>
    <col min="2825" max="2825" width="12.42578125" style="813" customWidth="1"/>
    <col min="2826" max="2826" width="2.140625" style="813" customWidth="1"/>
    <col min="2827" max="2827" width="9.42578125" style="813" customWidth="1"/>
    <col min="2828" max="3072" width="11" style="813"/>
    <col min="3073" max="3073" width="47.42578125" style="813" bestFit="1" customWidth="1"/>
    <col min="3074" max="3074" width="11.85546875" style="813" customWidth="1"/>
    <col min="3075" max="3075" width="12.42578125" style="813" customWidth="1"/>
    <col min="3076" max="3076" width="12.5703125" style="813" customWidth="1"/>
    <col min="3077" max="3077" width="11.7109375" style="813" customWidth="1"/>
    <col min="3078" max="3078" width="10.7109375" style="813" customWidth="1"/>
    <col min="3079" max="3079" width="2.42578125" style="813" bestFit="1" customWidth="1"/>
    <col min="3080" max="3080" width="8.5703125" style="813" customWidth="1"/>
    <col min="3081" max="3081" width="12.42578125" style="813" customWidth="1"/>
    <col min="3082" max="3082" width="2.140625" style="813" customWidth="1"/>
    <col min="3083" max="3083" width="9.42578125" style="813" customWidth="1"/>
    <col min="3084" max="3328" width="11" style="813"/>
    <col min="3329" max="3329" width="47.42578125" style="813" bestFit="1" customWidth="1"/>
    <col min="3330" max="3330" width="11.85546875" style="813" customWidth="1"/>
    <col min="3331" max="3331" width="12.42578125" style="813" customWidth="1"/>
    <col min="3332" max="3332" width="12.5703125" style="813" customWidth="1"/>
    <col min="3333" max="3333" width="11.7109375" style="813" customWidth="1"/>
    <col min="3334" max="3334" width="10.7109375" style="813" customWidth="1"/>
    <col min="3335" max="3335" width="2.42578125" style="813" bestFit="1" customWidth="1"/>
    <col min="3336" max="3336" width="8.5703125" style="813" customWidth="1"/>
    <col min="3337" max="3337" width="12.42578125" style="813" customWidth="1"/>
    <col min="3338" max="3338" width="2.140625" style="813" customWidth="1"/>
    <col min="3339" max="3339" width="9.42578125" style="813" customWidth="1"/>
    <col min="3340" max="3584" width="11" style="813"/>
    <col min="3585" max="3585" width="47.42578125" style="813" bestFit="1" customWidth="1"/>
    <col min="3586" max="3586" width="11.85546875" style="813" customWidth="1"/>
    <col min="3587" max="3587" width="12.42578125" style="813" customWidth="1"/>
    <col min="3588" max="3588" width="12.5703125" style="813" customWidth="1"/>
    <col min="3589" max="3589" width="11.7109375" style="813" customWidth="1"/>
    <col min="3590" max="3590" width="10.7109375" style="813" customWidth="1"/>
    <col min="3591" max="3591" width="2.42578125" style="813" bestFit="1" customWidth="1"/>
    <col min="3592" max="3592" width="8.5703125" style="813" customWidth="1"/>
    <col min="3593" max="3593" width="12.42578125" style="813" customWidth="1"/>
    <col min="3594" max="3594" width="2.140625" style="813" customWidth="1"/>
    <col min="3595" max="3595" width="9.42578125" style="813" customWidth="1"/>
    <col min="3596" max="3840" width="11" style="813"/>
    <col min="3841" max="3841" width="47.42578125" style="813" bestFit="1" customWidth="1"/>
    <col min="3842" max="3842" width="11.85546875" style="813" customWidth="1"/>
    <col min="3843" max="3843" width="12.42578125" style="813" customWidth="1"/>
    <col min="3844" max="3844" width="12.5703125" style="813" customWidth="1"/>
    <col min="3845" max="3845" width="11.7109375" style="813" customWidth="1"/>
    <col min="3846" max="3846" width="10.7109375" style="813" customWidth="1"/>
    <col min="3847" max="3847" width="2.42578125" style="813" bestFit="1" customWidth="1"/>
    <col min="3848" max="3848" width="8.5703125" style="813" customWidth="1"/>
    <col min="3849" max="3849" width="12.42578125" style="813" customWidth="1"/>
    <col min="3850" max="3850" width="2.140625" style="813" customWidth="1"/>
    <col min="3851" max="3851" width="9.42578125" style="813" customWidth="1"/>
    <col min="3852" max="4096" width="11" style="813"/>
    <col min="4097" max="4097" width="47.42578125" style="813" bestFit="1" customWidth="1"/>
    <col min="4098" max="4098" width="11.85546875" style="813" customWidth="1"/>
    <col min="4099" max="4099" width="12.42578125" style="813" customWidth="1"/>
    <col min="4100" max="4100" width="12.5703125" style="813" customWidth="1"/>
    <col min="4101" max="4101" width="11.7109375" style="813" customWidth="1"/>
    <col min="4102" max="4102" width="10.7109375" style="813" customWidth="1"/>
    <col min="4103" max="4103" width="2.42578125" style="813" bestFit="1" customWidth="1"/>
    <col min="4104" max="4104" width="8.5703125" style="813" customWidth="1"/>
    <col min="4105" max="4105" width="12.42578125" style="813" customWidth="1"/>
    <col min="4106" max="4106" width="2.140625" style="813" customWidth="1"/>
    <col min="4107" max="4107" width="9.42578125" style="813" customWidth="1"/>
    <col min="4108" max="4352" width="11" style="813"/>
    <col min="4353" max="4353" width="47.42578125" style="813" bestFit="1" customWidth="1"/>
    <col min="4354" max="4354" width="11.85546875" style="813" customWidth="1"/>
    <col min="4355" max="4355" width="12.42578125" style="813" customWidth="1"/>
    <col min="4356" max="4356" width="12.5703125" style="813" customWidth="1"/>
    <col min="4357" max="4357" width="11.7109375" style="813" customWidth="1"/>
    <col min="4358" max="4358" width="10.7109375" style="813" customWidth="1"/>
    <col min="4359" max="4359" width="2.42578125" style="813" bestFit="1" customWidth="1"/>
    <col min="4360" max="4360" width="8.5703125" style="813" customWidth="1"/>
    <col min="4361" max="4361" width="12.42578125" style="813" customWidth="1"/>
    <col min="4362" max="4362" width="2.140625" style="813" customWidth="1"/>
    <col min="4363" max="4363" width="9.42578125" style="813" customWidth="1"/>
    <col min="4364" max="4608" width="11" style="813"/>
    <col min="4609" max="4609" width="47.42578125" style="813" bestFit="1" customWidth="1"/>
    <col min="4610" max="4610" width="11.85546875" style="813" customWidth="1"/>
    <col min="4611" max="4611" width="12.42578125" style="813" customWidth="1"/>
    <col min="4612" max="4612" width="12.5703125" style="813" customWidth="1"/>
    <col min="4613" max="4613" width="11.7109375" style="813" customWidth="1"/>
    <col min="4614" max="4614" width="10.7109375" style="813" customWidth="1"/>
    <col min="4615" max="4615" width="2.42578125" style="813" bestFit="1" customWidth="1"/>
    <col min="4616" max="4616" width="8.5703125" style="813" customWidth="1"/>
    <col min="4617" max="4617" width="12.42578125" style="813" customWidth="1"/>
    <col min="4618" max="4618" width="2.140625" style="813" customWidth="1"/>
    <col min="4619" max="4619" width="9.42578125" style="813" customWidth="1"/>
    <col min="4620" max="4864" width="11" style="813"/>
    <col min="4865" max="4865" width="47.42578125" style="813" bestFit="1" customWidth="1"/>
    <col min="4866" max="4866" width="11.85546875" style="813" customWidth="1"/>
    <col min="4867" max="4867" width="12.42578125" style="813" customWidth="1"/>
    <col min="4868" max="4868" width="12.5703125" style="813" customWidth="1"/>
    <col min="4869" max="4869" width="11.7109375" style="813" customWidth="1"/>
    <col min="4870" max="4870" width="10.7109375" style="813" customWidth="1"/>
    <col min="4871" max="4871" width="2.42578125" style="813" bestFit="1" customWidth="1"/>
    <col min="4872" max="4872" width="8.5703125" style="813" customWidth="1"/>
    <col min="4873" max="4873" width="12.42578125" style="813" customWidth="1"/>
    <col min="4874" max="4874" width="2.140625" style="813" customWidth="1"/>
    <col min="4875" max="4875" width="9.42578125" style="813" customWidth="1"/>
    <col min="4876" max="5120" width="11" style="813"/>
    <col min="5121" max="5121" width="47.42578125" style="813" bestFit="1" customWidth="1"/>
    <col min="5122" max="5122" width="11.85546875" style="813" customWidth="1"/>
    <col min="5123" max="5123" width="12.42578125" style="813" customWidth="1"/>
    <col min="5124" max="5124" width="12.5703125" style="813" customWidth="1"/>
    <col min="5125" max="5125" width="11.7109375" style="813" customWidth="1"/>
    <col min="5126" max="5126" width="10.7109375" style="813" customWidth="1"/>
    <col min="5127" max="5127" width="2.42578125" style="813" bestFit="1" customWidth="1"/>
    <col min="5128" max="5128" width="8.5703125" style="813" customWidth="1"/>
    <col min="5129" max="5129" width="12.42578125" style="813" customWidth="1"/>
    <col min="5130" max="5130" width="2.140625" style="813" customWidth="1"/>
    <col min="5131" max="5131" width="9.42578125" style="813" customWidth="1"/>
    <col min="5132" max="5376" width="11" style="813"/>
    <col min="5377" max="5377" width="47.42578125" style="813" bestFit="1" customWidth="1"/>
    <col min="5378" max="5378" width="11.85546875" style="813" customWidth="1"/>
    <col min="5379" max="5379" width="12.42578125" style="813" customWidth="1"/>
    <col min="5380" max="5380" width="12.5703125" style="813" customWidth="1"/>
    <col min="5381" max="5381" width="11.7109375" style="813" customWidth="1"/>
    <col min="5382" max="5382" width="10.7109375" style="813" customWidth="1"/>
    <col min="5383" max="5383" width="2.42578125" style="813" bestFit="1" customWidth="1"/>
    <col min="5384" max="5384" width="8.5703125" style="813" customWidth="1"/>
    <col min="5385" max="5385" width="12.42578125" style="813" customWidth="1"/>
    <col min="5386" max="5386" width="2.140625" style="813" customWidth="1"/>
    <col min="5387" max="5387" width="9.42578125" style="813" customWidth="1"/>
    <col min="5388" max="5632" width="11" style="813"/>
    <col min="5633" max="5633" width="47.42578125" style="813" bestFit="1" customWidth="1"/>
    <col min="5634" max="5634" width="11.85546875" style="813" customWidth="1"/>
    <col min="5635" max="5635" width="12.42578125" style="813" customWidth="1"/>
    <col min="5636" max="5636" width="12.5703125" style="813" customWidth="1"/>
    <col min="5637" max="5637" width="11.7109375" style="813" customWidth="1"/>
    <col min="5638" max="5638" width="10.7109375" style="813" customWidth="1"/>
    <col min="5639" max="5639" width="2.42578125" style="813" bestFit="1" customWidth="1"/>
    <col min="5640" max="5640" width="8.5703125" style="813" customWidth="1"/>
    <col min="5641" max="5641" width="12.42578125" style="813" customWidth="1"/>
    <col min="5642" max="5642" width="2.140625" style="813" customWidth="1"/>
    <col min="5643" max="5643" width="9.42578125" style="813" customWidth="1"/>
    <col min="5644" max="5888" width="11" style="813"/>
    <col min="5889" max="5889" width="47.42578125" style="813" bestFit="1" customWidth="1"/>
    <col min="5890" max="5890" width="11.85546875" style="813" customWidth="1"/>
    <col min="5891" max="5891" width="12.42578125" style="813" customWidth="1"/>
    <col min="5892" max="5892" width="12.5703125" style="813" customWidth="1"/>
    <col min="5893" max="5893" width="11.7109375" style="813" customWidth="1"/>
    <col min="5894" max="5894" width="10.7109375" style="813" customWidth="1"/>
    <col min="5895" max="5895" width="2.42578125" style="813" bestFit="1" customWidth="1"/>
    <col min="5896" max="5896" width="8.5703125" style="813" customWidth="1"/>
    <col min="5897" max="5897" width="12.42578125" style="813" customWidth="1"/>
    <col min="5898" max="5898" width="2.140625" style="813" customWidth="1"/>
    <col min="5899" max="5899" width="9.42578125" style="813" customWidth="1"/>
    <col min="5900" max="6144" width="11" style="813"/>
    <col min="6145" max="6145" width="47.42578125" style="813" bestFit="1" customWidth="1"/>
    <col min="6146" max="6146" width="11.85546875" style="813" customWidth="1"/>
    <col min="6147" max="6147" width="12.42578125" style="813" customWidth="1"/>
    <col min="6148" max="6148" width="12.5703125" style="813" customWidth="1"/>
    <col min="6149" max="6149" width="11.7109375" style="813" customWidth="1"/>
    <col min="6150" max="6150" width="10.7109375" style="813" customWidth="1"/>
    <col min="6151" max="6151" width="2.42578125" style="813" bestFit="1" customWidth="1"/>
    <col min="6152" max="6152" width="8.5703125" style="813" customWidth="1"/>
    <col min="6153" max="6153" width="12.42578125" style="813" customWidth="1"/>
    <col min="6154" max="6154" width="2.140625" style="813" customWidth="1"/>
    <col min="6155" max="6155" width="9.42578125" style="813" customWidth="1"/>
    <col min="6156" max="6400" width="11" style="813"/>
    <col min="6401" max="6401" width="47.42578125" style="813" bestFit="1" customWidth="1"/>
    <col min="6402" max="6402" width="11.85546875" style="813" customWidth="1"/>
    <col min="6403" max="6403" width="12.42578125" style="813" customWidth="1"/>
    <col min="6404" max="6404" width="12.5703125" style="813" customWidth="1"/>
    <col min="6405" max="6405" width="11.7109375" style="813" customWidth="1"/>
    <col min="6406" max="6406" width="10.7109375" style="813" customWidth="1"/>
    <col min="6407" max="6407" width="2.42578125" style="813" bestFit="1" customWidth="1"/>
    <col min="6408" max="6408" width="8.5703125" style="813" customWidth="1"/>
    <col min="6409" max="6409" width="12.42578125" style="813" customWidth="1"/>
    <col min="6410" max="6410" width="2.140625" style="813" customWidth="1"/>
    <col min="6411" max="6411" width="9.42578125" style="813" customWidth="1"/>
    <col min="6412" max="6656" width="11" style="813"/>
    <col min="6657" max="6657" width="47.42578125" style="813" bestFit="1" customWidth="1"/>
    <col min="6658" max="6658" width="11.85546875" style="813" customWidth="1"/>
    <col min="6659" max="6659" width="12.42578125" style="813" customWidth="1"/>
    <col min="6660" max="6660" width="12.5703125" style="813" customWidth="1"/>
    <col min="6661" max="6661" width="11.7109375" style="813" customWidth="1"/>
    <col min="6662" max="6662" width="10.7109375" style="813" customWidth="1"/>
    <col min="6663" max="6663" width="2.42578125" style="813" bestFit="1" customWidth="1"/>
    <col min="6664" max="6664" width="8.5703125" style="813" customWidth="1"/>
    <col min="6665" max="6665" width="12.42578125" style="813" customWidth="1"/>
    <col min="6666" max="6666" width="2.140625" style="813" customWidth="1"/>
    <col min="6667" max="6667" width="9.42578125" style="813" customWidth="1"/>
    <col min="6668" max="6912" width="11" style="813"/>
    <col min="6913" max="6913" width="47.42578125" style="813" bestFit="1" customWidth="1"/>
    <col min="6914" max="6914" width="11.85546875" style="813" customWidth="1"/>
    <col min="6915" max="6915" width="12.42578125" style="813" customWidth="1"/>
    <col min="6916" max="6916" width="12.5703125" style="813" customWidth="1"/>
    <col min="6917" max="6917" width="11.7109375" style="813" customWidth="1"/>
    <col min="6918" max="6918" width="10.7109375" style="813" customWidth="1"/>
    <col min="6919" max="6919" width="2.42578125" style="813" bestFit="1" customWidth="1"/>
    <col min="6920" max="6920" width="8.5703125" style="813" customWidth="1"/>
    <col min="6921" max="6921" width="12.42578125" style="813" customWidth="1"/>
    <col min="6922" max="6922" width="2.140625" style="813" customWidth="1"/>
    <col min="6923" max="6923" width="9.42578125" style="813" customWidth="1"/>
    <col min="6924" max="7168" width="11" style="813"/>
    <col min="7169" max="7169" width="47.42578125" style="813" bestFit="1" customWidth="1"/>
    <col min="7170" max="7170" width="11.85546875" style="813" customWidth="1"/>
    <col min="7171" max="7171" width="12.42578125" style="813" customWidth="1"/>
    <col min="7172" max="7172" width="12.5703125" style="813" customWidth="1"/>
    <col min="7173" max="7173" width="11.7109375" style="813" customWidth="1"/>
    <col min="7174" max="7174" width="10.7109375" style="813" customWidth="1"/>
    <col min="7175" max="7175" width="2.42578125" style="813" bestFit="1" customWidth="1"/>
    <col min="7176" max="7176" width="8.5703125" style="813" customWidth="1"/>
    <col min="7177" max="7177" width="12.42578125" style="813" customWidth="1"/>
    <col min="7178" max="7178" width="2.140625" style="813" customWidth="1"/>
    <col min="7179" max="7179" width="9.42578125" style="813" customWidth="1"/>
    <col min="7180" max="7424" width="11" style="813"/>
    <col min="7425" max="7425" width="47.42578125" style="813" bestFit="1" customWidth="1"/>
    <col min="7426" max="7426" width="11.85546875" style="813" customWidth="1"/>
    <col min="7427" max="7427" width="12.42578125" style="813" customWidth="1"/>
    <col min="7428" max="7428" width="12.5703125" style="813" customWidth="1"/>
    <col min="7429" max="7429" width="11.7109375" style="813" customWidth="1"/>
    <col min="7430" max="7430" width="10.7109375" style="813" customWidth="1"/>
    <col min="7431" max="7431" width="2.42578125" style="813" bestFit="1" customWidth="1"/>
    <col min="7432" max="7432" width="8.5703125" style="813" customWidth="1"/>
    <col min="7433" max="7433" width="12.42578125" style="813" customWidth="1"/>
    <col min="7434" max="7434" width="2.140625" style="813" customWidth="1"/>
    <col min="7435" max="7435" width="9.42578125" style="813" customWidth="1"/>
    <col min="7436" max="7680" width="11" style="813"/>
    <col min="7681" max="7681" width="47.42578125" style="813" bestFit="1" customWidth="1"/>
    <col min="7682" max="7682" width="11.85546875" style="813" customWidth="1"/>
    <col min="7683" max="7683" width="12.42578125" style="813" customWidth="1"/>
    <col min="7684" max="7684" width="12.5703125" style="813" customWidth="1"/>
    <col min="7685" max="7685" width="11.7109375" style="813" customWidth="1"/>
    <col min="7686" max="7686" width="10.7109375" style="813" customWidth="1"/>
    <col min="7687" max="7687" width="2.42578125" style="813" bestFit="1" customWidth="1"/>
    <col min="7688" max="7688" width="8.5703125" style="813" customWidth="1"/>
    <col min="7689" max="7689" width="12.42578125" style="813" customWidth="1"/>
    <col min="7690" max="7690" width="2.140625" style="813" customWidth="1"/>
    <col min="7691" max="7691" width="9.42578125" style="813" customWidth="1"/>
    <col min="7692" max="7936" width="11" style="813"/>
    <col min="7937" max="7937" width="47.42578125" style="813" bestFit="1" customWidth="1"/>
    <col min="7938" max="7938" width="11.85546875" style="813" customWidth="1"/>
    <col min="7939" max="7939" width="12.42578125" style="813" customWidth="1"/>
    <col min="7940" max="7940" width="12.5703125" style="813" customWidth="1"/>
    <col min="7941" max="7941" width="11.7109375" style="813" customWidth="1"/>
    <col min="7942" max="7942" width="10.7109375" style="813" customWidth="1"/>
    <col min="7943" max="7943" width="2.42578125" style="813" bestFit="1" customWidth="1"/>
    <col min="7944" max="7944" width="8.5703125" style="813" customWidth="1"/>
    <col min="7945" max="7945" width="12.42578125" style="813" customWidth="1"/>
    <col min="7946" max="7946" width="2.140625" style="813" customWidth="1"/>
    <col min="7947" max="7947" width="9.42578125" style="813" customWidth="1"/>
    <col min="7948" max="8192" width="11" style="813"/>
    <col min="8193" max="8193" width="47.42578125" style="813" bestFit="1" customWidth="1"/>
    <col min="8194" max="8194" width="11.85546875" style="813" customWidth="1"/>
    <col min="8195" max="8195" width="12.42578125" style="813" customWidth="1"/>
    <col min="8196" max="8196" width="12.5703125" style="813" customWidth="1"/>
    <col min="8197" max="8197" width="11.7109375" style="813" customWidth="1"/>
    <col min="8198" max="8198" width="10.7109375" style="813" customWidth="1"/>
    <col min="8199" max="8199" width="2.42578125" style="813" bestFit="1" customWidth="1"/>
    <col min="8200" max="8200" width="8.5703125" style="813" customWidth="1"/>
    <col min="8201" max="8201" width="12.42578125" style="813" customWidth="1"/>
    <col min="8202" max="8202" width="2.140625" style="813" customWidth="1"/>
    <col min="8203" max="8203" width="9.42578125" style="813" customWidth="1"/>
    <col min="8204" max="8448" width="11" style="813"/>
    <col min="8449" max="8449" width="47.42578125" style="813" bestFit="1" customWidth="1"/>
    <col min="8450" max="8450" width="11.85546875" style="813" customWidth="1"/>
    <col min="8451" max="8451" width="12.42578125" style="813" customWidth="1"/>
    <col min="8452" max="8452" width="12.5703125" style="813" customWidth="1"/>
    <col min="8453" max="8453" width="11.7109375" style="813" customWidth="1"/>
    <col min="8454" max="8454" width="10.7109375" style="813" customWidth="1"/>
    <col min="8455" max="8455" width="2.42578125" style="813" bestFit="1" customWidth="1"/>
    <col min="8456" max="8456" width="8.5703125" style="813" customWidth="1"/>
    <col min="8457" max="8457" width="12.42578125" style="813" customWidth="1"/>
    <col min="8458" max="8458" width="2.140625" style="813" customWidth="1"/>
    <col min="8459" max="8459" width="9.42578125" style="813" customWidth="1"/>
    <col min="8460" max="8704" width="11" style="813"/>
    <col min="8705" max="8705" width="47.42578125" style="813" bestFit="1" customWidth="1"/>
    <col min="8706" max="8706" width="11.85546875" style="813" customWidth="1"/>
    <col min="8707" max="8707" width="12.42578125" style="813" customWidth="1"/>
    <col min="8708" max="8708" width="12.5703125" style="813" customWidth="1"/>
    <col min="8709" max="8709" width="11.7109375" style="813" customWidth="1"/>
    <col min="8710" max="8710" width="10.7109375" style="813" customWidth="1"/>
    <col min="8711" max="8711" width="2.42578125" style="813" bestFit="1" customWidth="1"/>
    <col min="8712" max="8712" width="8.5703125" style="813" customWidth="1"/>
    <col min="8713" max="8713" width="12.42578125" style="813" customWidth="1"/>
    <col min="8714" max="8714" width="2.140625" style="813" customWidth="1"/>
    <col min="8715" max="8715" width="9.42578125" style="813" customWidth="1"/>
    <col min="8716" max="8960" width="11" style="813"/>
    <col min="8961" max="8961" width="47.42578125" style="813" bestFit="1" customWidth="1"/>
    <col min="8962" max="8962" width="11.85546875" style="813" customWidth="1"/>
    <col min="8963" max="8963" width="12.42578125" style="813" customWidth="1"/>
    <col min="8964" max="8964" width="12.5703125" style="813" customWidth="1"/>
    <col min="8965" max="8965" width="11.7109375" style="813" customWidth="1"/>
    <col min="8966" max="8966" width="10.7109375" style="813" customWidth="1"/>
    <col min="8967" max="8967" width="2.42578125" style="813" bestFit="1" customWidth="1"/>
    <col min="8968" max="8968" width="8.5703125" style="813" customWidth="1"/>
    <col min="8969" max="8969" width="12.42578125" style="813" customWidth="1"/>
    <col min="8970" max="8970" width="2.140625" style="813" customWidth="1"/>
    <col min="8971" max="8971" width="9.42578125" style="813" customWidth="1"/>
    <col min="8972" max="9216" width="11" style="813"/>
    <col min="9217" max="9217" width="47.42578125" style="813" bestFit="1" customWidth="1"/>
    <col min="9218" max="9218" width="11.85546875" style="813" customWidth="1"/>
    <col min="9219" max="9219" width="12.42578125" style="813" customWidth="1"/>
    <col min="9220" max="9220" width="12.5703125" style="813" customWidth="1"/>
    <col min="9221" max="9221" width="11.7109375" style="813" customWidth="1"/>
    <col min="9222" max="9222" width="10.7109375" style="813" customWidth="1"/>
    <col min="9223" max="9223" width="2.42578125" style="813" bestFit="1" customWidth="1"/>
    <col min="9224" max="9224" width="8.5703125" style="813" customWidth="1"/>
    <col min="9225" max="9225" width="12.42578125" style="813" customWidth="1"/>
    <col min="9226" max="9226" width="2.140625" style="813" customWidth="1"/>
    <col min="9227" max="9227" width="9.42578125" style="813" customWidth="1"/>
    <col min="9228" max="9472" width="11" style="813"/>
    <col min="9473" max="9473" width="47.42578125" style="813" bestFit="1" customWidth="1"/>
    <col min="9474" max="9474" width="11.85546875" style="813" customWidth="1"/>
    <col min="9475" max="9475" width="12.42578125" style="813" customWidth="1"/>
    <col min="9476" max="9476" width="12.5703125" style="813" customWidth="1"/>
    <col min="9477" max="9477" width="11.7109375" style="813" customWidth="1"/>
    <col min="9478" max="9478" width="10.7109375" style="813" customWidth="1"/>
    <col min="9479" max="9479" width="2.42578125" style="813" bestFit="1" customWidth="1"/>
    <col min="9480" max="9480" width="8.5703125" style="813" customWidth="1"/>
    <col min="9481" max="9481" width="12.42578125" style="813" customWidth="1"/>
    <col min="9482" max="9482" width="2.140625" style="813" customWidth="1"/>
    <col min="9483" max="9483" width="9.42578125" style="813" customWidth="1"/>
    <col min="9484" max="9728" width="11" style="813"/>
    <col min="9729" max="9729" width="47.42578125" style="813" bestFit="1" customWidth="1"/>
    <col min="9730" max="9730" width="11.85546875" style="813" customWidth="1"/>
    <col min="9731" max="9731" width="12.42578125" style="813" customWidth="1"/>
    <col min="9732" max="9732" width="12.5703125" style="813" customWidth="1"/>
    <col min="9733" max="9733" width="11.7109375" style="813" customWidth="1"/>
    <col min="9734" max="9734" width="10.7109375" style="813" customWidth="1"/>
    <col min="9735" max="9735" width="2.42578125" style="813" bestFit="1" customWidth="1"/>
    <col min="9736" max="9736" width="8.5703125" style="813" customWidth="1"/>
    <col min="9737" max="9737" width="12.42578125" style="813" customWidth="1"/>
    <col min="9738" max="9738" width="2.140625" style="813" customWidth="1"/>
    <col min="9739" max="9739" width="9.42578125" style="813" customWidth="1"/>
    <col min="9740" max="9984" width="11" style="813"/>
    <col min="9985" max="9985" width="47.42578125" style="813" bestFit="1" customWidth="1"/>
    <col min="9986" max="9986" width="11.85546875" style="813" customWidth="1"/>
    <col min="9987" max="9987" width="12.42578125" style="813" customWidth="1"/>
    <col min="9988" max="9988" width="12.5703125" style="813" customWidth="1"/>
    <col min="9989" max="9989" width="11.7109375" style="813" customWidth="1"/>
    <col min="9990" max="9990" width="10.7109375" style="813" customWidth="1"/>
    <col min="9991" max="9991" width="2.42578125" style="813" bestFit="1" customWidth="1"/>
    <col min="9992" max="9992" width="8.5703125" style="813" customWidth="1"/>
    <col min="9993" max="9993" width="12.42578125" style="813" customWidth="1"/>
    <col min="9994" max="9994" width="2.140625" style="813" customWidth="1"/>
    <col min="9995" max="9995" width="9.42578125" style="813" customWidth="1"/>
    <col min="9996" max="10240" width="11" style="813"/>
    <col min="10241" max="10241" width="47.42578125" style="813" bestFit="1" customWidth="1"/>
    <col min="10242" max="10242" width="11.85546875" style="813" customWidth="1"/>
    <col min="10243" max="10243" width="12.42578125" style="813" customWidth="1"/>
    <col min="10244" max="10244" width="12.5703125" style="813" customWidth="1"/>
    <col min="10245" max="10245" width="11.7109375" style="813" customWidth="1"/>
    <col min="10246" max="10246" width="10.7109375" style="813" customWidth="1"/>
    <col min="10247" max="10247" width="2.42578125" style="813" bestFit="1" customWidth="1"/>
    <col min="10248" max="10248" width="8.5703125" style="813" customWidth="1"/>
    <col min="10249" max="10249" width="12.42578125" style="813" customWidth="1"/>
    <col min="10250" max="10250" width="2.140625" style="813" customWidth="1"/>
    <col min="10251" max="10251" width="9.42578125" style="813" customWidth="1"/>
    <col min="10252" max="10496" width="11" style="813"/>
    <col min="10497" max="10497" width="47.42578125" style="813" bestFit="1" customWidth="1"/>
    <col min="10498" max="10498" width="11.85546875" style="813" customWidth="1"/>
    <col min="10499" max="10499" width="12.42578125" style="813" customWidth="1"/>
    <col min="10500" max="10500" width="12.5703125" style="813" customWidth="1"/>
    <col min="10501" max="10501" width="11.7109375" style="813" customWidth="1"/>
    <col min="10502" max="10502" width="10.7109375" style="813" customWidth="1"/>
    <col min="10503" max="10503" width="2.42578125" style="813" bestFit="1" customWidth="1"/>
    <col min="10504" max="10504" width="8.5703125" style="813" customWidth="1"/>
    <col min="10505" max="10505" width="12.42578125" style="813" customWidth="1"/>
    <col min="10506" max="10506" width="2.140625" style="813" customWidth="1"/>
    <col min="10507" max="10507" width="9.42578125" style="813" customWidth="1"/>
    <col min="10508" max="10752" width="11" style="813"/>
    <col min="10753" max="10753" width="47.42578125" style="813" bestFit="1" customWidth="1"/>
    <col min="10754" max="10754" width="11.85546875" style="813" customWidth="1"/>
    <col min="10755" max="10755" width="12.42578125" style="813" customWidth="1"/>
    <col min="10756" max="10756" width="12.5703125" style="813" customWidth="1"/>
    <col min="10757" max="10757" width="11.7109375" style="813" customWidth="1"/>
    <col min="10758" max="10758" width="10.7109375" style="813" customWidth="1"/>
    <col min="10759" max="10759" width="2.42578125" style="813" bestFit="1" customWidth="1"/>
    <col min="10760" max="10760" width="8.5703125" style="813" customWidth="1"/>
    <col min="10761" max="10761" width="12.42578125" style="813" customWidth="1"/>
    <col min="10762" max="10762" width="2.140625" style="813" customWidth="1"/>
    <col min="10763" max="10763" width="9.42578125" style="813" customWidth="1"/>
    <col min="10764" max="11008" width="11" style="813"/>
    <col min="11009" max="11009" width="47.42578125" style="813" bestFit="1" customWidth="1"/>
    <col min="11010" max="11010" width="11.85546875" style="813" customWidth="1"/>
    <col min="11011" max="11011" width="12.42578125" style="813" customWidth="1"/>
    <col min="11012" max="11012" width="12.5703125" style="813" customWidth="1"/>
    <col min="11013" max="11013" width="11.7109375" style="813" customWidth="1"/>
    <col min="11014" max="11014" width="10.7109375" style="813" customWidth="1"/>
    <col min="11015" max="11015" width="2.42578125" style="813" bestFit="1" customWidth="1"/>
    <col min="11016" max="11016" width="8.5703125" style="813" customWidth="1"/>
    <col min="11017" max="11017" width="12.42578125" style="813" customWidth="1"/>
    <col min="11018" max="11018" width="2.140625" style="813" customWidth="1"/>
    <col min="11019" max="11019" width="9.42578125" style="813" customWidth="1"/>
    <col min="11020" max="11264" width="11" style="813"/>
    <col min="11265" max="11265" width="47.42578125" style="813" bestFit="1" customWidth="1"/>
    <col min="11266" max="11266" width="11.85546875" style="813" customWidth="1"/>
    <col min="11267" max="11267" width="12.42578125" style="813" customWidth="1"/>
    <col min="11268" max="11268" width="12.5703125" style="813" customWidth="1"/>
    <col min="11269" max="11269" width="11.7109375" style="813" customWidth="1"/>
    <col min="11270" max="11270" width="10.7109375" style="813" customWidth="1"/>
    <col min="11271" max="11271" width="2.42578125" style="813" bestFit="1" customWidth="1"/>
    <col min="11272" max="11272" width="8.5703125" style="813" customWidth="1"/>
    <col min="11273" max="11273" width="12.42578125" style="813" customWidth="1"/>
    <col min="11274" max="11274" width="2.140625" style="813" customWidth="1"/>
    <col min="11275" max="11275" width="9.42578125" style="813" customWidth="1"/>
    <col min="11276" max="11520" width="11" style="813"/>
    <col min="11521" max="11521" width="47.42578125" style="813" bestFit="1" customWidth="1"/>
    <col min="11522" max="11522" width="11.85546875" style="813" customWidth="1"/>
    <col min="11523" max="11523" width="12.42578125" style="813" customWidth="1"/>
    <col min="11524" max="11524" width="12.5703125" style="813" customWidth="1"/>
    <col min="11525" max="11525" width="11.7109375" style="813" customWidth="1"/>
    <col min="11526" max="11526" width="10.7109375" style="813" customWidth="1"/>
    <col min="11527" max="11527" width="2.42578125" style="813" bestFit="1" customWidth="1"/>
    <col min="11528" max="11528" width="8.5703125" style="813" customWidth="1"/>
    <col min="11529" max="11529" width="12.42578125" style="813" customWidth="1"/>
    <col min="11530" max="11530" width="2.140625" style="813" customWidth="1"/>
    <col min="11531" max="11531" width="9.42578125" style="813" customWidth="1"/>
    <col min="11532" max="11776" width="11" style="813"/>
    <col min="11777" max="11777" width="47.42578125" style="813" bestFit="1" customWidth="1"/>
    <col min="11778" max="11778" width="11.85546875" style="813" customWidth="1"/>
    <col min="11779" max="11779" width="12.42578125" style="813" customWidth="1"/>
    <col min="11780" max="11780" width="12.5703125" style="813" customWidth="1"/>
    <col min="11781" max="11781" width="11.7109375" style="813" customWidth="1"/>
    <col min="11782" max="11782" width="10.7109375" style="813" customWidth="1"/>
    <col min="11783" max="11783" width="2.42578125" style="813" bestFit="1" customWidth="1"/>
    <col min="11784" max="11784" width="8.5703125" style="813" customWidth="1"/>
    <col min="11785" max="11785" width="12.42578125" style="813" customWidth="1"/>
    <col min="11786" max="11786" width="2.140625" style="813" customWidth="1"/>
    <col min="11787" max="11787" width="9.42578125" style="813" customWidth="1"/>
    <col min="11788" max="12032" width="11" style="813"/>
    <col min="12033" max="12033" width="47.42578125" style="813" bestFit="1" customWidth="1"/>
    <col min="12034" max="12034" width="11.85546875" style="813" customWidth="1"/>
    <col min="12035" max="12035" width="12.42578125" style="813" customWidth="1"/>
    <col min="12036" max="12036" width="12.5703125" style="813" customWidth="1"/>
    <col min="12037" max="12037" width="11.7109375" style="813" customWidth="1"/>
    <col min="12038" max="12038" width="10.7109375" style="813" customWidth="1"/>
    <col min="12039" max="12039" width="2.42578125" style="813" bestFit="1" customWidth="1"/>
    <col min="12040" max="12040" width="8.5703125" style="813" customWidth="1"/>
    <col min="12041" max="12041" width="12.42578125" style="813" customWidth="1"/>
    <col min="12042" max="12042" width="2.140625" style="813" customWidth="1"/>
    <col min="12043" max="12043" width="9.42578125" style="813" customWidth="1"/>
    <col min="12044" max="12288" width="11" style="813"/>
    <col min="12289" max="12289" width="47.42578125" style="813" bestFit="1" customWidth="1"/>
    <col min="12290" max="12290" width="11.85546875" style="813" customWidth="1"/>
    <col min="12291" max="12291" width="12.42578125" style="813" customWidth="1"/>
    <col min="12292" max="12292" width="12.5703125" style="813" customWidth="1"/>
    <col min="12293" max="12293" width="11.7109375" style="813" customWidth="1"/>
    <col min="12294" max="12294" width="10.7109375" style="813" customWidth="1"/>
    <col min="12295" max="12295" width="2.42578125" style="813" bestFit="1" customWidth="1"/>
    <col min="12296" max="12296" width="8.5703125" style="813" customWidth="1"/>
    <col min="12297" max="12297" width="12.42578125" style="813" customWidth="1"/>
    <col min="12298" max="12298" width="2.140625" style="813" customWidth="1"/>
    <col min="12299" max="12299" width="9.42578125" style="813" customWidth="1"/>
    <col min="12300" max="12544" width="11" style="813"/>
    <col min="12545" max="12545" width="47.42578125" style="813" bestFit="1" customWidth="1"/>
    <col min="12546" max="12546" width="11.85546875" style="813" customWidth="1"/>
    <col min="12547" max="12547" width="12.42578125" style="813" customWidth="1"/>
    <col min="12548" max="12548" width="12.5703125" style="813" customWidth="1"/>
    <col min="12549" max="12549" width="11.7109375" style="813" customWidth="1"/>
    <col min="12550" max="12550" width="10.7109375" style="813" customWidth="1"/>
    <col min="12551" max="12551" width="2.42578125" style="813" bestFit="1" customWidth="1"/>
    <col min="12552" max="12552" width="8.5703125" style="813" customWidth="1"/>
    <col min="12553" max="12553" width="12.42578125" style="813" customWidth="1"/>
    <col min="12554" max="12554" width="2.140625" style="813" customWidth="1"/>
    <col min="12555" max="12555" width="9.42578125" style="813" customWidth="1"/>
    <col min="12556" max="12800" width="11" style="813"/>
    <col min="12801" max="12801" width="47.42578125" style="813" bestFit="1" customWidth="1"/>
    <col min="12802" max="12802" width="11.85546875" style="813" customWidth="1"/>
    <col min="12803" max="12803" width="12.42578125" style="813" customWidth="1"/>
    <col min="12804" max="12804" width="12.5703125" style="813" customWidth="1"/>
    <col min="12805" max="12805" width="11.7109375" style="813" customWidth="1"/>
    <col min="12806" max="12806" width="10.7109375" style="813" customWidth="1"/>
    <col min="12807" max="12807" width="2.42578125" style="813" bestFit="1" customWidth="1"/>
    <col min="12808" max="12808" width="8.5703125" style="813" customWidth="1"/>
    <col min="12809" max="12809" width="12.42578125" style="813" customWidth="1"/>
    <col min="12810" max="12810" width="2.140625" style="813" customWidth="1"/>
    <col min="12811" max="12811" width="9.42578125" style="813" customWidth="1"/>
    <col min="12812" max="13056" width="11" style="813"/>
    <col min="13057" max="13057" width="47.42578125" style="813" bestFit="1" customWidth="1"/>
    <col min="13058" max="13058" width="11.85546875" style="813" customWidth="1"/>
    <col min="13059" max="13059" width="12.42578125" style="813" customWidth="1"/>
    <col min="13060" max="13060" width="12.5703125" style="813" customWidth="1"/>
    <col min="13061" max="13061" width="11.7109375" style="813" customWidth="1"/>
    <col min="13062" max="13062" width="10.7109375" style="813" customWidth="1"/>
    <col min="13063" max="13063" width="2.42578125" style="813" bestFit="1" customWidth="1"/>
    <col min="13064" max="13064" width="8.5703125" style="813" customWidth="1"/>
    <col min="13065" max="13065" width="12.42578125" style="813" customWidth="1"/>
    <col min="13066" max="13066" width="2.140625" style="813" customWidth="1"/>
    <col min="13067" max="13067" width="9.42578125" style="813" customWidth="1"/>
    <col min="13068" max="13312" width="11" style="813"/>
    <col min="13313" max="13313" width="47.42578125" style="813" bestFit="1" customWidth="1"/>
    <col min="13314" max="13314" width="11.85546875" style="813" customWidth="1"/>
    <col min="13315" max="13315" width="12.42578125" style="813" customWidth="1"/>
    <col min="13316" max="13316" width="12.5703125" style="813" customWidth="1"/>
    <col min="13317" max="13317" width="11.7109375" style="813" customWidth="1"/>
    <col min="13318" max="13318" width="10.7109375" style="813" customWidth="1"/>
    <col min="13319" max="13319" width="2.42578125" style="813" bestFit="1" customWidth="1"/>
    <col min="13320" max="13320" width="8.5703125" style="813" customWidth="1"/>
    <col min="13321" max="13321" width="12.42578125" style="813" customWidth="1"/>
    <col min="13322" max="13322" width="2.140625" style="813" customWidth="1"/>
    <col min="13323" max="13323" width="9.42578125" style="813" customWidth="1"/>
    <col min="13324" max="13568" width="11" style="813"/>
    <col min="13569" max="13569" width="47.42578125" style="813" bestFit="1" customWidth="1"/>
    <col min="13570" max="13570" width="11.85546875" style="813" customWidth="1"/>
    <col min="13571" max="13571" width="12.42578125" style="813" customWidth="1"/>
    <col min="13572" max="13572" width="12.5703125" style="813" customWidth="1"/>
    <col min="13573" max="13573" width="11.7109375" style="813" customWidth="1"/>
    <col min="13574" max="13574" width="10.7109375" style="813" customWidth="1"/>
    <col min="13575" max="13575" width="2.42578125" style="813" bestFit="1" customWidth="1"/>
    <col min="13576" max="13576" width="8.5703125" style="813" customWidth="1"/>
    <col min="13577" max="13577" width="12.42578125" style="813" customWidth="1"/>
    <col min="13578" max="13578" width="2.140625" style="813" customWidth="1"/>
    <col min="13579" max="13579" width="9.42578125" style="813" customWidth="1"/>
    <col min="13580" max="13824" width="11" style="813"/>
    <col min="13825" max="13825" width="47.42578125" style="813" bestFit="1" customWidth="1"/>
    <col min="13826" max="13826" width="11.85546875" style="813" customWidth="1"/>
    <col min="13827" max="13827" width="12.42578125" style="813" customWidth="1"/>
    <col min="13828" max="13828" width="12.5703125" style="813" customWidth="1"/>
    <col min="13829" max="13829" width="11.7109375" style="813" customWidth="1"/>
    <col min="13830" max="13830" width="10.7109375" style="813" customWidth="1"/>
    <col min="13831" max="13831" width="2.42578125" style="813" bestFit="1" customWidth="1"/>
    <col min="13832" max="13832" width="8.5703125" style="813" customWidth="1"/>
    <col min="13833" max="13833" width="12.42578125" style="813" customWidth="1"/>
    <col min="13834" max="13834" width="2.140625" style="813" customWidth="1"/>
    <col min="13835" max="13835" width="9.42578125" style="813" customWidth="1"/>
    <col min="13836" max="14080" width="11" style="813"/>
    <col min="14081" max="14081" width="47.42578125" style="813" bestFit="1" customWidth="1"/>
    <col min="14082" max="14082" width="11.85546875" style="813" customWidth="1"/>
    <col min="14083" max="14083" width="12.42578125" style="813" customWidth="1"/>
    <col min="14084" max="14084" width="12.5703125" style="813" customWidth="1"/>
    <col min="14085" max="14085" width="11.7109375" style="813" customWidth="1"/>
    <col min="14086" max="14086" width="10.7109375" style="813" customWidth="1"/>
    <col min="14087" max="14087" width="2.42578125" style="813" bestFit="1" customWidth="1"/>
    <col min="14088" max="14088" width="8.5703125" style="813" customWidth="1"/>
    <col min="14089" max="14089" width="12.42578125" style="813" customWidth="1"/>
    <col min="14090" max="14090" width="2.140625" style="813" customWidth="1"/>
    <col min="14091" max="14091" width="9.42578125" style="813" customWidth="1"/>
    <col min="14092" max="14336" width="11" style="813"/>
    <col min="14337" max="14337" width="47.42578125" style="813" bestFit="1" customWidth="1"/>
    <col min="14338" max="14338" width="11.85546875" style="813" customWidth="1"/>
    <col min="14339" max="14339" width="12.42578125" style="813" customWidth="1"/>
    <col min="14340" max="14340" width="12.5703125" style="813" customWidth="1"/>
    <col min="14341" max="14341" width="11.7109375" style="813" customWidth="1"/>
    <col min="14342" max="14342" width="10.7109375" style="813" customWidth="1"/>
    <col min="14343" max="14343" width="2.42578125" style="813" bestFit="1" customWidth="1"/>
    <col min="14344" max="14344" width="8.5703125" style="813" customWidth="1"/>
    <col min="14345" max="14345" width="12.42578125" style="813" customWidth="1"/>
    <col min="14346" max="14346" width="2.140625" style="813" customWidth="1"/>
    <col min="14347" max="14347" width="9.42578125" style="813" customWidth="1"/>
    <col min="14348" max="14592" width="11" style="813"/>
    <col min="14593" max="14593" width="47.42578125" style="813" bestFit="1" customWidth="1"/>
    <col min="14594" max="14594" width="11.85546875" style="813" customWidth="1"/>
    <col min="14595" max="14595" width="12.42578125" style="813" customWidth="1"/>
    <col min="14596" max="14596" width="12.5703125" style="813" customWidth="1"/>
    <col min="14597" max="14597" width="11.7109375" style="813" customWidth="1"/>
    <col min="14598" max="14598" width="10.7109375" style="813" customWidth="1"/>
    <col min="14599" max="14599" width="2.42578125" style="813" bestFit="1" customWidth="1"/>
    <col min="14600" max="14600" width="8.5703125" style="813" customWidth="1"/>
    <col min="14601" max="14601" width="12.42578125" style="813" customWidth="1"/>
    <col min="14602" max="14602" width="2.140625" style="813" customWidth="1"/>
    <col min="14603" max="14603" width="9.42578125" style="813" customWidth="1"/>
    <col min="14604" max="14848" width="11" style="813"/>
    <col min="14849" max="14849" width="47.42578125" style="813" bestFit="1" customWidth="1"/>
    <col min="14850" max="14850" width="11.85546875" style="813" customWidth="1"/>
    <col min="14851" max="14851" width="12.42578125" style="813" customWidth="1"/>
    <col min="14852" max="14852" width="12.5703125" style="813" customWidth="1"/>
    <col min="14853" max="14853" width="11.7109375" style="813" customWidth="1"/>
    <col min="14854" max="14854" width="10.7109375" style="813" customWidth="1"/>
    <col min="14855" max="14855" width="2.42578125" style="813" bestFit="1" customWidth="1"/>
    <col min="14856" max="14856" width="8.5703125" style="813" customWidth="1"/>
    <col min="14857" max="14857" width="12.42578125" style="813" customWidth="1"/>
    <col min="14858" max="14858" width="2.140625" style="813" customWidth="1"/>
    <col min="14859" max="14859" width="9.42578125" style="813" customWidth="1"/>
    <col min="14860" max="15104" width="11" style="813"/>
    <col min="15105" max="15105" width="47.42578125" style="813" bestFit="1" customWidth="1"/>
    <col min="15106" max="15106" width="11.85546875" style="813" customWidth="1"/>
    <col min="15107" max="15107" width="12.42578125" style="813" customWidth="1"/>
    <col min="15108" max="15108" width="12.5703125" style="813" customWidth="1"/>
    <col min="15109" max="15109" width="11.7109375" style="813" customWidth="1"/>
    <col min="15110" max="15110" width="10.7109375" style="813" customWidth="1"/>
    <col min="15111" max="15111" width="2.42578125" style="813" bestFit="1" customWidth="1"/>
    <col min="15112" max="15112" width="8.5703125" style="813" customWidth="1"/>
    <col min="15113" max="15113" width="12.42578125" style="813" customWidth="1"/>
    <col min="15114" max="15114" width="2.140625" style="813" customWidth="1"/>
    <col min="15115" max="15115" width="9.42578125" style="813" customWidth="1"/>
    <col min="15116" max="15360" width="11" style="813"/>
    <col min="15361" max="15361" width="47.42578125" style="813" bestFit="1" customWidth="1"/>
    <col min="15362" max="15362" width="11.85546875" style="813" customWidth="1"/>
    <col min="15363" max="15363" width="12.42578125" style="813" customWidth="1"/>
    <col min="15364" max="15364" width="12.5703125" style="813" customWidth="1"/>
    <col min="15365" max="15365" width="11.7109375" style="813" customWidth="1"/>
    <col min="15366" max="15366" width="10.7109375" style="813" customWidth="1"/>
    <col min="15367" max="15367" width="2.42578125" style="813" bestFit="1" customWidth="1"/>
    <col min="15368" max="15368" width="8.5703125" style="813" customWidth="1"/>
    <col min="15369" max="15369" width="12.42578125" style="813" customWidth="1"/>
    <col min="15370" max="15370" width="2.140625" style="813" customWidth="1"/>
    <col min="15371" max="15371" width="9.42578125" style="813" customWidth="1"/>
    <col min="15372" max="15616" width="11" style="813"/>
    <col min="15617" max="15617" width="47.42578125" style="813" bestFit="1" customWidth="1"/>
    <col min="15618" max="15618" width="11.85546875" style="813" customWidth="1"/>
    <col min="15619" max="15619" width="12.42578125" style="813" customWidth="1"/>
    <col min="15620" max="15620" width="12.5703125" style="813" customWidth="1"/>
    <col min="15621" max="15621" width="11.7109375" style="813" customWidth="1"/>
    <col min="15622" max="15622" width="10.7109375" style="813" customWidth="1"/>
    <col min="15623" max="15623" width="2.42578125" style="813" bestFit="1" customWidth="1"/>
    <col min="15624" max="15624" width="8.5703125" style="813" customWidth="1"/>
    <col min="15625" max="15625" width="12.42578125" style="813" customWidth="1"/>
    <col min="15626" max="15626" width="2.140625" style="813" customWidth="1"/>
    <col min="15627" max="15627" width="9.42578125" style="813" customWidth="1"/>
    <col min="15628" max="15872" width="11" style="813"/>
    <col min="15873" max="15873" width="47.42578125" style="813" bestFit="1" customWidth="1"/>
    <col min="15874" max="15874" width="11.85546875" style="813" customWidth="1"/>
    <col min="15875" max="15875" width="12.42578125" style="813" customWidth="1"/>
    <col min="15876" max="15876" width="12.5703125" style="813" customWidth="1"/>
    <col min="15877" max="15877" width="11.7109375" style="813" customWidth="1"/>
    <col min="15878" max="15878" width="10.7109375" style="813" customWidth="1"/>
    <col min="15879" max="15879" width="2.42578125" style="813" bestFit="1" customWidth="1"/>
    <col min="15880" max="15880" width="8.5703125" style="813" customWidth="1"/>
    <col min="15881" max="15881" width="12.42578125" style="813" customWidth="1"/>
    <col min="15882" max="15882" width="2.140625" style="813" customWidth="1"/>
    <col min="15883" max="15883" width="9.42578125" style="813" customWidth="1"/>
    <col min="15884" max="16128" width="11" style="813"/>
    <col min="16129" max="16129" width="47.42578125" style="813" bestFit="1" customWidth="1"/>
    <col min="16130" max="16130" width="11.85546875" style="813" customWidth="1"/>
    <col min="16131" max="16131" width="12.42578125" style="813" customWidth="1"/>
    <col min="16132" max="16132" width="12.5703125" style="813" customWidth="1"/>
    <col min="16133" max="16133" width="11.7109375" style="813" customWidth="1"/>
    <col min="16134" max="16134" width="10.7109375" style="813" customWidth="1"/>
    <col min="16135" max="16135" width="2.42578125" style="813" bestFit="1" customWidth="1"/>
    <col min="16136" max="16136" width="8.5703125" style="813" customWidth="1"/>
    <col min="16137" max="16137" width="12.42578125" style="813" customWidth="1"/>
    <col min="16138" max="16138" width="2.140625" style="813" customWidth="1"/>
    <col min="16139" max="16139" width="9.42578125" style="813" customWidth="1"/>
    <col min="16140" max="16384" width="11" style="813"/>
  </cols>
  <sheetData>
    <row r="1" spans="1:11" ht="17.100000000000001" customHeight="1">
      <c r="A1" s="1780" t="s">
        <v>736</v>
      </c>
      <c r="B1" s="1780"/>
      <c r="C1" s="1780"/>
      <c r="D1" s="1780"/>
      <c r="E1" s="1780"/>
      <c r="F1" s="1780"/>
      <c r="G1" s="1780"/>
      <c r="H1" s="1780"/>
      <c r="I1" s="1780"/>
      <c r="J1" s="1780"/>
      <c r="K1" s="1780"/>
    </row>
    <row r="2" spans="1:11" ht="17.100000000000001" customHeight="1">
      <c r="A2" s="1792" t="s">
        <v>119</v>
      </c>
      <c r="B2" s="1792"/>
      <c r="C2" s="1792"/>
      <c r="D2" s="1792"/>
      <c r="E2" s="1792"/>
      <c r="F2" s="1792"/>
      <c r="G2" s="1792"/>
      <c r="H2" s="1792"/>
      <c r="I2" s="1792"/>
      <c r="J2" s="1792"/>
      <c r="K2" s="1792"/>
    </row>
    <row r="3" spans="1:11" ht="17.100000000000001" customHeight="1" thickBot="1">
      <c r="E3" s="881"/>
      <c r="I3" s="1782" t="s">
        <v>2</v>
      </c>
      <c r="J3" s="1782"/>
      <c r="K3" s="1782"/>
    </row>
    <row r="4" spans="1:11" ht="17.100000000000001" customHeight="1" thickTop="1">
      <c r="A4" s="1796" t="s">
        <v>737</v>
      </c>
      <c r="B4" s="882">
        <v>2016</v>
      </c>
      <c r="C4" s="882">
        <v>2017</v>
      </c>
      <c r="D4" s="882">
        <v>2017</v>
      </c>
      <c r="E4" s="882">
        <v>2018</v>
      </c>
      <c r="F4" s="1793" t="s">
        <v>697</v>
      </c>
      <c r="G4" s="1794"/>
      <c r="H4" s="1794"/>
      <c r="I4" s="1794"/>
      <c r="J4" s="1794"/>
      <c r="K4" s="1795"/>
    </row>
    <row r="5" spans="1:11" ht="17.100000000000001" customHeight="1">
      <c r="A5" s="1797"/>
      <c r="B5" s="883" t="s">
        <v>699</v>
      </c>
      <c r="C5" s="818" t="s">
        <v>700</v>
      </c>
      <c r="D5" s="818" t="s">
        <v>701</v>
      </c>
      <c r="E5" s="818" t="s">
        <v>702</v>
      </c>
      <c r="F5" s="1785" t="s">
        <v>7</v>
      </c>
      <c r="G5" s="1786"/>
      <c r="H5" s="1787"/>
      <c r="I5" s="1785" t="s">
        <v>53</v>
      </c>
      <c r="J5" s="1786"/>
      <c r="K5" s="1788"/>
    </row>
    <row r="6" spans="1:11" ht="17.100000000000001" customHeight="1">
      <c r="A6" s="1798"/>
      <c r="B6" s="884"/>
      <c r="C6" s="884"/>
      <c r="D6" s="885"/>
      <c r="E6" s="885"/>
      <c r="F6" s="886" t="s">
        <v>4</v>
      </c>
      <c r="G6" s="887" t="s">
        <v>124</v>
      </c>
      <c r="H6" s="888" t="s">
        <v>703</v>
      </c>
      <c r="I6" s="889" t="s">
        <v>4</v>
      </c>
      <c r="J6" s="887" t="s">
        <v>124</v>
      </c>
      <c r="K6" s="890" t="s">
        <v>703</v>
      </c>
    </row>
    <row r="7" spans="1:11" ht="18.75" customHeight="1">
      <c r="A7" s="825" t="s">
        <v>738</v>
      </c>
      <c r="B7" s="826">
        <v>917630.90047061001</v>
      </c>
      <c r="C7" s="826">
        <v>957564.42160704976</v>
      </c>
      <c r="D7" s="826">
        <v>955657.73971067986</v>
      </c>
      <c r="E7" s="826">
        <v>964531.85575516999</v>
      </c>
      <c r="F7" s="827">
        <v>39933.521136439755</v>
      </c>
      <c r="G7" s="891"/>
      <c r="H7" s="829">
        <v>4.3518064960497425</v>
      </c>
      <c r="I7" s="830">
        <v>8874.1160444901325</v>
      </c>
      <c r="J7" s="892"/>
      <c r="K7" s="832">
        <v>0.9285872625461834</v>
      </c>
    </row>
    <row r="8" spans="1:11" ht="18.75" customHeight="1">
      <c r="A8" s="840" t="s">
        <v>739</v>
      </c>
      <c r="B8" s="834">
        <v>28206.181776740003</v>
      </c>
      <c r="C8" s="834">
        <v>26454.547344040002</v>
      </c>
      <c r="D8" s="834">
        <v>25929.438226990002</v>
      </c>
      <c r="E8" s="834">
        <v>27777.251105569998</v>
      </c>
      <c r="F8" s="835">
        <v>-1751.6344327000006</v>
      </c>
      <c r="G8" s="893"/>
      <c r="H8" s="837">
        <v>-6.2101082896107256</v>
      </c>
      <c r="I8" s="838">
        <v>1847.8128785799963</v>
      </c>
      <c r="J8" s="837"/>
      <c r="K8" s="839">
        <v>7.1263128125028343</v>
      </c>
    </row>
    <row r="9" spans="1:11" ht="18.75" customHeight="1">
      <c r="A9" s="840" t="s">
        <v>740</v>
      </c>
      <c r="B9" s="834">
        <v>29.838400000000004</v>
      </c>
      <c r="C9" s="834">
        <v>10.356570000000001</v>
      </c>
      <c r="D9" s="834">
        <v>170.62933999999998</v>
      </c>
      <c r="E9" s="834">
        <v>601.35520000000008</v>
      </c>
      <c r="F9" s="835">
        <v>-19.481830000000002</v>
      </c>
      <c r="G9" s="893"/>
      <c r="H9" s="837">
        <v>-65.291134913400185</v>
      </c>
      <c r="I9" s="838">
        <v>430.72586000000013</v>
      </c>
      <c r="J9" s="837"/>
      <c r="K9" s="839">
        <v>252.43364359259678</v>
      </c>
    </row>
    <row r="10" spans="1:11" ht="18.75" customHeight="1">
      <c r="A10" s="840" t="s">
        <v>741</v>
      </c>
      <c r="B10" s="834">
        <v>2384.0881600000002</v>
      </c>
      <c r="C10" s="834">
        <v>2364.2569800000001</v>
      </c>
      <c r="D10" s="834">
        <v>2291.3082800000002</v>
      </c>
      <c r="E10" s="834">
        <v>2332.4408000000003</v>
      </c>
      <c r="F10" s="835">
        <v>-19.831180000000131</v>
      </c>
      <c r="G10" s="893"/>
      <c r="H10" s="837">
        <v>-0.83181403828624068</v>
      </c>
      <c r="I10" s="838">
        <v>41.132520000000113</v>
      </c>
      <c r="J10" s="837"/>
      <c r="K10" s="839">
        <v>1.7951543386383655</v>
      </c>
    </row>
    <row r="11" spans="1:11" ht="18.75" customHeight="1">
      <c r="A11" s="840" t="s">
        <v>742</v>
      </c>
      <c r="B11" s="834">
        <v>887010.79213386995</v>
      </c>
      <c r="C11" s="834">
        <v>928735.26071300975</v>
      </c>
      <c r="D11" s="834">
        <v>927266.36386368982</v>
      </c>
      <c r="E11" s="834">
        <v>933820.80864960002</v>
      </c>
      <c r="F11" s="835">
        <v>41724.468579139793</v>
      </c>
      <c r="G11" s="893"/>
      <c r="H11" s="837">
        <v>4.7039414795353052</v>
      </c>
      <c r="I11" s="838">
        <v>6554.4447859101929</v>
      </c>
      <c r="J11" s="837"/>
      <c r="K11" s="839">
        <v>0.70685673948092331</v>
      </c>
    </row>
    <row r="12" spans="1:11" ht="18.75" customHeight="1">
      <c r="A12" s="825" t="s">
        <v>743</v>
      </c>
      <c r="B12" s="826">
        <v>16408.711874249999</v>
      </c>
      <c r="C12" s="826">
        <v>16504.305374250001</v>
      </c>
      <c r="D12" s="826">
        <v>41866.499995250007</v>
      </c>
      <c r="E12" s="826">
        <v>93444.503521489998</v>
      </c>
      <c r="F12" s="827">
        <v>95.593500000002678</v>
      </c>
      <c r="G12" s="891"/>
      <c r="H12" s="829">
        <v>0.5825777229351955</v>
      </c>
      <c r="I12" s="830">
        <v>51578.003526239991</v>
      </c>
      <c r="J12" s="829"/>
      <c r="K12" s="832">
        <v>123.1963587405009</v>
      </c>
    </row>
    <row r="13" spans="1:11" ht="18.75" customHeight="1">
      <c r="A13" s="840" t="s">
        <v>744</v>
      </c>
      <c r="B13" s="834">
        <v>16099.85087425</v>
      </c>
      <c r="C13" s="834">
        <v>16169.944374250001</v>
      </c>
      <c r="D13" s="834">
        <v>30457.402599250003</v>
      </c>
      <c r="E13" s="834">
        <v>56700.600163250005</v>
      </c>
      <c r="F13" s="835">
        <v>70.093500000000859</v>
      </c>
      <c r="G13" s="893"/>
      <c r="H13" s="837">
        <v>0.43536738661417024</v>
      </c>
      <c r="I13" s="838">
        <v>26243.197564000002</v>
      </c>
      <c r="J13" s="837"/>
      <c r="K13" s="839">
        <v>86.163609908896916</v>
      </c>
    </row>
    <row r="14" spans="1:11" ht="18.75" customHeight="1">
      <c r="A14" s="840" t="s">
        <v>745</v>
      </c>
      <c r="B14" s="834">
        <v>0</v>
      </c>
      <c r="C14" s="834">
        <v>0</v>
      </c>
      <c r="D14" s="834">
        <v>8942</v>
      </c>
      <c r="E14" s="834">
        <v>34219.199999999997</v>
      </c>
      <c r="F14" s="835">
        <v>0</v>
      </c>
      <c r="G14" s="893"/>
      <c r="H14" s="837"/>
      <c r="I14" s="838">
        <v>25277.199999999997</v>
      </c>
      <c r="J14" s="837"/>
      <c r="K14" s="839">
        <v>282.67949004696931</v>
      </c>
    </row>
    <row r="15" spans="1:11" ht="18.75" customHeight="1">
      <c r="A15" s="840" t="s">
        <v>746</v>
      </c>
      <c r="B15" s="834">
        <v>308.86099999999999</v>
      </c>
      <c r="C15" s="834">
        <v>334.36099999999999</v>
      </c>
      <c r="D15" s="834">
        <v>2467.097396000001</v>
      </c>
      <c r="E15" s="834">
        <v>2524.7033582399963</v>
      </c>
      <c r="F15" s="835">
        <v>25.5</v>
      </c>
      <c r="G15" s="893"/>
      <c r="H15" s="837">
        <v>8.2561411120212664</v>
      </c>
      <c r="I15" s="838">
        <v>57.605962239995279</v>
      </c>
      <c r="J15" s="837"/>
      <c r="K15" s="839">
        <v>2.3349691152604684</v>
      </c>
    </row>
    <row r="16" spans="1:11" ht="18.75" customHeight="1">
      <c r="A16" s="840" t="s">
        <v>747</v>
      </c>
      <c r="B16" s="834">
        <v>0</v>
      </c>
      <c r="C16" s="834">
        <v>0</v>
      </c>
      <c r="D16" s="834">
        <v>0</v>
      </c>
      <c r="E16" s="834">
        <v>0</v>
      </c>
      <c r="F16" s="835">
        <v>0</v>
      </c>
      <c r="G16" s="893"/>
      <c r="H16" s="837"/>
      <c r="I16" s="838">
        <v>0</v>
      </c>
      <c r="J16" s="837"/>
      <c r="K16" s="839"/>
    </row>
    <row r="17" spans="1:11" ht="18.75" customHeight="1">
      <c r="A17" s="894" t="s">
        <v>748</v>
      </c>
      <c r="B17" s="826">
        <v>31</v>
      </c>
      <c r="C17" s="826">
        <v>31</v>
      </c>
      <c r="D17" s="826">
        <v>31</v>
      </c>
      <c r="E17" s="826">
        <v>31</v>
      </c>
      <c r="F17" s="827">
        <v>0</v>
      </c>
      <c r="G17" s="891"/>
      <c r="H17" s="829">
        <v>0</v>
      </c>
      <c r="I17" s="830">
        <v>0</v>
      </c>
      <c r="J17" s="829"/>
      <c r="K17" s="832">
        <v>0</v>
      </c>
    </row>
    <row r="18" spans="1:11" ht="18.75" customHeight="1">
      <c r="A18" s="825" t="s">
        <v>749</v>
      </c>
      <c r="B18" s="826">
        <v>2423.7671835200003</v>
      </c>
      <c r="C18" s="826">
        <v>3448.5718692200003</v>
      </c>
      <c r="D18" s="826">
        <v>3448.5718692200003</v>
      </c>
      <c r="E18" s="826">
        <v>2795.6894597300002</v>
      </c>
      <c r="F18" s="827">
        <v>1024.8046856999999</v>
      </c>
      <c r="G18" s="891"/>
      <c r="H18" s="829">
        <v>42.281482011473216</v>
      </c>
      <c r="I18" s="830">
        <v>-652.8824094900001</v>
      </c>
      <c r="J18" s="829"/>
      <c r="K18" s="832">
        <v>-18.931964716097664</v>
      </c>
    </row>
    <row r="19" spans="1:11" ht="18.75" customHeight="1">
      <c r="A19" s="840" t="s">
        <v>750</v>
      </c>
      <c r="B19" s="834">
        <v>2407.7671835200003</v>
      </c>
      <c r="C19" s="834">
        <v>3432.5718692200003</v>
      </c>
      <c r="D19" s="834">
        <v>3432.5718692200003</v>
      </c>
      <c r="E19" s="834">
        <v>2779.6894597300002</v>
      </c>
      <c r="F19" s="835">
        <v>1024.8046856999999</v>
      </c>
      <c r="G19" s="893"/>
      <c r="H19" s="837">
        <v>42.562449256485074</v>
      </c>
      <c r="I19" s="838">
        <v>-652.8824094900001</v>
      </c>
      <c r="J19" s="837"/>
      <c r="K19" s="839">
        <v>-19.020210919527162</v>
      </c>
    </row>
    <row r="20" spans="1:11" ht="18.75" customHeight="1">
      <c r="A20" s="840" t="s">
        <v>751</v>
      </c>
      <c r="B20" s="834">
        <v>16</v>
      </c>
      <c r="C20" s="834">
        <v>16</v>
      </c>
      <c r="D20" s="834">
        <v>16</v>
      </c>
      <c r="E20" s="834">
        <v>16</v>
      </c>
      <c r="F20" s="835">
        <v>0</v>
      </c>
      <c r="G20" s="893"/>
      <c r="H20" s="837">
        <v>0</v>
      </c>
      <c r="I20" s="838">
        <v>0</v>
      </c>
      <c r="J20" s="837"/>
      <c r="K20" s="839">
        <v>0</v>
      </c>
    </row>
    <row r="21" spans="1:11" ht="18.75" customHeight="1">
      <c r="A21" s="825" t="s">
        <v>752</v>
      </c>
      <c r="B21" s="826">
        <v>6710.1528778900001</v>
      </c>
      <c r="C21" s="826">
        <v>10002.984387069999</v>
      </c>
      <c r="D21" s="826">
        <v>6937.2709147099995</v>
      </c>
      <c r="E21" s="826">
        <v>13211.220848740002</v>
      </c>
      <c r="F21" s="827">
        <v>3292.8315091799986</v>
      </c>
      <c r="G21" s="891"/>
      <c r="H21" s="829">
        <v>49.072376875792223</v>
      </c>
      <c r="I21" s="830">
        <v>6273.9499340300026</v>
      </c>
      <c r="J21" s="829"/>
      <c r="K21" s="832">
        <v>90.438300754934176</v>
      </c>
    </row>
    <row r="22" spans="1:11" ht="18.75" customHeight="1">
      <c r="A22" s="840" t="s">
        <v>753</v>
      </c>
      <c r="B22" s="834">
        <v>5910.1528778900001</v>
      </c>
      <c r="C22" s="834">
        <v>4612.9843870699997</v>
      </c>
      <c r="D22" s="834">
        <v>6937.2709147099995</v>
      </c>
      <c r="E22" s="834">
        <v>13211.220848740002</v>
      </c>
      <c r="F22" s="835">
        <v>-1297.1684908200004</v>
      </c>
      <c r="G22" s="893"/>
      <c r="H22" s="837">
        <v>-21.948137681391181</v>
      </c>
      <c r="I22" s="838">
        <v>6273.9499340300026</v>
      </c>
      <c r="J22" s="837"/>
      <c r="K22" s="839">
        <v>90.438300754934176</v>
      </c>
    </row>
    <row r="23" spans="1:11" ht="18.75" customHeight="1">
      <c r="A23" s="840" t="s">
        <v>754</v>
      </c>
      <c r="B23" s="834">
        <v>800</v>
      </c>
      <c r="C23" s="834">
        <v>5390</v>
      </c>
      <c r="D23" s="834">
        <v>0</v>
      </c>
      <c r="E23" s="834">
        <v>0</v>
      </c>
      <c r="F23" s="835">
        <v>4590</v>
      </c>
      <c r="G23" s="893"/>
      <c r="H23" s="837">
        <v>573.75</v>
      </c>
      <c r="I23" s="838">
        <v>0</v>
      </c>
      <c r="J23" s="837"/>
      <c r="K23" s="839"/>
    </row>
    <row r="24" spans="1:11" ht="18.75" customHeight="1">
      <c r="A24" s="825" t="s">
        <v>755</v>
      </c>
      <c r="B24" s="826">
        <v>4449.7970038699996</v>
      </c>
      <c r="C24" s="826">
        <v>4317.63006322</v>
      </c>
      <c r="D24" s="826">
        <v>4137.1226891200004</v>
      </c>
      <c r="E24" s="826">
        <v>4004.05511862</v>
      </c>
      <c r="F24" s="827">
        <v>-132.16694064999956</v>
      </c>
      <c r="G24" s="891"/>
      <c r="H24" s="829">
        <v>-2.9701791010927834</v>
      </c>
      <c r="I24" s="830">
        <v>-133.06757050000033</v>
      </c>
      <c r="J24" s="829"/>
      <c r="K24" s="832">
        <v>-3.2164279500327049</v>
      </c>
    </row>
    <row r="25" spans="1:11" ht="18.75" customHeight="1">
      <c r="A25" s="825" t="s">
        <v>756</v>
      </c>
      <c r="B25" s="826">
        <v>33875.377499020004</v>
      </c>
      <c r="C25" s="826">
        <v>37449.001994330007</v>
      </c>
      <c r="D25" s="826">
        <v>36601.222259999995</v>
      </c>
      <c r="E25" s="826">
        <v>36810.982904380013</v>
      </c>
      <c r="F25" s="827">
        <v>3573.6244953100031</v>
      </c>
      <c r="G25" s="891"/>
      <c r="H25" s="829">
        <v>10.549327444139585</v>
      </c>
      <c r="I25" s="830">
        <v>209.76064438001777</v>
      </c>
      <c r="J25" s="829"/>
      <c r="K25" s="832">
        <v>0.57309737606565325</v>
      </c>
    </row>
    <row r="26" spans="1:11" ht="18.75" customHeight="1">
      <c r="A26" s="895" t="s">
        <v>757</v>
      </c>
      <c r="B26" s="896">
        <v>981529.70690916001</v>
      </c>
      <c r="C26" s="896">
        <v>1029317.9152951398</v>
      </c>
      <c r="D26" s="896">
        <v>1048679.42743898</v>
      </c>
      <c r="E26" s="896">
        <v>1114829.3076081299</v>
      </c>
      <c r="F26" s="897">
        <v>47788.208385979757</v>
      </c>
      <c r="G26" s="898"/>
      <c r="H26" s="899">
        <v>4.8687480419176481</v>
      </c>
      <c r="I26" s="900">
        <v>66149.880169149954</v>
      </c>
      <c r="J26" s="899"/>
      <c r="K26" s="901">
        <v>6.3079219862925227</v>
      </c>
    </row>
    <row r="27" spans="1:11" ht="18.75" customHeight="1">
      <c r="A27" s="825" t="s">
        <v>758</v>
      </c>
      <c r="B27" s="826">
        <v>547052.99109698995</v>
      </c>
      <c r="C27" s="826">
        <v>554626.19972997974</v>
      </c>
      <c r="D27" s="826">
        <v>656909.51932897011</v>
      </c>
      <c r="E27" s="826">
        <v>598059.73242413008</v>
      </c>
      <c r="F27" s="827">
        <v>7573.2086329897866</v>
      </c>
      <c r="G27" s="891"/>
      <c r="H27" s="829">
        <v>1.3843647244855466</v>
      </c>
      <c r="I27" s="830">
        <v>-58849.786904840032</v>
      </c>
      <c r="J27" s="829"/>
      <c r="K27" s="832">
        <v>-8.9585833624324405</v>
      </c>
    </row>
    <row r="28" spans="1:11" ht="18.75" customHeight="1">
      <c r="A28" s="840" t="s">
        <v>759</v>
      </c>
      <c r="B28" s="834">
        <v>327482.67803007999</v>
      </c>
      <c r="C28" s="834">
        <v>356954.53706253995</v>
      </c>
      <c r="D28" s="834">
        <v>361745.91183872998</v>
      </c>
      <c r="E28" s="834">
        <v>386588.86944615789</v>
      </c>
      <c r="F28" s="835">
        <v>29471.859032459965</v>
      </c>
      <c r="G28" s="893"/>
      <c r="H28" s="837">
        <v>8.9995169239922088</v>
      </c>
      <c r="I28" s="838">
        <v>24842.957607427903</v>
      </c>
      <c r="J28" s="837"/>
      <c r="K28" s="839">
        <v>6.8675157878503255</v>
      </c>
    </row>
    <row r="29" spans="1:11" ht="18.75" customHeight="1">
      <c r="A29" s="840" t="s">
        <v>760</v>
      </c>
      <c r="B29" s="834">
        <v>55901.051822580012</v>
      </c>
      <c r="C29" s="834">
        <v>52619.411225460019</v>
      </c>
      <c r="D29" s="834">
        <v>63082.488793020013</v>
      </c>
      <c r="E29" s="834">
        <v>58456.066875592114</v>
      </c>
      <c r="F29" s="835">
        <v>-3281.6405971199929</v>
      </c>
      <c r="G29" s="893"/>
      <c r="H29" s="837">
        <v>-5.8704451707551693</v>
      </c>
      <c r="I29" s="838">
        <v>-4626.4219174278987</v>
      </c>
      <c r="J29" s="837"/>
      <c r="K29" s="839">
        <v>-7.3339242093121193</v>
      </c>
    </row>
    <row r="30" spans="1:11" ht="18.75" customHeight="1">
      <c r="A30" s="840" t="s">
        <v>761</v>
      </c>
      <c r="B30" s="834">
        <v>134715.85834726001</v>
      </c>
      <c r="C30" s="834">
        <v>114089.36978083992</v>
      </c>
      <c r="D30" s="834">
        <v>194425.91190588006</v>
      </c>
      <c r="E30" s="834">
        <v>126604.12666472013</v>
      </c>
      <c r="F30" s="835">
        <v>-20626.488566420099</v>
      </c>
      <c r="G30" s="893"/>
      <c r="H30" s="837">
        <v>-15.311106516688442</v>
      </c>
      <c r="I30" s="838">
        <v>-67821.785241159931</v>
      </c>
      <c r="J30" s="837"/>
      <c r="K30" s="839">
        <v>-34.883099982059946</v>
      </c>
    </row>
    <row r="31" spans="1:11" ht="18.75" customHeight="1">
      <c r="A31" s="840" t="s">
        <v>762</v>
      </c>
      <c r="B31" s="834">
        <v>13738.88305825</v>
      </c>
      <c r="C31" s="834">
        <v>12395.646047389999</v>
      </c>
      <c r="D31" s="834">
        <v>12364.73573455</v>
      </c>
      <c r="E31" s="834">
        <v>11319.372999279998</v>
      </c>
      <c r="F31" s="835">
        <v>-1343.2370108600007</v>
      </c>
      <c r="G31" s="893"/>
      <c r="H31" s="837">
        <v>-9.7769011146317784</v>
      </c>
      <c r="I31" s="838">
        <v>-1045.3627352700023</v>
      </c>
      <c r="J31" s="837"/>
      <c r="K31" s="839">
        <v>-8.4543880088679231</v>
      </c>
    </row>
    <row r="32" spans="1:11" ht="18.75" customHeight="1">
      <c r="A32" s="840" t="s">
        <v>763</v>
      </c>
      <c r="B32" s="834">
        <v>5551.3826345699999</v>
      </c>
      <c r="C32" s="834">
        <v>3508.4807814599999</v>
      </c>
      <c r="D32" s="834">
        <v>4802.4487722700005</v>
      </c>
      <c r="E32" s="834">
        <v>3764.2742685100002</v>
      </c>
      <c r="F32" s="835">
        <v>-2042.90185311</v>
      </c>
      <c r="G32" s="893"/>
      <c r="H32" s="837">
        <v>-36.799874690465103</v>
      </c>
      <c r="I32" s="838">
        <v>-1038.1745037600003</v>
      </c>
      <c r="J32" s="837"/>
      <c r="K32" s="839">
        <v>-21.617607037363161</v>
      </c>
    </row>
    <row r="33" spans="1:11" ht="18.75" customHeight="1">
      <c r="A33" s="840" t="s">
        <v>764</v>
      </c>
      <c r="B33" s="834">
        <v>9663.1372042500007</v>
      </c>
      <c r="C33" s="834">
        <v>15058.754832289997</v>
      </c>
      <c r="D33" s="834">
        <v>20488.022284520001</v>
      </c>
      <c r="E33" s="834">
        <v>11327.022169870004</v>
      </c>
      <c r="F33" s="835">
        <v>5395.6176280399959</v>
      </c>
      <c r="G33" s="893"/>
      <c r="H33" s="837">
        <v>55.837121154265702</v>
      </c>
      <c r="I33" s="838">
        <v>-9161.0001146499962</v>
      </c>
      <c r="J33" s="837"/>
      <c r="K33" s="839">
        <v>-44.713930839345643</v>
      </c>
    </row>
    <row r="34" spans="1:11" ht="18.75" customHeight="1">
      <c r="A34" s="825" t="s">
        <v>765</v>
      </c>
      <c r="B34" s="826">
        <v>115018.4562489799</v>
      </c>
      <c r="C34" s="826">
        <v>217594.30937773001</v>
      </c>
      <c r="D34" s="826">
        <v>106272.09723108003</v>
      </c>
      <c r="E34" s="826">
        <v>303173.90185436967</v>
      </c>
      <c r="F34" s="827">
        <v>102575.85312875011</v>
      </c>
      <c r="G34" s="891"/>
      <c r="H34" s="829">
        <v>89.182081271117625</v>
      </c>
      <c r="I34" s="830">
        <v>196901.80462328964</v>
      </c>
      <c r="J34" s="829"/>
      <c r="K34" s="832">
        <v>185.28081194741335</v>
      </c>
    </row>
    <row r="35" spans="1:11" ht="18.75" customHeight="1">
      <c r="A35" s="825" t="s">
        <v>766</v>
      </c>
      <c r="B35" s="826">
        <v>0</v>
      </c>
      <c r="C35" s="826">
        <v>2000</v>
      </c>
      <c r="D35" s="826">
        <v>14400</v>
      </c>
      <c r="E35" s="826">
        <v>2000</v>
      </c>
      <c r="F35" s="827">
        <v>2000</v>
      </c>
      <c r="G35" s="891"/>
      <c r="H35" s="829"/>
      <c r="I35" s="830">
        <v>-12400</v>
      </c>
      <c r="J35" s="829"/>
      <c r="K35" s="832">
        <v>-86.111111111111114</v>
      </c>
    </row>
    <row r="36" spans="1:11" ht="18.75" customHeight="1">
      <c r="A36" s="825" t="s">
        <v>767</v>
      </c>
      <c r="B36" s="826">
        <v>0</v>
      </c>
      <c r="C36" s="826">
        <v>0</v>
      </c>
      <c r="D36" s="826">
        <v>0</v>
      </c>
      <c r="E36" s="826">
        <v>0</v>
      </c>
      <c r="F36" s="827">
        <v>0</v>
      </c>
      <c r="G36" s="891"/>
      <c r="H36" s="829"/>
      <c r="I36" s="830">
        <v>0</v>
      </c>
      <c r="J36" s="829"/>
      <c r="K36" s="832"/>
    </row>
    <row r="37" spans="1:11" ht="18.75" customHeight="1">
      <c r="A37" s="825" t="s">
        <v>768</v>
      </c>
      <c r="B37" s="826">
        <v>49080</v>
      </c>
      <c r="C37" s="826">
        <v>49080</v>
      </c>
      <c r="D37" s="826">
        <v>0</v>
      </c>
      <c r="E37" s="826">
        <v>0</v>
      </c>
      <c r="F37" s="827">
        <v>0</v>
      </c>
      <c r="G37" s="891"/>
      <c r="H37" s="829"/>
      <c r="I37" s="830">
        <v>0</v>
      </c>
      <c r="J37" s="829"/>
      <c r="K37" s="832"/>
    </row>
    <row r="38" spans="1:11" ht="18.75" customHeight="1">
      <c r="A38" s="825" t="s">
        <v>769</v>
      </c>
      <c r="B38" s="826">
        <v>4425.2452109500009</v>
      </c>
      <c r="C38" s="826">
        <v>3560.5740810300003</v>
      </c>
      <c r="D38" s="826">
        <v>2849.0322149899994</v>
      </c>
      <c r="E38" s="826">
        <v>2171.9735111299992</v>
      </c>
      <c r="F38" s="827">
        <v>-864.67112992000057</v>
      </c>
      <c r="G38" s="891"/>
      <c r="H38" s="829">
        <v>-19.539507726722675</v>
      </c>
      <c r="I38" s="830">
        <v>-677.05870386000015</v>
      </c>
      <c r="J38" s="829"/>
      <c r="K38" s="832">
        <v>-23.764515553657112</v>
      </c>
    </row>
    <row r="39" spans="1:11" ht="18.75" customHeight="1">
      <c r="A39" s="840" t="s">
        <v>770</v>
      </c>
      <c r="B39" s="834">
        <v>3.1943309500007628</v>
      </c>
      <c r="C39" s="834">
        <v>125.15186103000069</v>
      </c>
      <c r="D39" s="834">
        <v>235.10543498999976</v>
      </c>
      <c r="E39" s="834">
        <v>83.285911130000116</v>
      </c>
      <c r="F39" s="835">
        <v>121.95753007999993</v>
      </c>
      <c r="G39" s="893"/>
      <c r="H39" s="837">
        <v>3817.9365879409211</v>
      </c>
      <c r="I39" s="838">
        <v>-151.81952385999966</v>
      </c>
      <c r="J39" s="837"/>
      <c r="K39" s="839">
        <v>-64.575080481000924</v>
      </c>
    </row>
    <row r="40" spans="1:11" ht="18.75" customHeight="1">
      <c r="A40" s="840" t="s">
        <v>771</v>
      </c>
      <c r="B40" s="834">
        <v>0</v>
      </c>
      <c r="C40" s="834">
        <v>0</v>
      </c>
      <c r="D40" s="834">
        <v>0</v>
      </c>
      <c r="E40" s="834">
        <v>0</v>
      </c>
      <c r="F40" s="835">
        <v>0</v>
      </c>
      <c r="G40" s="893"/>
      <c r="H40" s="837"/>
      <c r="I40" s="838">
        <v>0</v>
      </c>
      <c r="J40" s="837"/>
      <c r="K40" s="839"/>
    </row>
    <row r="41" spans="1:11" ht="18.75" customHeight="1">
      <c r="A41" s="840" t="s">
        <v>772</v>
      </c>
      <c r="B41" s="834">
        <v>0</v>
      </c>
      <c r="C41" s="834">
        <v>0</v>
      </c>
      <c r="D41" s="834">
        <v>0</v>
      </c>
      <c r="E41" s="834">
        <v>0</v>
      </c>
      <c r="F41" s="835">
        <v>0</v>
      </c>
      <c r="G41" s="893"/>
      <c r="H41" s="837"/>
      <c r="I41" s="838">
        <v>0</v>
      </c>
      <c r="J41" s="837"/>
      <c r="K41" s="839"/>
    </row>
    <row r="42" spans="1:11" ht="18.75" customHeight="1">
      <c r="A42" s="840" t="s">
        <v>773</v>
      </c>
      <c r="B42" s="834">
        <v>0</v>
      </c>
      <c r="C42" s="834">
        <v>0</v>
      </c>
      <c r="D42" s="834">
        <v>0</v>
      </c>
      <c r="E42" s="834">
        <v>0</v>
      </c>
      <c r="F42" s="835">
        <v>0</v>
      </c>
      <c r="G42" s="893"/>
      <c r="H42" s="837"/>
      <c r="I42" s="838">
        <v>0</v>
      </c>
      <c r="J42" s="837"/>
      <c r="K42" s="839"/>
    </row>
    <row r="43" spans="1:11" ht="18.75" customHeight="1">
      <c r="A43" s="840" t="s">
        <v>774</v>
      </c>
      <c r="B43" s="834">
        <v>0</v>
      </c>
      <c r="C43" s="834">
        <v>0</v>
      </c>
      <c r="D43" s="834">
        <v>0</v>
      </c>
      <c r="E43" s="834">
        <v>0</v>
      </c>
      <c r="F43" s="835">
        <v>0</v>
      </c>
      <c r="G43" s="893"/>
      <c r="H43" s="837"/>
      <c r="I43" s="838">
        <v>0</v>
      </c>
      <c r="J43" s="846"/>
      <c r="K43" s="839"/>
    </row>
    <row r="44" spans="1:11" ht="18.75" customHeight="1">
      <c r="A44" s="840" t="s">
        <v>775</v>
      </c>
      <c r="B44" s="834">
        <v>1010.02984</v>
      </c>
      <c r="C44" s="834">
        <v>474.92271</v>
      </c>
      <c r="D44" s="834">
        <v>153.42302000000001</v>
      </c>
      <c r="E44" s="834">
        <v>0</v>
      </c>
      <c r="F44" s="835">
        <v>-535.1071300000001</v>
      </c>
      <c r="G44" s="893"/>
      <c r="H44" s="837">
        <v>-52.97933870943853</v>
      </c>
      <c r="I44" s="838">
        <v>-153.42302000000001</v>
      </c>
      <c r="J44" s="846"/>
      <c r="K44" s="839">
        <v>-100</v>
      </c>
    </row>
    <row r="45" spans="1:11" ht="18.75" customHeight="1">
      <c r="A45" s="840" t="s">
        <v>776</v>
      </c>
      <c r="B45" s="834">
        <v>3412.0210399999996</v>
      </c>
      <c r="C45" s="834">
        <v>2960.4995099999996</v>
      </c>
      <c r="D45" s="834">
        <v>2460.5037599999996</v>
      </c>
      <c r="E45" s="834">
        <v>2088.6875999999993</v>
      </c>
      <c r="F45" s="835">
        <v>-451.52152999999998</v>
      </c>
      <c r="G45" s="893"/>
      <c r="H45" s="837">
        <v>-13.233257494801382</v>
      </c>
      <c r="I45" s="838">
        <v>-371.81616000000031</v>
      </c>
      <c r="J45" s="846"/>
      <c r="K45" s="839">
        <v>-15.111383532289354</v>
      </c>
    </row>
    <row r="46" spans="1:11" ht="18.75" customHeight="1">
      <c r="A46" s="840" t="s">
        <v>777</v>
      </c>
      <c r="B46" s="834">
        <v>0</v>
      </c>
      <c r="C46" s="834">
        <v>0</v>
      </c>
      <c r="D46" s="834">
        <v>0</v>
      </c>
      <c r="E46" s="834">
        <v>0</v>
      </c>
      <c r="F46" s="835">
        <v>0</v>
      </c>
      <c r="G46" s="893"/>
      <c r="H46" s="837"/>
      <c r="I46" s="838">
        <v>0</v>
      </c>
      <c r="J46" s="837"/>
      <c r="K46" s="839"/>
    </row>
    <row r="47" spans="1:11" ht="18.75" customHeight="1">
      <c r="A47" s="825" t="s">
        <v>778</v>
      </c>
      <c r="B47" s="826">
        <v>139195.62153613003</v>
      </c>
      <c r="C47" s="826">
        <v>157325.83221801999</v>
      </c>
      <c r="D47" s="826">
        <v>128664.14382493</v>
      </c>
      <c r="E47" s="826">
        <v>121417.58050915999</v>
      </c>
      <c r="F47" s="827">
        <v>18130.210681889963</v>
      </c>
      <c r="G47" s="891"/>
      <c r="H47" s="829">
        <v>13.024986333484659</v>
      </c>
      <c r="I47" s="830">
        <v>-7246.5633157700067</v>
      </c>
      <c r="J47" s="902"/>
      <c r="K47" s="832">
        <v>-5.6321544607099083</v>
      </c>
    </row>
    <row r="48" spans="1:11" ht="18.75" customHeight="1" thickBot="1">
      <c r="A48" s="859" t="s">
        <v>779</v>
      </c>
      <c r="B48" s="860">
        <v>126757.38752072005</v>
      </c>
      <c r="C48" s="860">
        <v>45130.966806789904</v>
      </c>
      <c r="D48" s="860">
        <v>139584.59640362012</v>
      </c>
      <c r="E48" s="860">
        <v>88006.153463029885</v>
      </c>
      <c r="F48" s="861">
        <v>-81626.420713930143</v>
      </c>
      <c r="G48" s="903"/>
      <c r="H48" s="862">
        <v>-64.39578971331143</v>
      </c>
      <c r="I48" s="863">
        <v>-51578.442940590234</v>
      </c>
      <c r="J48" s="904"/>
      <c r="K48" s="864">
        <v>-36.951385947663603</v>
      </c>
    </row>
    <row r="49" spans="1:11" ht="17.100000000000001" customHeight="1" thickTop="1">
      <c r="A49" s="871" t="s">
        <v>731</v>
      </c>
      <c r="B49" s="814"/>
      <c r="C49" s="814"/>
      <c r="D49" s="867"/>
      <c r="E49" s="867"/>
      <c r="F49" s="867"/>
      <c r="G49" s="867"/>
      <c r="H49" s="867"/>
      <c r="I49" s="867"/>
      <c r="J49" s="867"/>
      <c r="K49" s="867"/>
    </row>
    <row r="50" spans="1:11" ht="17.100000000000001" customHeight="1">
      <c r="A50" s="905" t="s">
        <v>732</v>
      </c>
      <c r="B50" s="814"/>
      <c r="C50" s="814"/>
      <c r="D50" s="867"/>
      <c r="E50" s="867"/>
      <c r="F50" s="867"/>
      <c r="G50" s="867"/>
      <c r="H50" s="867"/>
      <c r="I50" s="867"/>
      <c r="J50" s="867"/>
      <c r="K50" s="867"/>
    </row>
    <row r="51" spans="1:11" ht="17.100000000000001" customHeight="1">
      <c r="A51" s="873" t="s">
        <v>780</v>
      </c>
      <c r="B51" s="876">
        <v>913205.65525965998</v>
      </c>
      <c r="C51" s="876">
        <v>954003.84752601979</v>
      </c>
      <c r="D51" s="876">
        <v>952808.70749568986</v>
      </c>
      <c r="E51" s="876">
        <v>962359.88224404003</v>
      </c>
      <c r="F51" s="876">
        <v>35496.083612689821</v>
      </c>
      <c r="G51" s="906" t="s">
        <v>705</v>
      </c>
      <c r="H51" s="876">
        <v>3.8869758863458745</v>
      </c>
      <c r="I51" s="876">
        <v>12316.942475680167</v>
      </c>
      <c r="J51" s="906" t="s">
        <v>706</v>
      </c>
      <c r="K51" s="876">
        <v>1.2926983536971806</v>
      </c>
    </row>
    <row r="52" spans="1:11" ht="17.100000000000001" customHeight="1">
      <c r="A52" s="873" t="s">
        <v>781</v>
      </c>
      <c r="B52" s="876">
        <v>-366152.65886728</v>
      </c>
      <c r="C52" s="876">
        <v>-399377.61471444991</v>
      </c>
      <c r="D52" s="876">
        <v>-295899.14973133011</v>
      </c>
      <c r="E52" s="876">
        <v>-364300.18397359952</v>
      </c>
      <c r="F52" s="876">
        <v>-27922.847193499922</v>
      </c>
      <c r="G52" s="906" t="s">
        <v>705</v>
      </c>
      <c r="H52" s="876">
        <v>7.6260124069237376</v>
      </c>
      <c r="I52" s="876">
        <v>-71166.801969599401</v>
      </c>
      <c r="J52" s="906" t="s">
        <v>706</v>
      </c>
      <c r="K52" s="876">
        <v>24.051032939505667</v>
      </c>
    </row>
    <row r="53" spans="1:11" ht="17.100000000000001" customHeight="1">
      <c r="A53" s="873" t="s">
        <v>782</v>
      </c>
      <c r="B53" s="876">
        <v>281157.63155783009</v>
      </c>
      <c r="C53" s="876">
        <v>216087.79703047991</v>
      </c>
      <c r="D53" s="876">
        <v>246047.51796855009</v>
      </c>
      <c r="E53" s="876">
        <v>174612.75106780988</v>
      </c>
      <c r="F53" s="876">
        <v>-70371.943181020164</v>
      </c>
      <c r="G53" s="906" t="s">
        <v>705</v>
      </c>
      <c r="H53" s="876">
        <v>-25.029355522418271</v>
      </c>
      <c r="I53" s="876">
        <v>-68668.999173410222</v>
      </c>
      <c r="J53" s="906" t="s">
        <v>706</v>
      </c>
      <c r="K53" s="876">
        <v>-27.908836366391444</v>
      </c>
    </row>
    <row r="54" spans="1:11" ht="17.100000000000001" customHeight="1">
      <c r="A54" s="865" t="s">
        <v>1043</v>
      </c>
      <c r="B54" s="907">
        <v>5302.1086536699913</v>
      </c>
      <c r="C54" s="908" t="s">
        <v>730</v>
      </c>
      <c r="D54" s="876"/>
      <c r="E54" s="876"/>
      <c r="F54" s="876"/>
      <c r="G54" s="876"/>
      <c r="H54" s="876"/>
      <c r="I54" s="876"/>
      <c r="J54" s="876"/>
      <c r="K54" s="876"/>
    </row>
    <row r="55" spans="1:11" ht="17.100000000000001" customHeight="1">
      <c r="A55" s="865" t="s">
        <v>1044</v>
      </c>
      <c r="B55" s="907">
        <v>-2765.7677273299987</v>
      </c>
      <c r="C55" s="873" t="s">
        <v>730</v>
      </c>
      <c r="D55" s="876"/>
      <c r="E55" s="876"/>
      <c r="F55" s="876"/>
      <c r="G55" s="876"/>
      <c r="H55" s="876"/>
      <c r="I55" s="876"/>
      <c r="J55" s="876"/>
      <c r="K55" s="876"/>
    </row>
    <row r="56" spans="1:11" ht="17.100000000000001" customHeight="1">
      <c r="A56" s="909"/>
      <c r="B56" s="814"/>
      <c r="C56" s="814"/>
      <c r="D56" s="814"/>
      <c r="E56" s="814"/>
      <c r="F56" s="814"/>
      <c r="G56" s="814"/>
      <c r="H56" s="814"/>
      <c r="I56" s="814"/>
      <c r="J56" s="814"/>
      <c r="K56" s="814"/>
    </row>
  </sheetData>
  <mergeCells count="7">
    <mergeCell ref="A1:K1"/>
    <mergeCell ref="A2:K2"/>
    <mergeCell ref="I3:K3"/>
    <mergeCell ref="F4:K4"/>
    <mergeCell ref="F5:H5"/>
    <mergeCell ref="I5:K5"/>
    <mergeCell ref="A4:A6"/>
  </mergeCells>
  <pageMargins left="0.7" right="0.7" top="0.75" bottom="0.75" header="0.3" footer="0.3"/>
  <pageSetup scale="5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zoomScale="90" zoomScaleNormal="90" workbookViewId="0">
      <selection activeCell="P12" sqref="P12"/>
    </sheetView>
  </sheetViews>
  <sheetFormatPr defaultColWidth="11" defaultRowHeight="17.100000000000001" customHeight="1"/>
  <cols>
    <col min="1" max="1" width="53.5703125" style="807" bestFit="1" customWidth="1"/>
    <col min="2" max="5" width="14" style="807" customWidth="1"/>
    <col min="6" max="6" width="10.7109375" style="807" customWidth="1"/>
    <col min="7" max="7" width="2.42578125" style="807" bestFit="1" customWidth="1"/>
    <col min="8" max="8" width="8.5703125" style="807" customWidth="1"/>
    <col min="9" max="9" width="12.42578125" style="807" customWidth="1"/>
    <col min="10" max="10" width="2.140625" style="807" customWidth="1"/>
    <col min="11" max="11" width="9.42578125" style="807" customWidth="1"/>
    <col min="12" max="256" width="11" style="813"/>
    <col min="257" max="257" width="44.140625" style="813" bestFit="1" customWidth="1"/>
    <col min="258" max="258" width="11.85546875" style="813" customWidth="1"/>
    <col min="259" max="259" width="12.42578125" style="813" customWidth="1"/>
    <col min="260" max="260" width="12.5703125" style="813" customWidth="1"/>
    <col min="261" max="261" width="11.7109375" style="813" customWidth="1"/>
    <col min="262" max="262" width="10.7109375" style="813" customWidth="1"/>
    <col min="263" max="263" width="2.42578125" style="813" bestFit="1" customWidth="1"/>
    <col min="264" max="264" width="8.5703125" style="813" customWidth="1"/>
    <col min="265" max="265" width="12.42578125" style="813" customWidth="1"/>
    <col min="266" max="266" width="2.140625" style="813" customWidth="1"/>
    <col min="267" max="267" width="9.42578125" style="813" customWidth="1"/>
    <col min="268" max="512" width="11" style="813"/>
    <col min="513" max="513" width="44.140625" style="813" bestFit="1" customWidth="1"/>
    <col min="514" max="514" width="11.85546875" style="813" customWidth="1"/>
    <col min="515" max="515" width="12.42578125" style="813" customWidth="1"/>
    <col min="516" max="516" width="12.5703125" style="813" customWidth="1"/>
    <col min="517" max="517" width="11.7109375" style="813" customWidth="1"/>
    <col min="518" max="518" width="10.7109375" style="813" customWidth="1"/>
    <col min="519" max="519" width="2.42578125" style="813" bestFit="1" customWidth="1"/>
    <col min="520" max="520" width="8.5703125" style="813" customWidth="1"/>
    <col min="521" max="521" width="12.42578125" style="813" customWidth="1"/>
    <col min="522" max="522" width="2.140625" style="813" customWidth="1"/>
    <col min="523" max="523" width="9.42578125" style="813" customWidth="1"/>
    <col min="524" max="768" width="11" style="813"/>
    <col min="769" max="769" width="44.140625" style="813" bestFit="1" customWidth="1"/>
    <col min="770" max="770" width="11.85546875" style="813" customWidth="1"/>
    <col min="771" max="771" width="12.42578125" style="813" customWidth="1"/>
    <col min="772" max="772" width="12.5703125" style="813" customWidth="1"/>
    <col min="773" max="773" width="11.7109375" style="813" customWidth="1"/>
    <col min="774" max="774" width="10.7109375" style="813" customWidth="1"/>
    <col min="775" max="775" width="2.42578125" style="813" bestFit="1" customWidth="1"/>
    <col min="776" max="776" width="8.5703125" style="813" customWidth="1"/>
    <col min="777" max="777" width="12.42578125" style="813" customWidth="1"/>
    <col min="778" max="778" width="2.140625" style="813" customWidth="1"/>
    <col min="779" max="779" width="9.42578125" style="813" customWidth="1"/>
    <col min="780" max="1024" width="11" style="813"/>
    <col min="1025" max="1025" width="44.140625" style="813" bestFit="1" customWidth="1"/>
    <col min="1026" max="1026" width="11.85546875" style="813" customWidth="1"/>
    <col min="1027" max="1027" width="12.42578125" style="813" customWidth="1"/>
    <col min="1028" max="1028" width="12.5703125" style="813" customWidth="1"/>
    <col min="1029" max="1029" width="11.7109375" style="813" customWidth="1"/>
    <col min="1030" max="1030" width="10.7109375" style="813" customWidth="1"/>
    <col min="1031" max="1031" width="2.42578125" style="813" bestFit="1" customWidth="1"/>
    <col min="1032" max="1032" width="8.5703125" style="813" customWidth="1"/>
    <col min="1033" max="1033" width="12.42578125" style="813" customWidth="1"/>
    <col min="1034" max="1034" width="2.140625" style="813" customWidth="1"/>
    <col min="1035" max="1035" width="9.42578125" style="813" customWidth="1"/>
    <col min="1036" max="1280" width="11" style="813"/>
    <col min="1281" max="1281" width="44.140625" style="813" bestFit="1" customWidth="1"/>
    <col min="1282" max="1282" width="11.85546875" style="813" customWidth="1"/>
    <col min="1283" max="1283" width="12.42578125" style="813" customWidth="1"/>
    <col min="1284" max="1284" width="12.5703125" style="813" customWidth="1"/>
    <col min="1285" max="1285" width="11.7109375" style="813" customWidth="1"/>
    <col min="1286" max="1286" width="10.7109375" style="813" customWidth="1"/>
    <col min="1287" max="1287" width="2.42578125" style="813" bestFit="1" customWidth="1"/>
    <col min="1288" max="1288" width="8.5703125" style="813" customWidth="1"/>
    <col min="1289" max="1289" width="12.42578125" style="813" customWidth="1"/>
    <col min="1290" max="1290" width="2.140625" style="813" customWidth="1"/>
    <col min="1291" max="1291" width="9.42578125" style="813" customWidth="1"/>
    <col min="1292" max="1536" width="11" style="813"/>
    <col min="1537" max="1537" width="44.140625" style="813" bestFit="1" customWidth="1"/>
    <col min="1538" max="1538" width="11.85546875" style="813" customWidth="1"/>
    <col min="1539" max="1539" width="12.42578125" style="813" customWidth="1"/>
    <col min="1540" max="1540" width="12.5703125" style="813" customWidth="1"/>
    <col min="1541" max="1541" width="11.7109375" style="813" customWidth="1"/>
    <col min="1542" max="1542" width="10.7109375" style="813" customWidth="1"/>
    <col min="1543" max="1543" width="2.42578125" style="813" bestFit="1" customWidth="1"/>
    <col min="1544" max="1544" width="8.5703125" style="813" customWidth="1"/>
    <col min="1545" max="1545" width="12.42578125" style="813" customWidth="1"/>
    <col min="1546" max="1546" width="2.140625" style="813" customWidth="1"/>
    <col min="1547" max="1547" width="9.42578125" style="813" customWidth="1"/>
    <col min="1548" max="1792" width="11" style="813"/>
    <col min="1793" max="1793" width="44.140625" style="813" bestFit="1" customWidth="1"/>
    <col min="1794" max="1794" width="11.85546875" style="813" customWidth="1"/>
    <col min="1795" max="1795" width="12.42578125" style="813" customWidth="1"/>
    <col min="1796" max="1796" width="12.5703125" style="813" customWidth="1"/>
    <col min="1797" max="1797" width="11.7109375" style="813" customWidth="1"/>
    <col min="1798" max="1798" width="10.7109375" style="813" customWidth="1"/>
    <col min="1799" max="1799" width="2.42578125" style="813" bestFit="1" customWidth="1"/>
    <col min="1800" max="1800" width="8.5703125" style="813" customWidth="1"/>
    <col min="1801" max="1801" width="12.42578125" style="813" customWidth="1"/>
    <col min="1802" max="1802" width="2.140625" style="813" customWidth="1"/>
    <col min="1803" max="1803" width="9.42578125" style="813" customWidth="1"/>
    <col min="1804" max="2048" width="11" style="813"/>
    <col min="2049" max="2049" width="44.140625" style="813" bestFit="1" customWidth="1"/>
    <col min="2050" max="2050" width="11.85546875" style="813" customWidth="1"/>
    <col min="2051" max="2051" width="12.42578125" style="813" customWidth="1"/>
    <col min="2052" max="2052" width="12.5703125" style="813" customWidth="1"/>
    <col min="2053" max="2053" width="11.7109375" style="813" customWidth="1"/>
    <col min="2054" max="2054" width="10.7109375" style="813" customWidth="1"/>
    <col min="2055" max="2055" width="2.42578125" style="813" bestFit="1" customWidth="1"/>
    <col min="2056" max="2056" width="8.5703125" style="813" customWidth="1"/>
    <col min="2057" max="2057" width="12.42578125" style="813" customWidth="1"/>
    <col min="2058" max="2058" width="2.140625" style="813" customWidth="1"/>
    <col min="2059" max="2059" width="9.42578125" style="813" customWidth="1"/>
    <col min="2060" max="2304" width="11" style="813"/>
    <col min="2305" max="2305" width="44.140625" style="813" bestFit="1" customWidth="1"/>
    <col min="2306" max="2306" width="11.85546875" style="813" customWidth="1"/>
    <col min="2307" max="2307" width="12.42578125" style="813" customWidth="1"/>
    <col min="2308" max="2308" width="12.5703125" style="813" customWidth="1"/>
    <col min="2309" max="2309" width="11.7109375" style="813" customWidth="1"/>
    <col min="2310" max="2310" width="10.7109375" style="813" customWidth="1"/>
    <col min="2311" max="2311" width="2.42578125" style="813" bestFit="1" customWidth="1"/>
    <col min="2312" max="2312" width="8.5703125" style="813" customWidth="1"/>
    <col min="2313" max="2313" width="12.42578125" style="813" customWidth="1"/>
    <col min="2314" max="2314" width="2.140625" style="813" customWidth="1"/>
    <col min="2315" max="2315" width="9.42578125" style="813" customWidth="1"/>
    <col min="2316" max="2560" width="11" style="813"/>
    <col min="2561" max="2561" width="44.140625" style="813" bestFit="1" customWidth="1"/>
    <col min="2562" max="2562" width="11.85546875" style="813" customWidth="1"/>
    <col min="2563" max="2563" width="12.42578125" style="813" customWidth="1"/>
    <col min="2564" max="2564" width="12.5703125" style="813" customWidth="1"/>
    <col min="2565" max="2565" width="11.7109375" style="813" customWidth="1"/>
    <col min="2566" max="2566" width="10.7109375" style="813" customWidth="1"/>
    <col min="2567" max="2567" width="2.42578125" style="813" bestFit="1" customWidth="1"/>
    <col min="2568" max="2568" width="8.5703125" style="813" customWidth="1"/>
    <col min="2569" max="2569" width="12.42578125" style="813" customWidth="1"/>
    <col min="2570" max="2570" width="2.140625" style="813" customWidth="1"/>
    <col min="2571" max="2571" width="9.42578125" style="813" customWidth="1"/>
    <col min="2572" max="2816" width="11" style="813"/>
    <col min="2817" max="2817" width="44.140625" style="813" bestFit="1" customWidth="1"/>
    <col min="2818" max="2818" width="11.85546875" style="813" customWidth="1"/>
    <col min="2819" max="2819" width="12.42578125" style="813" customWidth="1"/>
    <col min="2820" max="2820" width="12.5703125" style="813" customWidth="1"/>
    <col min="2821" max="2821" width="11.7109375" style="813" customWidth="1"/>
    <col min="2822" max="2822" width="10.7109375" style="813" customWidth="1"/>
    <col min="2823" max="2823" width="2.42578125" style="813" bestFit="1" customWidth="1"/>
    <col min="2824" max="2824" width="8.5703125" style="813" customWidth="1"/>
    <col min="2825" max="2825" width="12.42578125" style="813" customWidth="1"/>
    <col min="2826" max="2826" width="2.140625" style="813" customWidth="1"/>
    <col min="2827" max="2827" width="9.42578125" style="813" customWidth="1"/>
    <col min="2828" max="3072" width="11" style="813"/>
    <col min="3073" max="3073" width="44.140625" style="813" bestFit="1" customWidth="1"/>
    <col min="3074" max="3074" width="11.85546875" style="813" customWidth="1"/>
    <col min="3075" max="3075" width="12.42578125" style="813" customWidth="1"/>
    <col min="3076" max="3076" width="12.5703125" style="813" customWidth="1"/>
    <col min="3077" max="3077" width="11.7109375" style="813" customWidth="1"/>
    <col min="3078" max="3078" width="10.7109375" style="813" customWidth="1"/>
    <col min="3079" max="3079" width="2.42578125" style="813" bestFit="1" customWidth="1"/>
    <col min="3080" max="3080" width="8.5703125" style="813" customWidth="1"/>
    <col min="3081" max="3081" width="12.42578125" style="813" customWidth="1"/>
    <col min="3082" max="3082" width="2.140625" style="813" customWidth="1"/>
    <col min="3083" max="3083" width="9.42578125" style="813" customWidth="1"/>
    <col min="3084" max="3328" width="11" style="813"/>
    <col min="3329" max="3329" width="44.140625" style="813" bestFit="1" customWidth="1"/>
    <col min="3330" max="3330" width="11.85546875" style="813" customWidth="1"/>
    <col min="3331" max="3331" width="12.42578125" style="813" customWidth="1"/>
    <col min="3332" max="3332" width="12.5703125" style="813" customWidth="1"/>
    <col min="3333" max="3333" width="11.7109375" style="813" customWidth="1"/>
    <col min="3334" max="3334" width="10.7109375" style="813" customWidth="1"/>
    <col min="3335" max="3335" width="2.42578125" style="813" bestFit="1" customWidth="1"/>
    <col min="3336" max="3336" width="8.5703125" style="813" customWidth="1"/>
    <col min="3337" max="3337" width="12.42578125" style="813" customWidth="1"/>
    <col min="3338" max="3338" width="2.140625" style="813" customWidth="1"/>
    <col min="3339" max="3339" width="9.42578125" style="813" customWidth="1"/>
    <col min="3340" max="3584" width="11" style="813"/>
    <col min="3585" max="3585" width="44.140625" style="813" bestFit="1" customWidth="1"/>
    <col min="3586" max="3586" width="11.85546875" style="813" customWidth="1"/>
    <col min="3587" max="3587" width="12.42578125" style="813" customWidth="1"/>
    <col min="3588" max="3588" width="12.5703125" style="813" customWidth="1"/>
    <col min="3589" max="3589" width="11.7109375" style="813" customWidth="1"/>
    <col min="3590" max="3590" width="10.7109375" style="813" customWidth="1"/>
    <col min="3591" max="3591" width="2.42578125" style="813" bestFit="1" customWidth="1"/>
    <col min="3592" max="3592" width="8.5703125" style="813" customWidth="1"/>
    <col min="3593" max="3593" width="12.42578125" style="813" customWidth="1"/>
    <col min="3594" max="3594" width="2.140625" style="813" customWidth="1"/>
    <col min="3595" max="3595" width="9.42578125" style="813" customWidth="1"/>
    <col min="3596" max="3840" width="11" style="813"/>
    <col min="3841" max="3841" width="44.140625" style="813" bestFit="1" customWidth="1"/>
    <col min="3842" max="3842" width="11.85546875" style="813" customWidth="1"/>
    <col min="3843" max="3843" width="12.42578125" style="813" customWidth="1"/>
    <col min="3844" max="3844" width="12.5703125" style="813" customWidth="1"/>
    <col min="3845" max="3845" width="11.7109375" style="813" customWidth="1"/>
    <col min="3846" max="3846" width="10.7109375" style="813" customWidth="1"/>
    <col min="3847" max="3847" width="2.42578125" style="813" bestFit="1" customWidth="1"/>
    <col min="3848" max="3848" width="8.5703125" style="813" customWidth="1"/>
    <col min="3849" max="3849" width="12.42578125" style="813" customWidth="1"/>
    <col min="3850" max="3850" width="2.140625" style="813" customWidth="1"/>
    <col min="3851" max="3851" width="9.42578125" style="813" customWidth="1"/>
    <col min="3852" max="4096" width="11" style="813"/>
    <col min="4097" max="4097" width="44.140625" style="813" bestFit="1" customWidth="1"/>
    <col min="4098" max="4098" width="11.85546875" style="813" customWidth="1"/>
    <col min="4099" max="4099" width="12.42578125" style="813" customWidth="1"/>
    <col min="4100" max="4100" width="12.5703125" style="813" customWidth="1"/>
    <col min="4101" max="4101" width="11.7109375" style="813" customWidth="1"/>
    <col min="4102" max="4102" width="10.7109375" style="813" customWidth="1"/>
    <col min="4103" max="4103" width="2.42578125" style="813" bestFit="1" customWidth="1"/>
    <col min="4104" max="4104" width="8.5703125" style="813" customWidth="1"/>
    <col min="4105" max="4105" width="12.42578125" style="813" customWidth="1"/>
    <col min="4106" max="4106" width="2.140625" style="813" customWidth="1"/>
    <col min="4107" max="4107" width="9.42578125" style="813" customWidth="1"/>
    <col min="4108" max="4352" width="11" style="813"/>
    <col min="4353" max="4353" width="44.140625" style="813" bestFit="1" customWidth="1"/>
    <col min="4354" max="4354" width="11.85546875" style="813" customWidth="1"/>
    <col min="4355" max="4355" width="12.42578125" style="813" customWidth="1"/>
    <col min="4356" max="4356" width="12.5703125" style="813" customWidth="1"/>
    <col min="4357" max="4357" width="11.7109375" style="813" customWidth="1"/>
    <col min="4358" max="4358" width="10.7109375" style="813" customWidth="1"/>
    <col min="4359" max="4359" width="2.42578125" style="813" bestFit="1" customWidth="1"/>
    <col min="4360" max="4360" width="8.5703125" style="813" customWidth="1"/>
    <col min="4361" max="4361" width="12.42578125" style="813" customWidth="1"/>
    <col min="4362" max="4362" width="2.140625" style="813" customWidth="1"/>
    <col min="4363" max="4363" width="9.42578125" style="813" customWidth="1"/>
    <col min="4364" max="4608" width="11" style="813"/>
    <col min="4609" max="4609" width="44.140625" style="813" bestFit="1" customWidth="1"/>
    <col min="4610" max="4610" width="11.85546875" style="813" customWidth="1"/>
    <col min="4611" max="4611" width="12.42578125" style="813" customWidth="1"/>
    <col min="4612" max="4612" width="12.5703125" style="813" customWidth="1"/>
    <col min="4613" max="4613" width="11.7109375" style="813" customWidth="1"/>
    <col min="4614" max="4614" width="10.7109375" style="813" customWidth="1"/>
    <col min="4615" max="4615" width="2.42578125" style="813" bestFit="1" customWidth="1"/>
    <col min="4616" max="4616" width="8.5703125" style="813" customWidth="1"/>
    <col min="4617" max="4617" width="12.42578125" style="813" customWidth="1"/>
    <col min="4618" max="4618" width="2.140625" style="813" customWidth="1"/>
    <col min="4619" max="4619" width="9.42578125" style="813" customWidth="1"/>
    <col min="4620" max="4864" width="11" style="813"/>
    <col min="4865" max="4865" width="44.140625" style="813" bestFit="1" customWidth="1"/>
    <col min="4866" max="4866" width="11.85546875" style="813" customWidth="1"/>
    <col min="4867" max="4867" width="12.42578125" style="813" customWidth="1"/>
    <col min="4868" max="4868" width="12.5703125" style="813" customWidth="1"/>
    <col min="4869" max="4869" width="11.7109375" style="813" customWidth="1"/>
    <col min="4870" max="4870" width="10.7109375" style="813" customWidth="1"/>
    <col min="4871" max="4871" width="2.42578125" style="813" bestFit="1" customWidth="1"/>
    <col min="4872" max="4872" width="8.5703125" style="813" customWidth="1"/>
    <col min="4873" max="4873" width="12.42578125" style="813" customWidth="1"/>
    <col min="4874" max="4874" width="2.140625" style="813" customWidth="1"/>
    <col min="4875" max="4875" width="9.42578125" style="813" customWidth="1"/>
    <col min="4876" max="5120" width="11" style="813"/>
    <col min="5121" max="5121" width="44.140625" style="813" bestFit="1" customWidth="1"/>
    <col min="5122" max="5122" width="11.85546875" style="813" customWidth="1"/>
    <col min="5123" max="5123" width="12.42578125" style="813" customWidth="1"/>
    <col min="5124" max="5124" width="12.5703125" style="813" customWidth="1"/>
    <col min="5125" max="5125" width="11.7109375" style="813" customWidth="1"/>
    <col min="5126" max="5126" width="10.7109375" style="813" customWidth="1"/>
    <col min="5127" max="5127" width="2.42578125" style="813" bestFit="1" customWidth="1"/>
    <col min="5128" max="5128" width="8.5703125" style="813" customWidth="1"/>
    <col min="5129" max="5129" width="12.42578125" style="813" customWidth="1"/>
    <col min="5130" max="5130" width="2.140625" style="813" customWidth="1"/>
    <col min="5131" max="5131" width="9.42578125" style="813" customWidth="1"/>
    <col min="5132" max="5376" width="11" style="813"/>
    <col min="5377" max="5377" width="44.140625" style="813" bestFit="1" customWidth="1"/>
    <col min="5378" max="5378" width="11.85546875" style="813" customWidth="1"/>
    <col min="5379" max="5379" width="12.42578125" style="813" customWidth="1"/>
    <col min="5380" max="5380" width="12.5703125" style="813" customWidth="1"/>
    <col min="5381" max="5381" width="11.7109375" style="813" customWidth="1"/>
    <col min="5382" max="5382" width="10.7109375" style="813" customWidth="1"/>
    <col min="5383" max="5383" width="2.42578125" style="813" bestFit="1" customWidth="1"/>
    <col min="5384" max="5384" width="8.5703125" style="813" customWidth="1"/>
    <col min="5385" max="5385" width="12.42578125" style="813" customWidth="1"/>
    <col min="5386" max="5386" width="2.140625" style="813" customWidth="1"/>
    <col min="5387" max="5387" width="9.42578125" style="813" customWidth="1"/>
    <col min="5388" max="5632" width="11" style="813"/>
    <col min="5633" max="5633" width="44.140625" style="813" bestFit="1" customWidth="1"/>
    <col min="5634" max="5634" width="11.85546875" style="813" customWidth="1"/>
    <col min="5635" max="5635" width="12.42578125" style="813" customWidth="1"/>
    <col min="5636" max="5636" width="12.5703125" style="813" customWidth="1"/>
    <col min="5637" max="5637" width="11.7109375" style="813" customWidth="1"/>
    <col min="5638" max="5638" width="10.7109375" style="813" customWidth="1"/>
    <col min="5639" max="5639" width="2.42578125" style="813" bestFit="1" customWidth="1"/>
    <col min="5640" max="5640" width="8.5703125" style="813" customWidth="1"/>
    <col min="5641" max="5641" width="12.42578125" style="813" customWidth="1"/>
    <col min="5642" max="5642" width="2.140625" style="813" customWidth="1"/>
    <col min="5643" max="5643" width="9.42578125" style="813" customWidth="1"/>
    <col min="5644" max="5888" width="11" style="813"/>
    <col min="5889" max="5889" width="44.140625" style="813" bestFit="1" customWidth="1"/>
    <col min="5890" max="5890" width="11.85546875" style="813" customWidth="1"/>
    <col min="5891" max="5891" width="12.42578125" style="813" customWidth="1"/>
    <col min="5892" max="5892" width="12.5703125" style="813" customWidth="1"/>
    <col min="5893" max="5893" width="11.7109375" style="813" customWidth="1"/>
    <col min="5894" max="5894" width="10.7109375" style="813" customWidth="1"/>
    <col min="5895" max="5895" width="2.42578125" style="813" bestFit="1" customWidth="1"/>
    <col min="5896" max="5896" width="8.5703125" style="813" customWidth="1"/>
    <col min="5897" max="5897" width="12.42578125" style="813" customWidth="1"/>
    <col min="5898" max="5898" width="2.140625" style="813" customWidth="1"/>
    <col min="5899" max="5899" width="9.42578125" style="813" customWidth="1"/>
    <col min="5900" max="6144" width="11" style="813"/>
    <col min="6145" max="6145" width="44.140625" style="813" bestFit="1" customWidth="1"/>
    <col min="6146" max="6146" width="11.85546875" style="813" customWidth="1"/>
    <col min="6147" max="6147" width="12.42578125" style="813" customWidth="1"/>
    <col min="6148" max="6148" width="12.5703125" style="813" customWidth="1"/>
    <col min="6149" max="6149" width="11.7109375" style="813" customWidth="1"/>
    <col min="6150" max="6150" width="10.7109375" style="813" customWidth="1"/>
    <col min="6151" max="6151" width="2.42578125" style="813" bestFit="1" customWidth="1"/>
    <col min="6152" max="6152" width="8.5703125" style="813" customWidth="1"/>
    <col min="6153" max="6153" width="12.42578125" style="813" customWidth="1"/>
    <col min="6154" max="6154" width="2.140625" style="813" customWidth="1"/>
    <col min="6155" max="6155" width="9.42578125" style="813" customWidth="1"/>
    <col min="6156" max="6400" width="11" style="813"/>
    <col min="6401" max="6401" width="44.140625" style="813" bestFit="1" customWidth="1"/>
    <col min="6402" max="6402" width="11.85546875" style="813" customWidth="1"/>
    <col min="6403" max="6403" width="12.42578125" style="813" customWidth="1"/>
    <col min="6404" max="6404" width="12.5703125" style="813" customWidth="1"/>
    <col min="6405" max="6405" width="11.7109375" style="813" customWidth="1"/>
    <col min="6406" max="6406" width="10.7109375" style="813" customWidth="1"/>
    <col min="6407" max="6407" width="2.42578125" style="813" bestFit="1" customWidth="1"/>
    <col min="6408" max="6408" width="8.5703125" style="813" customWidth="1"/>
    <col min="6409" max="6409" width="12.42578125" style="813" customWidth="1"/>
    <col min="6410" max="6410" width="2.140625" style="813" customWidth="1"/>
    <col min="6411" max="6411" width="9.42578125" style="813" customWidth="1"/>
    <col min="6412" max="6656" width="11" style="813"/>
    <col min="6657" max="6657" width="44.140625" style="813" bestFit="1" customWidth="1"/>
    <col min="6658" max="6658" width="11.85546875" style="813" customWidth="1"/>
    <col min="6659" max="6659" width="12.42578125" style="813" customWidth="1"/>
    <col min="6660" max="6660" width="12.5703125" style="813" customWidth="1"/>
    <col min="6661" max="6661" width="11.7109375" style="813" customWidth="1"/>
    <col min="6662" max="6662" width="10.7109375" style="813" customWidth="1"/>
    <col min="6663" max="6663" width="2.42578125" style="813" bestFit="1" customWidth="1"/>
    <col min="6664" max="6664" width="8.5703125" style="813" customWidth="1"/>
    <col min="6665" max="6665" width="12.42578125" style="813" customWidth="1"/>
    <col min="6666" max="6666" width="2.140625" style="813" customWidth="1"/>
    <col min="6667" max="6667" width="9.42578125" style="813" customWidth="1"/>
    <col min="6668" max="6912" width="11" style="813"/>
    <col min="6913" max="6913" width="44.140625" style="813" bestFit="1" customWidth="1"/>
    <col min="6914" max="6914" width="11.85546875" style="813" customWidth="1"/>
    <col min="6915" max="6915" width="12.42578125" style="813" customWidth="1"/>
    <col min="6916" max="6916" width="12.5703125" style="813" customWidth="1"/>
    <col min="6917" max="6917" width="11.7109375" style="813" customWidth="1"/>
    <col min="6918" max="6918" width="10.7109375" style="813" customWidth="1"/>
    <col min="6919" max="6919" width="2.42578125" style="813" bestFit="1" customWidth="1"/>
    <col min="6920" max="6920" width="8.5703125" style="813" customWidth="1"/>
    <col min="6921" max="6921" width="12.42578125" style="813" customWidth="1"/>
    <col min="6922" max="6922" width="2.140625" style="813" customWidth="1"/>
    <col min="6923" max="6923" width="9.42578125" style="813" customWidth="1"/>
    <col min="6924" max="7168" width="11" style="813"/>
    <col min="7169" max="7169" width="44.140625" style="813" bestFit="1" customWidth="1"/>
    <col min="7170" max="7170" width="11.85546875" style="813" customWidth="1"/>
    <col min="7171" max="7171" width="12.42578125" style="813" customWidth="1"/>
    <col min="7172" max="7172" width="12.5703125" style="813" customWidth="1"/>
    <col min="7173" max="7173" width="11.7109375" style="813" customWidth="1"/>
    <col min="7174" max="7174" width="10.7109375" style="813" customWidth="1"/>
    <col min="7175" max="7175" width="2.42578125" style="813" bestFit="1" customWidth="1"/>
    <col min="7176" max="7176" width="8.5703125" style="813" customWidth="1"/>
    <col min="7177" max="7177" width="12.42578125" style="813" customWidth="1"/>
    <col min="7178" max="7178" width="2.140625" style="813" customWidth="1"/>
    <col min="7179" max="7179" width="9.42578125" style="813" customWidth="1"/>
    <col min="7180" max="7424" width="11" style="813"/>
    <col min="7425" max="7425" width="44.140625" style="813" bestFit="1" customWidth="1"/>
    <col min="7426" max="7426" width="11.85546875" style="813" customWidth="1"/>
    <col min="7427" max="7427" width="12.42578125" style="813" customWidth="1"/>
    <col min="7428" max="7428" width="12.5703125" style="813" customWidth="1"/>
    <col min="7429" max="7429" width="11.7109375" style="813" customWidth="1"/>
    <col min="7430" max="7430" width="10.7109375" style="813" customWidth="1"/>
    <col min="7431" max="7431" width="2.42578125" style="813" bestFit="1" customWidth="1"/>
    <col min="7432" max="7432" width="8.5703125" style="813" customWidth="1"/>
    <col min="7433" max="7433" width="12.42578125" style="813" customWidth="1"/>
    <col min="7434" max="7434" width="2.140625" style="813" customWidth="1"/>
    <col min="7435" max="7435" width="9.42578125" style="813" customWidth="1"/>
    <col min="7436" max="7680" width="11" style="813"/>
    <col min="7681" max="7681" width="44.140625" style="813" bestFit="1" customWidth="1"/>
    <col min="7682" max="7682" width="11.85546875" style="813" customWidth="1"/>
    <col min="7683" max="7683" width="12.42578125" style="813" customWidth="1"/>
    <col min="7684" max="7684" width="12.5703125" style="813" customWidth="1"/>
    <col min="7685" max="7685" width="11.7109375" style="813" customWidth="1"/>
    <col min="7686" max="7686" width="10.7109375" style="813" customWidth="1"/>
    <col min="7687" max="7687" width="2.42578125" style="813" bestFit="1" customWidth="1"/>
    <col min="7688" max="7688" width="8.5703125" style="813" customWidth="1"/>
    <col min="7689" max="7689" width="12.42578125" style="813" customWidth="1"/>
    <col min="7690" max="7690" width="2.140625" style="813" customWidth="1"/>
    <col min="7691" max="7691" width="9.42578125" style="813" customWidth="1"/>
    <col min="7692" max="7936" width="11" style="813"/>
    <col min="7937" max="7937" width="44.140625" style="813" bestFit="1" customWidth="1"/>
    <col min="7938" max="7938" width="11.85546875" style="813" customWidth="1"/>
    <col min="7939" max="7939" width="12.42578125" style="813" customWidth="1"/>
    <col min="7940" max="7940" width="12.5703125" style="813" customWidth="1"/>
    <col min="7941" max="7941" width="11.7109375" style="813" customWidth="1"/>
    <col min="7942" max="7942" width="10.7109375" style="813" customWidth="1"/>
    <col min="7943" max="7943" width="2.42578125" style="813" bestFit="1" customWidth="1"/>
    <col min="7944" max="7944" width="8.5703125" style="813" customWidth="1"/>
    <col min="7945" max="7945" width="12.42578125" style="813" customWidth="1"/>
    <col min="7946" max="7946" width="2.140625" style="813" customWidth="1"/>
    <col min="7947" max="7947" width="9.42578125" style="813" customWidth="1"/>
    <col min="7948" max="8192" width="11" style="813"/>
    <col min="8193" max="8193" width="44.140625" style="813" bestFit="1" customWidth="1"/>
    <col min="8194" max="8194" width="11.85546875" style="813" customWidth="1"/>
    <col min="8195" max="8195" width="12.42578125" style="813" customWidth="1"/>
    <col min="8196" max="8196" width="12.5703125" style="813" customWidth="1"/>
    <col min="8197" max="8197" width="11.7109375" style="813" customWidth="1"/>
    <col min="8198" max="8198" width="10.7109375" style="813" customWidth="1"/>
    <col min="8199" max="8199" width="2.42578125" style="813" bestFit="1" customWidth="1"/>
    <col min="8200" max="8200" width="8.5703125" style="813" customWidth="1"/>
    <col min="8201" max="8201" width="12.42578125" style="813" customWidth="1"/>
    <col min="8202" max="8202" width="2.140625" style="813" customWidth="1"/>
    <col min="8203" max="8203" width="9.42578125" style="813" customWidth="1"/>
    <col min="8204" max="8448" width="11" style="813"/>
    <col min="8449" max="8449" width="44.140625" style="813" bestFit="1" customWidth="1"/>
    <col min="8450" max="8450" width="11.85546875" style="813" customWidth="1"/>
    <col min="8451" max="8451" width="12.42578125" style="813" customWidth="1"/>
    <col min="8452" max="8452" width="12.5703125" style="813" customWidth="1"/>
    <col min="8453" max="8453" width="11.7109375" style="813" customWidth="1"/>
    <col min="8454" max="8454" width="10.7109375" style="813" customWidth="1"/>
    <col min="8455" max="8455" width="2.42578125" style="813" bestFit="1" customWidth="1"/>
    <col min="8456" max="8456" width="8.5703125" style="813" customWidth="1"/>
    <col min="8457" max="8457" width="12.42578125" style="813" customWidth="1"/>
    <col min="8458" max="8458" width="2.140625" style="813" customWidth="1"/>
    <col min="8459" max="8459" width="9.42578125" style="813" customWidth="1"/>
    <col min="8460" max="8704" width="11" style="813"/>
    <col min="8705" max="8705" width="44.140625" style="813" bestFit="1" customWidth="1"/>
    <col min="8706" max="8706" width="11.85546875" style="813" customWidth="1"/>
    <col min="8707" max="8707" width="12.42578125" style="813" customWidth="1"/>
    <col min="8708" max="8708" width="12.5703125" style="813" customWidth="1"/>
    <col min="8709" max="8709" width="11.7109375" style="813" customWidth="1"/>
    <col min="8710" max="8710" width="10.7109375" style="813" customWidth="1"/>
    <col min="8711" max="8711" width="2.42578125" style="813" bestFit="1" customWidth="1"/>
    <col min="8712" max="8712" width="8.5703125" style="813" customWidth="1"/>
    <col min="8713" max="8713" width="12.42578125" style="813" customWidth="1"/>
    <col min="8714" max="8714" width="2.140625" style="813" customWidth="1"/>
    <col min="8715" max="8715" width="9.42578125" style="813" customWidth="1"/>
    <col min="8716" max="8960" width="11" style="813"/>
    <col min="8961" max="8961" width="44.140625" style="813" bestFit="1" customWidth="1"/>
    <col min="8962" max="8962" width="11.85546875" style="813" customWidth="1"/>
    <col min="8963" max="8963" width="12.42578125" style="813" customWidth="1"/>
    <col min="8964" max="8964" width="12.5703125" style="813" customWidth="1"/>
    <col min="8965" max="8965" width="11.7109375" style="813" customWidth="1"/>
    <col min="8966" max="8966" width="10.7109375" style="813" customWidth="1"/>
    <col min="8967" max="8967" width="2.42578125" style="813" bestFit="1" customWidth="1"/>
    <col min="8968" max="8968" width="8.5703125" style="813" customWidth="1"/>
    <col min="8969" max="8969" width="12.42578125" style="813" customWidth="1"/>
    <col min="8970" max="8970" width="2.140625" style="813" customWidth="1"/>
    <col min="8971" max="8971" width="9.42578125" style="813" customWidth="1"/>
    <col min="8972" max="9216" width="11" style="813"/>
    <col min="9217" max="9217" width="44.140625" style="813" bestFit="1" customWidth="1"/>
    <col min="9218" max="9218" width="11.85546875" style="813" customWidth="1"/>
    <col min="9219" max="9219" width="12.42578125" style="813" customWidth="1"/>
    <col min="9220" max="9220" width="12.5703125" style="813" customWidth="1"/>
    <col min="9221" max="9221" width="11.7109375" style="813" customWidth="1"/>
    <col min="9222" max="9222" width="10.7109375" style="813" customWidth="1"/>
    <col min="9223" max="9223" width="2.42578125" style="813" bestFit="1" customWidth="1"/>
    <col min="9224" max="9224" width="8.5703125" style="813" customWidth="1"/>
    <col min="9225" max="9225" width="12.42578125" style="813" customWidth="1"/>
    <col min="9226" max="9226" width="2.140625" style="813" customWidth="1"/>
    <col min="9227" max="9227" width="9.42578125" style="813" customWidth="1"/>
    <col min="9228" max="9472" width="11" style="813"/>
    <col min="9473" max="9473" width="44.140625" style="813" bestFit="1" customWidth="1"/>
    <col min="9474" max="9474" width="11.85546875" style="813" customWidth="1"/>
    <col min="9475" max="9475" width="12.42578125" style="813" customWidth="1"/>
    <col min="9476" max="9476" width="12.5703125" style="813" customWidth="1"/>
    <col min="9477" max="9477" width="11.7109375" style="813" customWidth="1"/>
    <col min="9478" max="9478" width="10.7109375" style="813" customWidth="1"/>
    <col min="9479" max="9479" width="2.42578125" style="813" bestFit="1" customWidth="1"/>
    <col min="9480" max="9480" width="8.5703125" style="813" customWidth="1"/>
    <col min="9481" max="9481" width="12.42578125" style="813" customWidth="1"/>
    <col min="9482" max="9482" width="2.140625" style="813" customWidth="1"/>
    <col min="9483" max="9483" width="9.42578125" style="813" customWidth="1"/>
    <col min="9484" max="9728" width="11" style="813"/>
    <col min="9729" max="9729" width="44.140625" style="813" bestFit="1" customWidth="1"/>
    <col min="9730" max="9730" width="11.85546875" style="813" customWidth="1"/>
    <col min="9731" max="9731" width="12.42578125" style="813" customWidth="1"/>
    <col min="9732" max="9732" width="12.5703125" style="813" customWidth="1"/>
    <col min="9733" max="9733" width="11.7109375" style="813" customWidth="1"/>
    <col min="9734" max="9734" width="10.7109375" style="813" customWidth="1"/>
    <col min="9735" max="9735" width="2.42578125" style="813" bestFit="1" customWidth="1"/>
    <col min="9736" max="9736" width="8.5703125" style="813" customWidth="1"/>
    <col min="9737" max="9737" width="12.42578125" style="813" customWidth="1"/>
    <col min="9738" max="9738" width="2.140625" style="813" customWidth="1"/>
    <col min="9739" max="9739" width="9.42578125" style="813" customWidth="1"/>
    <col min="9740" max="9984" width="11" style="813"/>
    <col min="9985" max="9985" width="44.140625" style="813" bestFit="1" customWidth="1"/>
    <col min="9986" max="9986" width="11.85546875" style="813" customWidth="1"/>
    <col min="9987" max="9987" width="12.42578125" style="813" customWidth="1"/>
    <col min="9988" max="9988" width="12.5703125" style="813" customWidth="1"/>
    <col min="9989" max="9989" width="11.7109375" style="813" customWidth="1"/>
    <col min="9990" max="9990" width="10.7109375" style="813" customWidth="1"/>
    <col min="9991" max="9991" width="2.42578125" style="813" bestFit="1" customWidth="1"/>
    <col min="9992" max="9992" width="8.5703125" style="813" customWidth="1"/>
    <col min="9993" max="9993" width="12.42578125" style="813" customWidth="1"/>
    <col min="9994" max="9994" width="2.140625" style="813" customWidth="1"/>
    <col min="9995" max="9995" width="9.42578125" style="813" customWidth="1"/>
    <col min="9996" max="10240" width="11" style="813"/>
    <col min="10241" max="10241" width="44.140625" style="813" bestFit="1" customWidth="1"/>
    <col min="10242" max="10242" width="11.85546875" style="813" customWidth="1"/>
    <col min="10243" max="10243" width="12.42578125" style="813" customWidth="1"/>
    <col min="10244" max="10244" width="12.5703125" style="813" customWidth="1"/>
    <col min="10245" max="10245" width="11.7109375" style="813" customWidth="1"/>
    <col min="10246" max="10246" width="10.7109375" style="813" customWidth="1"/>
    <col min="10247" max="10247" width="2.42578125" style="813" bestFit="1" customWidth="1"/>
    <col min="10248" max="10248" width="8.5703125" style="813" customWidth="1"/>
    <col min="10249" max="10249" width="12.42578125" style="813" customWidth="1"/>
    <col min="10250" max="10250" width="2.140625" style="813" customWidth="1"/>
    <col min="10251" max="10251" width="9.42578125" style="813" customWidth="1"/>
    <col min="10252" max="10496" width="11" style="813"/>
    <col min="10497" max="10497" width="44.140625" style="813" bestFit="1" customWidth="1"/>
    <col min="10498" max="10498" width="11.85546875" style="813" customWidth="1"/>
    <col min="10499" max="10499" width="12.42578125" style="813" customWidth="1"/>
    <col min="10500" max="10500" width="12.5703125" style="813" customWidth="1"/>
    <col min="10501" max="10501" width="11.7109375" style="813" customWidth="1"/>
    <col min="10502" max="10502" width="10.7109375" style="813" customWidth="1"/>
    <col min="10503" max="10503" width="2.42578125" style="813" bestFit="1" customWidth="1"/>
    <col min="10504" max="10504" width="8.5703125" style="813" customWidth="1"/>
    <col min="10505" max="10505" width="12.42578125" style="813" customWidth="1"/>
    <col min="10506" max="10506" width="2.140625" style="813" customWidth="1"/>
    <col min="10507" max="10507" width="9.42578125" style="813" customWidth="1"/>
    <col min="10508" max="10752" width="11" style="813"/>
    <col min="10753" max="10753" width="44.140625" style="813" bestFit="1" customWidth="1"/>
    <col min="10754" max="10754" width="11.85546875" style="813" customWidth="1"/>
    <col min="10755" max="10755" width="12.42578125" style="813" customWidth="1"/>
    <col min="10756" max="10756" width="12.5703125" style="813" customWidth="1"/>
    <col min="10757" max="10757" width="11.7109375" style="813" customWidth="1"/>
    <col min="10758" max="10758" width="10.7109375" style="813" customWidth="1"/>
    <col min="10759" max="10759" width="2.42578125" style="813" bestFit="1" customWidth="1"/>
    <col min="10760" max="10760" width="8.5703125" style="813" customWidth="1"/>
    <col min="10761" max="10761" width="12.42578125" style="813" customWidth="1"/>
    <col min="10762" max="10762" width="2.140625" style="813" customWidth="1"/>
    <col min="10763" max="10763" width="9.42578125" style="813" customWidth="1"/>
    <col min="10764" max="11008" width="11" style="813"/>
    <col min="11009" max="11009" width="44.140625" style="813" bestFit="1" customWidth="1"/>
    <col min="11010" max="11010" width="11.85546875" style="813" customWidth="1"/>
    <col min="11011" max="11011" width="12.42578125" style="813" customWidth="1"/>
    <col min="11012" max="11012" width="12.5703125" style="813" customWidth="1"/>
    <col min="11013" max="11013" width="11.7109375" style="813" customWidth="1"/>
    <col min="11014" max="11014" width="10.7109375" style="813" customWidth="1"/>
    <col min="11015" max="11015" width="2.42578125" style="813" bestFit="1" customWidth="1"/>
    <col min="11016" max="11016" width="8.5703125" style="813" customWidth="1"/>
    <col min="11017" max="11017" width="12.42578125" style="813" customWidth="1"/>
    <col min="11018" max="11018" width="2.140625" style="813" customWidth="1"/>
    <col min="11019" max="11019" width="9.42578125" style="813" customWidth="1"/>
    <col min="11020" max="11264" width="11" style="813"/>
    <col min="11265" max="11265" width="44.140625" style="813" bestFit="1" customWidth="1"/>
    <col min="11266" max="11266" width="11.85546875" style="813" customWidth="1"/>
    <col min="11267" max="11267" width="12.42578125" style="813" customWidth="1"/>
    <col min="11268" max="11268" width="12.5703125" style="813" customWidth="1"/>
    <col min="11269" max="11269" width="11.7109375" style="813" customWidth="1"/>
    <col min="11270" max="11270" width="10.7109375" style="813" customWidth="1"/>
    <col min="11271" max="11271" width="2.42578125" style="813" bestFit="1" customWidth="1"/>
    <col min="11272" max="11272" width="8.5703125" style="813" customWidth="1"/>
    <col min="11273" max="11273" width="12.42578125" style="813" customWidth="1"/>
    <col min="11274" max="11274" width="2.140625" style="813" customWidth="1"/>
    <col min="11275" max="11275" width="9.42578125" style="813" customWidth="1"/>
    <col min="11276" max="11520" width="11" style="813"/>
    <col min="11521" max="11521" width="44.140625" style="813" bestFit="1" customWidth="1"/>
    <col min="11522" max="11522" width="11.85546875" style="813" customWidth="1"/>
    <col min="11523" max="11523" width="12.42578125" style="813" customWidth="1"/>
    <col min="11524" max="11524" width="12.5703125" style="813" customWidth="1"/>
    <col min="11525" max="11525" width="11.7109375" style="813" customWidth="1"/>
    <col min="11526" max="11526" width="10.7109375" style="813" customWidth="1"/>
    <col min="11527" max="11527" width="2.42578125" style="813" bestFit="1" customWidth="1"/>
    <col min="11528" max="11528" width="8.5703125" style="813" customWidth="1"/>
    <col min="11529" max="11529" width="12.42578125" style="813" customWidth="1"/>
    <col min="11530" max="11530" width="2.140625" style="813" customWidth="1"/>
    <col min="11531" max="11531" width="9.42578125" style="813" customWidth="1"/>
    <col min="11532" max="11776" width="11" style="813"/>
    <col min="11777" max="11777" width="44.140625" style="813" bestFit="1" customWidth="1"/>
    <col min="11778" max="11778" width="11.85546875" style="813" customWidth="1"/>
    <col min="11779" max="11779" width="12.42578125" style="813" customWidth="1"/>
    <col min="11780" max="11780" width="12.5703125" style="813" customWidth="1"/>
    <col min="11781" max="11781" width="11.7109375" style="813" customWidth="1"/>
    <col min="11782" max="11782" width="10.7109375" style="813" customWidth="1"/>
    <col min="11783" max="11783" width="2.42578125" style="813" bestFit="1" customWidth="1"/>
    <col min="11784" max="11784" width="8.5703125" style="813" customWidth="1"/>
    <col min="11785" max="11785" width="12.42578125" style="813" customWidth="1"/>
    <col min="11786" max="11786" width="2.140625" style="813" customWidth="1"/>
    <col min="11787" max="11787" width="9.42578125" style="813" customWidth="1"/>
    <col min="11788" max="12032" width="11" style="813"/>
    <col min="12033" max="12033" width="44.140625" style="813" bestFit="1" customWidth="1"/>
    <col min="12034" max="12034" width="11.85546875" style="813" customWidth="1"/>
    <col min="12035" max="12035" width="12.42578125" style="813" customWidth="1"/>
    <col min="12036" max="12036" width="12.5703125" style="813" customWidth="1"/>
    <col min="12037" max="12037" width="11.7109375" style="813" customWidth="1"/>
    <col min="12038" max="12038" width="10.7109375" style="813" customWidth="1"/>
    <col min="12039" max="12039" width="2.42578125" style="813" bestFit="1" customWidth="1"/>
    <col min="12040" max="12040" width="8.5703125" style="813" customWidth="1"/>
    <col min="12041" max="12041" width="12.42578125" style="813" customWidth="1"/>
    <col min="12042" max="12042" width="2.140625" style="813" customWidth="1"/>
    <col min="12043" max="12043" width="9.42578125" style="813" customWidth="1"/>
    <col min="12044" max="12288" width="11" style="813"/>
    <col min="12289" max="12289" width="44.140625" style="813" bestFit="1" customWidth="1"/>
    <col min="12290" max="12290" width="11.85546875" style="813" customWidth="1"/>
    <col min="12291" max="12291" width="12.42578125" style="813" customWidth="1"/>
    <col min="12292" max="12292" width="12.5703125" style="813" customWidth="1"/>
    <col min="12293" max="12293" width="11.7109375" style="813" customWidth="1"/>
    <col min="12294" max="12294" width="10.7109375" style="813" customWidth="1"/>
    <col min="12295" max="12295" width="2.42578125" style="813" bestFit="1" customWidth="1"/>
    <col min="12296" max="12296" width="8.5703125" style="813" customWidth="1"/>
    <col min="12297" max="12297" width="12.42578125" style="813" customWidth="1"/>
    <col min="12298" max="12298" width="2.140625" style="813" customWidth="1"/>
    <col min="12299" max="12299" width="9.42578125" style="813" customWidth="1"/>
    <col min="12300" max="12544" width="11" style="813"/>
    <col min="12545" max="12545" width="44.140625" style="813" bestFit="1" customWidth="1"/>
    <col min="12546" max="12546" width="11.85546875" style="813" customWidth="1"/>
    <col min="12547" max="12547" width="12.42578125" style="813" customWidth="1"/>
    <col min="12548" max="12548" width="12.5703125" style="813" customWidth="1"/>
    <col min="12549" max="12549" width="11.7109375" style="813" customWidth="1"/>
    <col min="12550" max="12550" width="10.7109375" style="813" customWidth="1"/>
    <col min="12551" max="12551" width="2.42578125" style="813" bestFit="1" customWidth="1"/>
    <col min="12552" max="12552" width="8.5703125" style="813" customWidth="1"/>
    <col min="12553" max="12553" width="12.42578125" style="813" customWidth="1"/>
    <col min="12554" max="12554" width="2.140625" style="813" customWidth="1"/>
    <col min="12555" max="12555" width="9.42578125" style="813" customWidth="1"/>
    <col min="12556" max="12800" width="11" style="813"/>
    <col min="12801" max="12801" width="44.140625" style="813" bestFit="1" customWidth="1"/>
    <col min="12802" max="12802" width="11.85546875" style="813" customWidth="1"/>
    <col min="12803" max="12803" width="12.42578125" style="813" customWidth="1"/>
    <col min="12804" max="12804" width="12.5703125" style="813" customWidth="1"/>
    <col min="12805" max="12805" width="11.7109375" style="813" customWidth="1"/>
    <col min="12806" max="12806" width="10.7109375" style="813" customWidth="1"/>
    <col min="12807" max="12807" width="2.42578125" style="813" bestFit="1" customWidth="1"/>
    <col min="12808" max="12808" width="8.5703125" style="813" customWidth="1"/>
    <col min="12809" max="12809" width="12.42578125" style="813" customWidth="1"/>
    <col min="12810" max="12810" width="2.140625" style="813" customWidth="1"/>
    <col min="12811" max="12811" width="9.42578125" style="813" customWidth="1"/>
    <col min="12812" max="13056" width="11" style="813"/>
    <col min="13057" max="13057" width="44.140625" style="813" bestFit="1" customWidth="1"/>
    <col min="13058" max="13058" width="11.85546875" style="813" customWidth="1"/>
    <col min="13059" max="13059" width="12.42578125" style="813" customWidth="1"/>
    <col min="13060" max="13060" width="12.5703125" style="813" customWidth="1"/>
    <col min="13061" max="13061" width="11.7109375" style="813" customWidth="1"/>
    <col min="13062" max="13062" width="10.7109375" style="813" customWidth="1"/>
    <col min="13063" max="13063" width="2.42578125" style="813" bestFit="1" customWidth="1"/>
    <col min="13064" max="13064" width="8.5703125" style="813" customWidth="1"/>
    <col min="13065" max="13065" width="12.42578125" style="813" customWidth="1"/>
    <col min="13066" max="13066" width="2.140625" style="813" customWidth="1"/>
    <col min="13067" max="13067" width="9.42578125" style="813" customWidth="1"/>
    <col min="13068" max="13312" width="11" style="813"/>
    <col min="13313" max="13313" width="44.140625" style="813" bestFit="1" customWidth="1"/>
    <col min="13314" max="13314" width="11.85546875" style="813" customWidth="1"/>
    <col min="13315" max="13315" width="12.42578125" style="813" customWidth="1"/>
    <col min="13316" max="13316" width="12.5703125" style="813" customWidth="1"/>
    <col min="13317" max="13317" width="11.7109375" style="813" customWidth="1"/>
    <col min="13318" max="13318" width="10.7109375" style="813" customWidth="1"/>
    <col min="13319" max="13319" width="2.42578125" style="813" bestFit="1" customWidth="1"/>
    <col min="13320" max="13320" width="8.5703125" style="813" customWidth="1"/>
    <col min="13321" max="13321" width="12.42578125" style="813" customWidth="1"/>
    <col min="13322" max="13322" width="2.140625" style="813" customWidth="1"/>
    <col min="13323" max="13323" width="9.42578125" style="813" customWidth="1"/>
    <col min="13324" max="13568" width="11" style="813"/>
    <col min="13569" max="13569" width="44.140625" style="813" bestFit="1" customWidth="1"/>
    <col min="13570" max="13570" width="11.85546875" style="813" customWidth="1"/>
    <col min="13571" max="13571" width="12.42578125" style="813" customWidth="1"/>
    <col min="13572" max="13572" width="12.5703125" style="813" customWidth="1"/>
    <col min="13573" max="13573" width="11.7109375" style="813" customWidth="1"/>
    <col min="13574" max="13574" width="10.7109375" style="813" customWidth="1"/>
    <col min="13575" max="13575" width="2.42578125" style="813" bestFit="1" customWidth="1"/>
    <col min="13576" max="13576" width="8.5703125" style="813" customWidth="1"/>
    <col min="13577" max="13577" width="12.42578125" style="813" customWidth="1"/>
    <col min="13578" max="13578" width="2.140625" style="813" customWidth="1"/>
    <col min="13579" max="13579" width="9.42578125" style="813" customWidth="1"/>
    <col min="13580" max="13824" width="11" style="813"/>
    <col min="13825" max="13825" width="44.140625" style="813" bestFit="1" customWidth="1"/>
    <col min="13826" max="13826" width="11.85546875" style="813" customWidth="1"/>
    <col min="13827" max="13827" width="12.42578125" style="813" customWidth="1"/>
    <col min="13828" max="13828" width="12.5703125" style="813" customWidth="1"/>
    <col min="13829" max="13829" width="11.7109375" style="813" customWidth="1"/>
    <col min="13830" max="13830" width="10.7109375" style="813" customWidth="1"/>
    <col min="13831" max="13831" width="2.42578125" style="813" bestFit="1" customWidth="1"/>
    <col min="13832" max="13832" width="8.5703125" style="813" customWidth="1"/>
    <col min="13833" max="13833" width="12.42578125" style="813" customWidth="1"/>
    <col min="13834" max="13834" width="2.140625" style="813" customWidth="1"/>
    <col min="13835" max="13835" width="9.42578125" style="813" customWidth="1"/>
    <col min="13836" max="14080" width="11" style="813"/>
    <col min="14081" max="14081" width="44.140625" style="813" bestFit="1" customWidth="1"/>
    <col min="14082" max="14082" width="11.85546875" style="813" customWidth="1"/>
    <col min="14083" max="14083" width="12.42578125" style="813" customWidth="1"/>
    <col min="14084" max="14084" width="12.5703125" style="813" customWidth="1"/>
    <col min="14085" max="14085" width="11.7109375" style="813" customWidth="1"/>
    <col min="14086" max="14086" width="10.7109375" style="813" customWidth="1"/>
    <col min="14087" max="14087" width="2.42578125" style="813" bestFit="1" customWidth="1"/>
    <col min="14088" max="14088" width="8.5703125" style="813" customWidth="1"/>
    <col min="14089" max="14089" width="12.42578125" style="813" customWidth="1"/>
    <col min="14090" max="14090" width="2.140625" style="813" customWidth="1"/>
    <col min="14091" max="14091" width="9.42578125" style="813" customWidth="1"/>
    <col min="14092" max="14336" width="11" style="813"/>
    <col min="14337" max="14337" width="44.140625" style="813" bestFit="1" customWidth="1"/>
    <col min="14338" max="14338" width="11.85546875" style="813" customWidth="1"/>
    <col min="14339" max="14339" width="12.42578125" style="813" customWidth="1"/>
    <col min="14340" max="14340" width="12.5703125" style="813" customWidth="1"/>
    <col min="14341" max="14341" width="11.7109375" style="813" customWidth="1"/>
    <col min="14342" max="14342" width="10.7109375" style="813" customWidth="1"/>
    <col min="14343" max="14343" width="2.42578125" style="813" bestFit="1" customWidth="1"/>
    <col min="14344" max="14344" width="8.5703125" style="813" customWidth="1"/>
    <col min="14345" max="14345" width="12.42578125" style="813" customWidth="1"/>
    <col min="14346" max="14346" width="2.140625" style="813" customWidth="1"/>
    <col min="14347" max="14347" width="9.42578125" style="813" customWidth="1"/>
    <col min="14348" max="14592" width="11" style="813"/>
    <col min="14593" max="14593" width="44.140625" style="813" bestFit="1" customWidth="1"/>
    <col min="14594" max="14594" width="11.85546875" style="813" customWidth="1"/>
    <col min="14595" max="14595" width="12.42578125" style="813" customWidth="1"/>
    <col min="14596" max="14596" width="12.5703125" style="813" customWidth="1"/>
    <col min="14597" max="14597" width="11.7109375" style="813" customWidth="1"/>
    <col min="14598" max="14598" width="10.7109375" style="813" customWidth="1"/>
    <col min="14599" max="14599" width="2.42578125" style="813" bestFit="1" customWidth="1"/>
    <col min="14600" max="14600" width="8.5703125" style="813" customWidth="1"/>
    <col min="14601" max="14601" width="12.42578125" style="813" customWidth="1"/>
    <col min="14602" max="14602" width="2.140625" style="813" customWidth="1"/>
    <col min="14603" max="14603" width="9.42578125" style="813" customWidth="1"/>
    <col min="14604" max="14848" width="11" style="813"/>
    <col min="14849" max="14849" width="44.140625" style="813" bestFit="1" customWidth="1"/>
    <col min="14850" max="14850" width="11.85546875" style="813" customWidth="1"/>
    <col min="14851" max="14851" width="12.42578125" style="813" customWidth="1"/>
    <col min="14852" max="14852" width="12.5703125" style="813" customWidth="1"/>
    <col min="14853" max="14853" width="11.7109375" style="813" customWidth="1"/>
    <col min="14854" max="14854" width="10.7109375" style="813" customWidth="1"/>
    <col min="14855" max="14855" width="2.42578125" style="813" bestFit="1" customWidth="1"/>
    <col min="14856" max="14856" width="8.5703125" style="813" customWidth="1"/>
    <col min="14857" max="14857" width="12.42578125" style="813" customWidth="1"/>
    <col min="14858" max="14858" width="2.140625" style="813" customWidth="1"/>
    <col min="14859" max="14859" width="9.42578125" style="813" customWidth="1"/>
    <col min="14860" max="15104" width="11" style="813"/>
    <col min="15105" max="15105" width="44.140625" style="813" bestFit="1" customWidth="1"/>
    <col min="15106" max="15106" width="11.85546875" style="813" customWidth="1"/>
    <col min="15107" max="15107" width="12.42578125" style="813" customWidth="1"/>
    <col min="15108" max="15108" width="12.5703125" style="813" customWidth="1"/>
    <col min="15109" max="15109" width="11.7109375" style="813" customWidth="1"/>
    <col min="15110" max="15110" width="10.7109375" style="813" customWidth="1"/>
    <col min="15111" max="15111" width="2.42578125" style="813" bestFit="1" customWidth="1"/>
    <col min="15112" max="15112" width="8.5703125" style="813" customWidth="1"/>
    <col min="15113" max="15113" width="12.42578125" style="813" customWidth="1"/>
    <col min="15114" max="15114" width="2.140625" style="813" customWidth="1"/>
    <col min="15115" max="15115" width="9.42578125" style="813" customWidth="1"/>
    <col min="15116" max="15360" width="11" style="813"/>
    <col min="15361" max="15361" width="44.140625" style="813" bestFit="1" customWidth="1"/>
    <col min="15362" max="15362" width="11.85546875" style="813" customWidth="1"/>
    <col min="15363" max="15363" width="12.42578125" style="813" customWidth="1"/>
    <col min="15364" max="15364" width="12.5703125" style="813" customWidth="1"/>
    <col min="15365" max="15365" width="11.7109375" style="813" customWidth="1"/>
    <col min="15366" max="15366" width="10.7109375" style="813" customWidth="1"/>
    <col min="15367" max="15367" width="2.42578125" style="813" bestFit="1" customWidth="1"/>
    <col min="15368" max="15368" width="8.5703125" style="813" customWidth="1"/>
    <col min="15369" max="15369" width="12.42578125" style="813" customWidth="1"/>
    <col min="15370" max="15370" width="2.140625" style="813" customWidth="1"/>
    <col min="15371" max="15371" width="9.42578125" style="813" customWidth="1"/>
    <col min="15372" max="15616" width="11" style="813"/>
    <col min="15617" max="15617" width="44.140625" style="813" bestFit="1" customWidth="1"/>
    <col min="15618" max="15618" width="11.85546875" style="813" customWidth="1"/>
    <col min="15619" max="15619" width="12.42578125" style="813" customWidth="1"/>
    <col min="15620" max="15620" width="12.5703125" style="813" customWidth="1"/>
    <col min="15621" max="15621" width="11.7109375" style="813" customWidth="1"/>
    <col min="15622" max="15622" width="10.7109375" style="813" customWidth="1"/>
    <col min="15623" max="15623" width="2.42578125" style="813" bestFit="1" customWidth="1"/>
    <col min="15624" max="15624" width="8.5703125" style="813" customWidth="1"/>
    <col min="15625" max="15625" width="12.42578125" style="813" customWidth="1"/>
    <col min="15626" max="15626" width="2.140625" style="813" customWidth="1"/>
    <col min="15627" max="15627" width="9.42578125" style="813" customWidth="1"/>
    <col min="15628" max="15872" width="11" style="813"/>
    <col min="15873" max="15873" width="44.140625" style="813" bestFit="1" customWidth="1"/>
    <col min="15874" max="15874" width="11.85546875" style="813" customWidth="1"/>
    <col min="15875" max="15875" width="12.42578125" style="813" customWidth="1"/>
    <col min="15876" max="15876" width="12.5703125" style="813" customWidth="1"/>
    <col min="15877" max="15877" width="11.7109375" style="813" customWidth="1"/>
    <col min="15878" max="15878" width="10.7109375" style="813" customWidth="1"/>
    <col min="15879" max="15879" width="2.42578125" style="813" bestFit="1" customWidth="1"/>
    <col min="15880" max="15880" width="8.5703125" style="813" customWidth="1"/>
    <col min="15881" max="15881" width="12.42578125" style="813" customWidth="1"/>
    <col min="15882" max="15882" width="2.140625" style="813" customWidth="1"/>
    <col min="15883" max="15883" width="9.42578125" style="813" customWidth="1"/>
    <col min="15884" max="16128" width="11" style="813"/>
    <col min="16129" max="16129" width="44.140625" style="813" bestFit="1" customWidth="1"/>
    <col min="16130" max="16130" width="11.85546875" style="813" customWidth="1"/>
    <col min="16131" max="16131" width="12.42578125" style="813" customWidth="1"/>
    <col min="16132" max="16132" width="12.5703125" style="813" customWidth="1"/>
    <col min="16133" max="16133" width="11.7109375" style="813" customWidth="1"/>
    <col min="16134" max="16134" width="10.7109375" style="813" customWidth="1"/>
    <col min="16135" max="16135" width="2.42578125" style="813" bestFit="1" customWidth="1"/>
    <col min="16136" max="16136" width="8.5703125" style="813" customWidth="1"/>
    <col min="16137" max="16137" width="12.42578125" style="813" customWidth="1"/>
    <col min="16138" max="16138" width="2.140625" style="813" customWidth="1"/>
    <col min="16139" max="16139" width="9.42578125" style="813" customWidth="1"/>
    <col min="16140" max="16384" width="11" style="813"/>
  </cols>
  <sheetData>
    <row r="1" spans="1:11" ht="17.100000000000001" customHeight="1">
      <c r="A1" s="1780" t="s">
        <v>783</v>
      </c>
      <c r="B1" s="1780"/>
      <c r="C1" s="1780"/>
      <c r="D1" s="1780"/>
      <c r="E1" s="1780"/>
      <c r="F1" s="1780"/>
      <c r="G1" s="1780"/>
      <c r="H1" s="1780"/>
      <c r="I1" s="1780"/>
      <c r="J1" s="1780"/>
      <c r="K1" s="1780"/>
    </row>
    <row r="2" spans="1:11" ht="17.100000000000001" customHeight="1">
      <c r="A2" s="1792" t="s">
        <v>120</v>
      </c>
      <c r="B2" s="1792"/>
      <c r="C2" s="1792"/>
      <c r="D2" s="1792"/>
      <c r="E2" s="1792"/>
      <c r="F2" s="1792"/>
      <c r="G2" s="1792"/>
      <c r="H2" s="1792"/>
      <c r="I2" s="1792"/>
      <c r="J2" s="1792"/>
      <c r="K2" s="1792"/>
    </row>
    <row r="3" spans="1:11" ht="17.100000000000001" customHeight="1" thickBot="1">
      <c r="B3" s="814"/>
      <c r="C3" s="814"/>
      <c r="D3" s="814"/>
      <c r="E3" s="814"/>
      <c r="I3" s="1782" t="s">
        <v>2</v>
      </c>
      <c r="J3" s="1782"/>
      <c r="K3" s="1782"/>
    </row>
    <row r="4" spans="1:11" ht="18.75" customHeight="1" thickTop="1">
      <c r="A4" s="1796" t="s">
        <v>737</v>
      </c>
      <c r="B4" s="882">
        <v>2016</v>
      </c>
      <c r="C4" s="882">
        <v>2017</v>
      </c>
      <c r="D4" s="882">
        <v>2017</v>
      </c>
      <c r="E4" s="882">
        <v>2018</v>
      </c>
      <c r="F4" s="1799" t="s">
        <v>697</v>
      </c>
      <c r="G4" s="1800"/>
      <c r="H4" s="1800"/>
      <c r="I4" s="1800"/>
      <c r="J4" s="1800"/>
      <c r="K4" s="1801"/>
    </row>
    <row r="5" spans="1:11" ht="18.75" customHeight="1">
      <c r="A5" s="1797"/>
      <c r="B5" s="910" t="s">
        <v>699</v>
      </c>
      <c r="C5" s="910" t="s">
        <v>700</v>
      </c>
      <c r="D5" s="910" t="s">
        <v>701</v>
      </c>
      <c r="E5" s="910" t="s">
        <v>702</v>
      </c>
      <c r="F5" s="1785" t="s">
        <v>7</v>
      </c>
      <c r="G5" s="1786"/>
      <c r="H5" s="1787"/>
      <c r="I5" s="911"/>
      <c r="J5" s="912" t="s">
        <v>53</v>
      </c>
      <c r="K5" s="913"/>
    </row>
    <row r="6" spans="1:11" ht="18.75" customHeight="1">
      <c r="A6" s="1798"/>
      <c r="B6" s="910"/>
      <c r="C6" s="910"/>
      <c r="D6" s="910"/>
      <c r="E6" s="910"/>
      <c r="F6" s="886" t="s">
        <v>4</v>
      </c>
      <c r="G6" s="887" t="s">
        <v>124</v>
      </c>
      <c r="H6" s="888" t="s">
        <v>703</v>
      </c>
      <c r="I6" s="889" t="s">
        <v>4</v>
      </c>
      <c r="J6" s="887" t="s">
        <v>124</v>
      </c>
      <c r="K6" s="890" t="s">
        <v>703</v>
      </c>
    </row>
    <row r="7" spans="1:11" ht="18.75" customHeight="1">
      <c r="A7" s="825" t="s">
        <v>784</v>
      </c>
      <c r="B7" s="826">
        <v>2016816.1615412112</v>
      </c>
      <c r="C7" s="826">
        <v>2161200.5134773413</v>
      </c>
      <c r="D7" s="826">
        <v>2299807.5981313302</v>
      </c>
      <c r="E7" s="826">
        <v>2457452.9227162963</v>
      </c>
      <c r="F7" s="827">
        <v>144384.35193613009</v>
      </c>
      <c r="G7" s="891"/>
      <c r="H7" s="829">
        <v>7.1590239452362576</v>
      </c>
      <c r="I7" s="830">
        <v>157645.32458496606</v>
      </c>
      <c r="J7" s="892"/>
      <c r="K7" s="832">
        <v>6.8547179648009733</v>
      </c>
    </row>
    <row r="8" spans="1:11" ht="18.75" customHeight="1">
      <c r="A8" s="833" t="s">
        <v>785</v>
      </c>
      <c r="B8" s="834">
        <v>183460.31188456566</v>
      </c>
      <c r="C8" s="834">
        <v>177600.07110111718</v>
      </c>
      <c r="D8" s="834">
        <v>199047.18817875491</v>
      </c>
      <c r="E8" s="834">
        <v>205347.93732435134</v>
      </c>
      <c r="F8" s="835">
        <v>-5860.2407834484766</v>
      </c>
      <c r="G8" s="893"/>
      <c r="H8" s="837">
        <v>-3.194282579839816</v>
      </c>
      <c r="I8" s="838">
        <v>6300.7491455964337</v>
      </c>
      <c r="J8" s="837"/>
      <c r="K8" s="839">
        <v>3.1654549874565561</v>
      </c>
    </row>
    <row r="9" spans="1:11" ht="18.75" customHeight="1">
      <c r="A9" s="833" t="s">
        <v>786</v>
      </c>
      <c r="B9" s="834">
        <v>166141.29436951483</v>
      </c>
      <c r="C9" s="834">
        <v>156949.95240291534</v>
      </c>
      <c r="D9" s="834">
        <v>187168.41522452762</v>
      </c>
      <c r="E9" s="834">
        <v>185392.2810615183</v>
      </c>
      <c r="F9" s="835">
        <v>-9191.3419665994879</v>
      </c>
      <c r="G9" s="893"/>
      <c r="H9" s="837">
        <v>-5.532244106728232</v>
      </c>
      <c r="I9" s="838">
        <v>-1776.1341630093229</v>
      </c>
      <c r="J9" s="837"/>
      <c r="K9" s="839">
        <v>-0.94894972577433467</v>
      </c>
    </row>
    <row r="10" spans="1:11" ht="18.75" customHeight="1">
      <c r="A10" s="833" t="s">
        <v>787</v>
      </c>
      <c r="B10" s="834">
        <v>17319.017515050829</v>
      </c>
      <c r="C10" s="834">
        <v>20650.118698201826</v>
      </c>
      <c r="D10" s="834">
        <v>11878.772954227281</v>
      </c>
      <c r="E10" s="834">
        <v>19955.656262833054</v>
      </c>
      <c r="F10" s="835">
        <v>3331.1011831509968</v>
      </c>
      <c r="G10" s="893"/>
      <c r="H10" s="837">
        <v>19.233776859779454</v>
      </c>
      <c r="I10" s="838">
        <v>8076.883308605773</v>
      </c>
      <c r="J10" s="837"/>
      <c r="K10" s="839">
        <v>67.994256138479898</v>
      </c>
    </row>
    <row r="11" spans="1:11" ht="18.75" customHeight="1">
      <c r="A11" s="833" t="s">
        <v>788</v>
      </c>
      <c r="B11" s="834">
        <v>873679.55724204762</v>
      </c>
      <c r="C11" s="834">
        <v>909042.55196811724</v>
      </c>
      <c r="D11" s="834">
        <v>814153.01116384647</v>
      </c>
      <c r="E11" s="834">
        <v>894488.98456309154</v>
      </c>
      <c r="F11" s="835">
        <v>35362.994726069621</v>
      </c>
      <c r="G11" s="893"/>
      <c r="H11" s="837">
        <v>4.0475932431909376</v>
      </c>
      <c r="I11" s="838">
        <v>80335.973399245064</v>
      </c>
      <c r="J11" s="837"/>
      <c r="K11" s="839">
        <v>9.8674293772374959</v>
      </c>
    </row>
    <row r="12" spans="1:11" ht="18.75" customHeight="1">
      <c r="A12" s="833" t="s">
        <v>786</v>
      </c>
      <c r="B12" s="834">
        <v>858549.94956525438</v>
      </c>
      <c r="C12" s="834">
        <v>893047.42531043605</v>
      </c>
      <c r="D12" s="834">
        <v>800517.32135241595</v>
      </c>
      <c r="E12" s="834">
        <v>880354.69854729821</v>
      </c>
      <c r="F12" s="835">
        <v>34497.475745181669</v>
      </c>
      <c r="G12" s="893"/>
      <c r="H12" s="837">
        <v>4.0181093438594013</v>
      </c>
      <c r="I12" s="838">
        <v>79837.377194882254</v>
      </c>
      <c r="J12" s="837"/>
      <c r="K12" s="839">
        <v>9.9732229478811032</v>
      </c>
    </row>
    <row r="13" spans="1:11" ht="18.75" customHeight="1">
      <c r="A13" s="833" t="s">
        <v>787</v>
      </c>
      <c r="B13" s="834">
        <v>15129.60767679329</v>
      </c>
      <c r="C13" s="834">
        <v>15995.126657681169</v>
      </c>
      <c r="D13" s="834">
        <v>13635.689811430475</v>
      </c>
      <c r="E13" s="834">
        <v>14134.286015793332</v>
      </c>
      <c r="F13" s="835">
        <v>865.51898088787857</v>
      </c>
      <c r="G13" s="893"/>
      <c r="H13" s="837">
        <v>5.7206967912027489</v>
      </c>
      <c r="I13" s="838">
        <v>498.59620436285695</v>
      </c>
      <c r="J13" s="837"/>
      <c r="K13" s="839">
        <v>3.6565528496027802</v>
      </c>
    </row>
    <row r="14" spans="1:11" ht="18.75" customHeight="1">
      <c r="A14" s="833" t="s">
        <v>789</v>
      </c>
      <c r="B14" s="834">
        <v>615861.42639513535</v>
      </c>
      <c r="C14" s="834">
        <v>707827.83825322811</v>
      </c>
      <c r="D14" s="834">
        <v>993425.79717013601</v>
      </c>
      <c r="E14" s="834">
        <v>1051808.5614195194</v>
      </c>
      <c r="F14" s="835">
        <v>91966.411858092761</v>
      </c>
      <c r="G14" s="893"/>
      <c r="H14" s="837">
        <v>14.932971593367386</v>
      </c>
      <c r="I14" s="838">
        <v>58382.764249383355</v>
      </c>
      <c r="J14" s="837"/>
      <c r="K14" s="839">
        <v>5.8769124393278274</v>
      </c>
    </row>
    <row r="15" spans="1:11" ht="18.75" customHeight="1">
      <c r="A15" s="833" t="s">
        <v>786</v>
      </c>
      <c r="B15" s="834">
        <v>594160.03697258001</v>
      </c>
      <c r="C15" s="834">
        <v>689621.06423523452</v>
      </c>
      <c r="D15" s="834">
        <v>947689.90851885022</v>
      </c>
      <c r="E15" s="834">
        <v>1022977.9864492898</v>
      </c>
      <c r="F15" s="835">
        <v>95461.027262654505</v>
      </c>
      <c r="G15" s="893"/>
      <c r="H15" s="837">
        <v>16.066551319919881</v>
      </c>
      <c r="I15" s="838">
        <v>75288.077930439613</v>
      </c>
      <c r="J15" s="837"/>
      <c r="K15" s="839">
        <v>7.9443789844832011</v>
      </c>
    </row>
    <row r="16" spans="1:11" ht="18.75" customHeight="1">
      <c r="A16" s="833" t="s">
        <v>787</v>
      </c>
      <c r="B16" s="834">
        <v>21701.389422555319</v>
      </c>
      <c r="C16" s="834">
        <v>18206.774017993634</v>
      </c>
      <c r="D16" s="834">
        <v>45735.888651285779</v>
      </c>
      <c r="E16" s="834">
        <v>28830.574970229591</v>
      </c>
      <c r="F16" s="835">
        <v>-3494.6154045616859</v>
      </c>
      <c r="G16" s="893"/>
      <c r="H16" s="837">
        <v>-16.103187388221148</v>
      </c>
      <c r="I16" s="838">
        <v>-16905.313681056188</v>
      </c>
      <c r="J16" s="837"/>
      <c r="K16" s="839">
        <v>-36.962906329318535</v>
      </c>
    </row>
    <row r="17" spans="1:11" ht="18.75" customHeight="1">
      <c r="A17" s="833" t="s">
        <v>790</v>
      </c>
      <c r="B17" s="834">
        <v>327878.08059898199</v>
      </c>
      <c r="C17" s="834">
        <v>348726.68684860616</v>
      </c>
      <c r="D17" s="834">
        <v>272342.00779380416</v>
      </c>
      <c r="E17" s="834">
        <v>282586.46974509873</v>
      </c>
      <c r="F17" s="835">
        <v>20848.606249624165</v>
      </c>
      <c r="G17" s="893"/>
      <c r="H17" s="837">
        <v>6.3586459367875463</v>
      </c>
      <c r="I17" s="838">
        <v>10244.461951294565</v>
      </c>
      <c r="J17" s="837"/>
      <c r="K17" s="839">
        <v>3.7616165182460066</v>
      </c>
    </row>
    <row r="18" spans="1:11" ht="18.75" customHeight="1">
      <c r="A18" s="833" t="s">
        <v>786</v>
      </c>
      <c r="B18" s="834">
        <v>272644.68557928986</v>
      </c>
      <c r="C18" s="834">
        <v>295903.00966392795</v>
      </c>
      <c r="D18" s="834">
        <v>253252.78414650908</v>
      </c>
      <c r="E18" s="834">
        <v>254944.30622549553</v>
      </c>
      <c r="F18" s="835">
        <v>23258.324084638094</v>
      </c>
      <c r="G18" s="893"/>
      <c r="H18" s="837">
        <v>8.5306354074795152</v>
      </c>
      <c r="I18" s="838">
        <v>1691.5220789864543</v>
      </c>
      <c r="J18" s="837"/>
      <c r="K18" s="839">
        <v>0.66791845336945754</v>
      </c>
    </row>
    <row r="19" spans="1:11" ht="18.75" customHeight="1">
      <c r="A19" s="833" t="s">
        <v>787</v>
      </c>
      <c r="B19" s="834">
        <v>55233.395019692151</v>
      </c>
      <c r="C19" s="834">
        <v>52823.677184678192</v>
      </c>
      <c r="D19" s="834">
        <v>19089.223647295097</v>
      </c>
      <c r="E19" s="834">
        <v>27642.163519603215</v>
      </c>
      <c r="F19" s="835">
        <v>-2409.7178350139584</v>
      </c>
      <c r="G19" s="893"/>
      <c r="H19" s="837">
        <v>-4.3627914491854627</v>
      </c>
      <c r="I19" s="838">
        <v>8552.9398723081176</v>
      </c>
      <c r="J19" s="837"/>
      <c r="K19" s="839">
        <v>44.805069238738007</v>
      </c>
    </row>
    <row r="20" spans="1:11" ht="18.75" customHeight="1">
      <c r="A20" s="833" t="s">
        <v>791</v>
      </c>
      <c r="B20" s="834">
        <v>15936.785420480495</v>
      </c>
      <c r="C20" s="834">
        <v>18003.365306272659</v>
      </c>
      <c r="D20" s="834">
        <v>20839.593824788502</v>
      </c>
      <c r="E20" s="834">
        <v>23220.969664235403</v>
      </c>
      <c r="F20" s="835">
        <v>2066.5798857921636</v>
      </c>
      <c r="G20" s="893"/>
      <c r="H20" s="837">
        <v>12.967357163110099</v>
      </c>
      <c r="I20" s="838">
        <v>2381.3758394469005</v>
      </c>
      <c r="J20" s="837"/>
      <c r="K20" s="839">
        <v>11.427170123701146</v>
      </c>
    </row>
    <row r="21" spans="1:11" ht="18.75" customHeight="1">
      <c r="A21" s="825" t="s">
        <v>792</v>
      </c>
      <c r="B21" s="826">
        <v>6710.1528778900001</v>
      </c>
      <c r="C21" s="826">
        <v>10002.984387069999</v>
      </c>
      <c r="D21" s="826">
        <v>6937.2709147099995</v>
      </c>
      <c r="E21" s="826">
        <v>13211.220848740002</v>
      </c>
      <c r="F21" s="827">
        <v>3292.8315091799986</v>
      </c>
      <c r="G21" s="891"/>
      <c r="H21" s="829">
        <v>49.072376875792223</v>
      </c>
      <c r="I21" s="830">
        <v>6273.9499340300026</v>
      </c>
      <c r="J21" s="829"/>
      <c r="K21" s="832">
        <v>90.438300754934176</v>
      </c>
    </row>
    <row r="22" spans="1:11" ht="18.75" customHeight="1">
      <c r="A22" s="825" t="s">
        <v>793</v>
      </c>
      <c r="B22" s="826">
        <v>0</v>
      </c>
      <c r="C22" s="826">
        <v>0</v>
      </c>
      <c r="D22" s="826">
        <v>0</v>
      </c>
      <c r="E22" s="826">
        <v>0</v>
      </c>
      <c r="F22" s="827">
        <v>0</v>
      </c>
      <c r="G22" s="891"/>
      <c r="H22" s="829"/>
      <c r="I22" s="830">
        <v>0</v>
      </c>
      <c r="J22" s="829"/>
      <c r="K22" s="832"/>
    </row>
    <row r="23" spans="1:11" ht="18.75" customHeight="1">
      <c r="A23" s="914" t="s">
        <v>794</v>
      </c>
      <c r="B23" s="826">
        <v>473138.97003565606</v>
      </c>
      <c r="C23" s="826">
        <v>518367.42547058506</v>
      </c>
      <c r="D23" s="826">
        <v>580781.95762471505</v>
      </c>
      <c r="E23" s="826">
        <v>632647.39032134716</v>
      </c>
      <c r="F23" s="827">
        <v>45228.455434928997</v>
      </c>
      <c r="G23" s="891"/>
      <c r="H23" s="829">
        <v>9.5592327623151707</v>
      </c>
      <c r="I23" s="830">
        <v>51865.43269663211</v>
      </c>
      <c r="J23" s="829"/>
      <c r="K23" s="832">
        <v>8.9302761588448121</v>
      </c>
    </row>
    <row r="24" spans="1:11" ht="18.75" customHeight="1">
      <c r="A24" s="915" t="s">
        <v>795</v>
      </c>
      <c r="B24" s="834">
        <v>164981.37356090997</v>
      </c>
      <c r="C24" s="834">
        <v>190370.52669328998</v>
      </c>
      <c r="D24" s="834">
        <v>226966.58346701006</v>
      </c>
      <c r="E24" s="834">
        <v>262752.49182586005</v>
      </c>
      <c r="F24" s="835">
        <v>25389.153132380015</v>
      </c>
      <c r="G24" s="893"/>
      <c r="H24" s="837">
        <v>15.38910277226327</v>
      </c>
      <c r="I24" s="838">
        <v>35785.908358849993</v>
      </c>
      <c r="J24" s="837"/>
      <c r="K24" s="839">
        <v>15.767038394906063</v>
      </c>
    </row>
    <row r="25" spans="1:11" ht="18.75" customHeight="1">
      <c r="A25" s="915" t="s">
        <v>796</v>
      </c>
      <c r="B25" s="834">
        <v>107709.11948957611</v>
      </c>
      <c r="C25" s="834">
        <v>135066.57850980674</v>
      </c>
      <c r="D25" s="834">
        <v>139321.83933900099</v>
      </c>
      <c r="E25" s="834">
        <v>159562.75595627516</v>
      </c>
      <c r="F25" s="835">
        <v>27357.459020230628</v>
      </c>
      <c r="G25" s="893"/>
      <c r="H25" s="837">
        <v>25.399389717300803</v>
      </c>
      <c r="I25" s="838">
        <v>20240.916617274168</v>
      </c>
      <c r="J25" s="837"/>
      <c r="K25" s="839">
        <v>14.528172118100969</v>
      </c>
    </row>
    <row r="26" spans="1:11" ht="18.75" customHeight="1">
      <c r="A26" s="915" t="s">
        <v>797</v>
      </c>
      <c r="B26" s="834">
        <v>200448.47698516998</v>
      </c>
      <c r="C26" s="834">
        <v>192930.32026748831</v>
      </c>
      <c r="D26" s="834">
        <v>214493.53481870407</v>
      </c>
      <c r="E26" s="834">
        <v>210332.14253921196</v>
      </c>
      <c r="F26" s="835">
        <v>-7518.1567176816752</v>
      </c>
      <c r="G26" s="893"/>
      <c r="H26" s="837">
        <v>-3.7506679176404516</v>
      </c>
      <c r="I26" s="838">
        <v>-4161.3922794921091</v>
      </c>
      <c r="J26" s="837"/>
      <c r="K26" s="839">
        <v>-1.9401014967697905</v>
      </c>
    </row>
    <row r="27" spans="1:11" ht="18.75" customHeight="1">
      <c r="A27" s="916" t="s">
        <v>798</v>
      </c>
      <c r="B27" s="917">
        <v>2496665.2844547573</v>
      </c>
      <c r="C27" s="917">
        <v>2689570.9233349962</v>
      </c>
      <c r="D27" s="917">
        <v>2887526.8266707556</v>
      </c>
      <c r="E27" s="917">
        <v>3103311.5338863833</v>
      </c>
      <c r="F27" s="918">
        <v>192905.63888023887</v>
      </c>
      <c r="G27" s="919"/>
      <c r="H27" s="920">
        <v>7.7265318695840799</v>
      </c>
      <c r="I27" s="921">
        <v>215784.70721562766</v>
      </c>
      <c r="J27" s="920"/>
      <c r="K27" s="922">
        <v>7.4729940245930768</v>
      </c>
    </row>
    <row r="28" spans="1:11" ht="18.75" customHeight="1">
      <c r="A28" s="825" t="s">
        <v>799</v>
      </c>
      <c r="B28" s="826">
        <v>356814.35295214073</v>
      </c>
      <c r="C28" s="826">
        <v>339774.97298362397</v>
      </c>
      <c r="D28" s="826">
        <v>420597.15440411511</v>
      </c>
      <c r="E28" s="826">
        <v>333878.15652211971</v>
      </c>
      <c r="F28" s="827">
        <v>-17039.379968516761</v>
      </c>
      <c r="G28" s="891"/>
      <c r="H28" s="829">
        <v>-4.7754188775030144</v>
      </c>
      <c r="I28" s="830">
        <v>-86718.997881995398</v>
      </c>
      <c r="J28" s="829"/>
      <c r="K28" s="832">
        <v>-20.618065760538805</v>
      </c>
    </row>
    <row r="29" spans="1:11" ht="18.75" customHeight="1">
      <c r="A29" s="833" t="s">
        <v>800</v>
      </c>
      <c r="B29" s="834">
        <v>55901.051822580012</v>
      </c>
      <c r="C29" s="834">
        <v>52619.411225460019</v>
      </c>
      <c r="D29" s="834">
        <v>63082.488793020013</v>
      </c>
      <c r="E29" s="834">
        <v>58456.066875592114</v>
      </c>
      <c r="F29" s="835">
        <v>-3281.6405971199929</v>
      </c>
      <c r="G29" s="893"/>
      <c r="H29" s="837">
        <v>-5.8704451707551693</v>
      </c>
      <c r="I29" s="838">
        <v>-4626.4219174278987</v>
      </c>
      <c r="J29" s="837"/>
      <c r="K29" s="839">
        <v>-7.3339242093121193</v>
      </c>
    </row>
    <row r="30" spans="1:11" ht="18.75" customHeight="1">
      <c r="A30" s="833" t="s">
        <v>801</v>
      </c>
      <c r="B30" s="834">
        <v>154006.12404008</v>
      </c>
      <c r="C30" s="834">
        <v>129993.49660968992</v>
      </c>
      <c r="D30" s="834">
        <v>211593.09641270005</v>
      </c>
      <c r="E30" s="834">
        <v>141687.77393251011</v>
      </c>
      <c r="F30" s="835">
        <v>-24012.627430390086</v>
      </c>
      <c r="G30" s="893"/>
      <c r="H30" s="837">
        <v>-15.591995175556015</v>
      </c>
      <c r="I30" s="838">
        <v>-69905.322480189934</v>
      </c>
      <c r="J30" s="837"/>
      <c r="K30" s="839">
        <v>-33.03761968861388</v>
      </c>
    </row>
    <row r="31" spans="1:11" ht="18.75" customHeight="1">
      <c r="A31" s="833" t="s">
        <v>802</v>
      </c>
      <c r="B31" s="834">
        <v>999.91803626000012</v>
      </c>
      <c r="C31" s="834">
        <v>1346.5564484924998</v>
      </c>
      <c r="D31" s="834">
        <v>1092.8111314477501</v>
      </c>
      <c r="E31" s="834">
        <v>3033.2880777027508</v>
      </c>
      <c r="F31" s="835">
        <v>346.63841223249972</v>
      </c>
      <c r="G31" s="893"/>
      <c r="H31" s="837">
        <v>34.666682634212059</v>
      </c>
      <c r="I31" s="838">
        <v>1940.4769462550007</v>
      </c>
      <c r="J31" s="837"/>
      <c r="K31" s="839">
        <v>177.56745794529633</v>
      </c>
    </row>
    <row r="32" spans="1:11" ht="18.75" customHeight="1">
      <c r="A32" s="833" t="s">
        <v>803</v>
      </c>
      <c r="B32" s="834">
        <v>145840.44949061074</v>
      </c>
      <c r="C32" s="834">
        <v>155527.83684552155</v>
      </c>
      <c r="D32" s="834">
        <v>144663.05334058736</v>
      </c>
      <c r="E32" s="834">
        <v>130273.05468581471</v>
      </c>
      <c r="F32" s="835">
        <v>9687.3873549108102</v>
      </c>
      <c r="G32" s="893"/>
      <c r="H32" s="837">
        <v>6.6424557718704005</v>
      </c>
      <c r="I32" s="838">
        <v>-14389.998654772644</v>
      </c>
      <c r="J32" s="837"/>
      <c r="K32" s="839">
        <v>-9.9472521300193772</v>
      </c>
    </row>
    <row r="33" spans="1:11" ht="18.75" customHeight="1">
      <c r="A33" s="833" t="s">
        <v>804</v>
      </c>
      <c r="B33" s="834">
        <v>66.80956261</v>
      </c>
      <c r="C33" s="834">
        <v>287.67185446000002</v>
      </c>
      <c r="D33" s="834">
        <v>165.70472636</v>
      </c>
      <c r="E33" s="834">
        <v>427.97295050000002</v>
      </c>
      <c r="F33" s="835">
        <v>220.86229185000002</v>
      </c>
      <c r="G33" s="893"/>
      <c r="H33" s="837">
        <v>330.58484926668496</v>
      </c>
      <c r="I33" s="838">
        <v>262.26822414000003</v>
      </c>
      <c r="J33" s="837"/>
      <c r="K33" s="839">
        <v>158.2744378517074</v>
      </c>
    </row>
    <row r="34" spans="1:11" ht="18.75" customHeight="1">
      <c r="A34" s="894" t="s">
        <v>805</v>
      </c>
      <c r="B34" s="826">
        <v>1902759.424816129</v>
      </c>
      <c r="C34" s="826">
        <v>2111328.7470656321</v>
      </c>
      <c r="D34" s="826">
        <v>2240990.8355988525</v>
      </c>
      <c r="E34" s="826">
        <v>2534295.4201337122</v>
      </c>
      <c r="F34" s="827">
        <v>208569.32224950311</v>
      </c>
      <c r="G34" s="891"/>
      <c r="H34" s="829">
        <v>10.961413173378865</v>
      </c>
      <c r="I34" s="830">
        <v>293304.58453485975</v>
      </c>
      <c r="J34" s="829"/>
      <c r="K34" s="832">
        <v>13.088165282767921</v>
      </c>
    </row>
    <row r="35" spans="1:11" ht="18.75" customHeight="1">
      <c r="A35" s="833" t="s">
        <v>806</v>
      </c>
      <c r="B35" s="834">
        <v>186369.1</v>
      </c>
      <c r="C35" s="834">
        <v>180427.9</v>
      </c>
      <c r="D35" s="834">
        <v>213894.59999999998</v>
      </c>
      <c r="E35" s="834">
        <v>272090.40000000002</v>
      </c>
      <c r="F35" s="835">
        <v>-5941.2000000000116</v>
      </c>
      <c r="G35" s="893"/>
      <c r="H35" s="837">
        <v>-3.1878675166645181</v>
      </c>
      <c r="I35" s="838">
        <v>58195.800000000047</v>
      </c>
      <c r="J35" s="837"/>
      <c r="K35" s="839">
        <v>27.207699493114855</v>
      </c>
    </row>
    <row r="36" spans="1:11" ht="18.75" customHeight="1">
      <c r="A36" s="833" t="s">
        <v>807</v>
      </c>
      <c r="B36" s="834">
        <v>8195.9650202916546</v>
      </c>
      <c r="C36" s="834">
        <v>9113.2856926999993</v>
      </c>
      <c r="D36" s="834">
        <v>9194.8825246000015</v>
      </c>
      <c r="E36" s="834">
        <v>8613.5408407400009</v>
      </c>
      <c r="F36" s="835">
        <v>917.32067240834476</v>
      </c>
      <c r="G36" s="893"/>
      <c r="H36" s="837">
        <v>11.192344893337548</v>
      </c>
      <c r="I36" s="838">
        <v>-581.34168386000056</v>
      </c>
      <c r="J36" s="837"/>
      <c r="K36" s="839">
        <v>-6.3224481912050337</v>
      </c>
    </row>
    <row r="37" spans="1:11" ht="18.75" customHeight="1">
      <c r="A37" s="840" t="s">
        <v>808</v>
      </c>
      <c r="B37" s="834">
        <v>15019.818723646509</v>
      </c>
      <c r="C37" s="834">
        <v>18098.081528277376</v>
      </c>
      <c r="D37" s="834">
        <v>18468.577477057082</v>
      </c>
      <c r="E37" s="834">
        <v>23196.401027825526</v>
      </c>
      <c r="F37" s="835">
        <v>3078.2628046308673</v>
      </c>
      <c r="G37" s="893"/>
      <c r="H37" s="837">
        <v>20.49467347954468</v>
      </c>
      <c r="I37" s="838">
        <v>4727.823550768444</v>
      </c>
      <c r="J37" s="837"/>
      <c r="K37" s="839">
        <v>25.599283738239542</v>
      </c>
    </row>
    <row r="38" spans="1:11" ht="18.75" customHeight="1">
      <c r="A38" s="923" t="s">
        <v>809</v>
      </c>
      <c r="B38" s="834">
        <v>1006.56234124</v>
      </c>
      <c r="C38" s="834">
        <v>1006.0830198000001</v>
      </c>
      <c r="D38" s="834">
        <v>853.65695507000009</v>
      </c>
      <c r="E38" s="834">
        <v>1053.47172032</v>
      </c>
      <c r="F38" s="835">
        <v>-0.47932143999992149</v>
      </c>
      <c r="G38" s="893"/>
      <c r="H38" s="837">
        <v>-4.7619647622564328E-2</v>
      </c>
      <c r="I38" s="838">
        <v>199.81476524999994</v>
      </c>
      <c r="J38" s="837"/>
      <c r="K38" s="839">
        <v>23.406915865122315</v>
      </c>
    </row>
    <row r="39" spans="1:11" ht="18.75" customHeight="1">
      <c r="A39" s="923" t="s">
        <v>810</v>
      </c>
      <c r="B39" s="834">
        <v>14013.256382406509</v>
      </c>
      <c r="C39" s="834">
        <v>17091.998508477376</v>
      </c>
      <c r="D39" s="834">
        <v>17614.920521987082</v>
      </c>
      <c r="E39" s="834">
        <v>22142.929307505525</v>
      </c>
      <c r="F39" s="835">
        <v>3078.742126070867</v>
      </c>
      <c r="G39" s="893"/>
      <c r="H39" s="837">
        <v>21.970211934009814</v>
      </c>
      <c r="I39" s="838">
        <v>4528.0087855184429</v>
      </c>
      <c r="J39" s="837"/>
      <c r="K39" s="839">
        <v>25.705530603255045</v>
      </c>
    </row>
    <row r="40" spans="1:11" ht="18.75" customHeight="1">
      <c r="A40" s="833" t="s">
        <v>811</v>
      </c>
      <c r="B40" s="834">
        <v>1687856.2712754379</v>
      </c>
      <c r="C40" s="834">
        <v>1900517.2252228858</v>
      </c>
      <c r="D40" s="834">
        <v>1993022.8767434447</v>
      </c>
      <c r="E40" s="834">
        <v>2230179.3082386367</v>
      </c>
      <c r="F40" s="835">
        <v>212660.95394744794</v>
      </c>
      <c r="G40" s="893"/>
      <c r="H40" s="837">
        <v>12.599470557214538</v>
      </c>
      <c r="I40" s="838">
        <v>237156.431495192</v>
      </c>
      <c r="J40" s="837"/>
      <c r="K40" s="839">
        <v>11.899333131725029</v>
      </c>
    </row>
    <row r="41" spans="1:11" ht="18.75" customHeight="1">
      <c r="A41" s="840" t="s">
        <v>812</v>
      </c>
      <c r="B41" s="834">
        <v>1656879.955521269</v>
      </c>
      <c r="C41" s="834">
        <v>1870600.3969489469</v>
      </c>
      <c r="D41" s="834">
        <v>1959009.1795665887</v>
      </c>
      <c r="E41" s="834">
        <v>2191593.5540591921</v>
      </c>
      <c r="F41" s="835">
        <v>213720.44142767787</v>
      </c>
      <c r="G41" s="893"/>
      <c r="H41" s="837">
        <v>12.898969579268012</v>
      </c>
      <c r="I41" s="838">
        <v>232584.37449260335</v>
      </c>
      <c r="J41" s="837"/>
      <c r="K41" s="839">
        <v>11.872551538735532</v>
      </c>
    </row>
    <row r="42" spans="1:11" ht="18.75" customHeight="1">
      <c r="A42" s="840" t="s">
        <v>813</v>
      </c>
      <c r="B42" s="834">
        <v>30976.315754168936</v>
      </c>
      <c r="C42" s="834">
        <v>29916.828273938936</v>
      </c>
      <c r="D42" s="834">
        <v>34013.697176856032</v>
      </c>
      <c r="E42" s="834">
        <v>38585.754179444593</v>
      </c>
      <c r="F42" s="835">
        <v>-1059.4874802300001</v>
      </c>
      <c r="G42" s="893"/>
      <c r="H42" s="837">
        <v>-3.4203146966805091</v>
      </c>
      <c r="I42" s="838">
        <v>4572.0570025885609</v>
      </c>
      <c r="J42" s="837"/>
      <c r="K42" s="839">
        <v>13.441811335051012</v>
      </c>
    </row>
    <row r="43" spans="1:11" ht="18.75" customHeight="1">
      <c r="A43" s="833" t="s">
        <v>814</v>
      </c>
      <c r="B43" s="834">
        <v>5318.2697967530003</v>
      </c>
      <c r="C43" s="834">
        <v>3172.2546217690006</v>
      </c>
      <c r="D43" s="834">
        <v>6409.8988537510004</v>
      </c>
      <c r="E43" s="834">
        <v>215.77002650999998</v>
      </c>
      <c r="F43" s="835">
        <v>-2146.0151749839997</v>
      </c>
      <c r="G43" s="893"/>
      <c r="H43" s="837">
        <v>-40.351754555480071</v>
      </c>
      <c r="I43" s="838">
        <v>-6194.1288272410002</v>
      </c>
      <c r="J43" s="837"/>
      <c r="K43" s="839">
        <v>-96.633799823787641</v>
      </c>
    </row>
    <row r="44" spans="1:11" ht="18.75" customHeight="1">
      <c r="A44" s="924" t="s">
        <v>815</v>
      </c>
      <c r="B44" s="826">
        <v>49080</v>
      </c>
      <c r="C44" s="826">
        <v>49080</v>
      </c>
      <c r="D44" s="826">
        <v>0</v>
      </c>
      <c r="E44" s="826">
        <v>0</v>
      </c>
      <c r="F44" s="830">
        <v>0</v>
      </c>
      <c r="G44" s="891"/>
      <c r="H44" s="826">
        <v>0</v>
      </c>
      <c r="I44" s="830">
        <v>0</v>
      </c>
      <c r="J44" s="829"/>
      <c r="K44" s="832"/>
    </row>
    <row r="45" spans="1:11" s="926" customFormat="1" ht="18.75" customHeight="1" thickBot="1">
      <c r="A45" s="925" t="s">
        <v>816</v>
      </c>
      <c r="B45" s="860">
        <v>188011.50662741801</v>
      </c>
      <c r="C45" s="860">
        <v>189387.20648491429</v>
      </c>
      <c r="D45" s="860">
        <v>225938.83561146175</v>
      </c>
      <c r="E45" s="860">
        <v>235137.95478645127</v>
      </c>
      <c r="F45" s="861">
        <v>1375.6998574962781</v>
      </c>
      <c r="G45" s="903"/>
      <c r="H45" s="862">
        <v>0.73171045867022355</v>
      </c>
      <c r="I45" s="863">
        <v>9199.1191749895224</v>
      </c>
      <c r="J45" s="862"/>
      <c r="K45" s="864">
        <v>4.0715086231606907</v>
      </c>
    </row>
    <row r="46" spans="1:11" ht="17.100000000000001" customHeight="1" thickTop="1">
      <c r="A46" s="871" t="s">
        <v>731</v>
      </c>
      <c r="B46" s="927"/>
      <c r="C46" s="814"/>
      <c r="D46" s="867"/>
      <c r="E46" s="867"/>
      <c r="F46" s="838"/>
      <c r="G46" s="838"/>
      <c r="H46" s="838"/>
      <c r="I46" s="838"/>
      <c r="J46" s="838"/>
      <c r="K46" s="838"/>
    </row>
  </sheetData>
  <mergeCells count="6">
    <mergeCell ref="A1:K1"/>
    <mergeCell ref="A2:K2"/>
    <mergeCell ref="I3:K3"/>
    <mergeCell ref="F4:K4"/>
    <mergeCell ref="F5:H5"/>
    <mergeCell ref="A4:A6"/>
  </mergeCells>
  <pageMargins left="0.7" right="0.7" top="0.75" bottom="0.75" header="0.3" footer="0.3"/>
  <pageSetup scale="5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zoomScale="90" zoomScaleNormal="90" workbookViewId="0">
      <selection activeCell="O12" sqref="O12"/>
    </sheetView>
  </sheetViews>
  <sheetFormatPr defaultColWidth="11" defaultRowHeight="17.100000000000001" customHeight="1"/>
  <cols>
    <col min="1" max="1" width="44.140625" style="751" bestFit="1" customWidth="1"/>
    <col min="2" max="5" width="13.28515625" style="751" customWidth="1"/>
    <col min="6" max="6" width="10.7109375" style="751" customWidth="1"/>
    <col min="7" max="7" width="2.42578125" style="751" bestFit="1" customWidth="1"/>
    <col min="8" max="8" width="8.5703125" style="751" customWidth="1"/>
    <col min="9" max="9" width="12.42578125" style="751" customWidth="1"/>
    <col min="10" max="10" width="2.140625" style="751" customWidth="1"/>
    <col min="11" max="11" width="9.42578125" style="751" customWidth="1"/>
    <col min="12" max="256" width="11" style="746"/>
    <col min="257" max="257" width="44.140625" style="746" bestFit="1" customWidth="1"/>
    <col min="258" max="258" width="11.85546875" style="746" customWidth="1"/>
    <col min="259" max="259" width="12.42578125" style="746" customWidth="1"/>
    <col min="260" max="260" width="12.5703125" style="746" customWidth="1"/>
    <col min="261" max="261" width="11.7109375" style="746" customWidth="1"/>
    <col min="262" max="262" width="10.7109375" style="746" customWidth="1"/>
    <col min="263" max="263" width="2.42578125" style="746" bestFit="1" customWidth="1"/>
    <col min="264" max="264" width="8.5703125" style="746" customWidth="1"/>
    <col min="265" max="265" width="12.42578125" style="746" customWidth="1"/>
    <col min="266" max="266" width="2.140625" style="746" customWidth="1"/>
    <col min="267" max="267" width="9.42578125" style="746" customWidth="1"/>
    <col min="268" max="512" width="11" style="746"/>
    <col min="513" max="513" width="44.140625" style="746" bestFit="1" customWidth="1"/>
    <col min="514" max="514" width="11.85546875" style="746" customWidth="1"/>
    <col min="515" max="515" width="12.42578125" style="746" customWidth="1"/>
    <col min="516" max="516" width="12.5703125" style="746" customWidth="1"/>
    <col min="517" max="517" width="11.7109375" style="746" customWidth="1"/>
    <col min="518" max="518" width="10.7109375" style="746" customWidth="1"/>
    <col min="519" max="519" width="2.42578125" style="746" bestFit="1" customWidth="1"/>
    <col min="520" max="520" width="8.5703125" style="746" customWidth="1"/>
    <col min="521" max="521" width="12.42578125" style="746" customWidth="1"/>
    <col min="522" max="522" width="2.140625" style="746" customWidth="1"/>
    <col min="523" max="523" width="9.42578125" style="746" customWidth="1"/>
    <col min="524" max="768" width="11" style="746"/>
    <col min="769" max="769" width="44.140625" style="746" bestFit="1" customWidth="1"/>
    <col min="770" max="770" width="11.85546875" style="746" customWidth="1"/>
    <col min="771" max="771" width="12.42578125" style="746" customWidth="1"/>
    <col min="772" max="772" width="12.5703125" style="746" customWidth="1"/>
    <col min="773" max="773" width="11.7109375" style="746" customWidth="1"/>
    <col min="774" max="774" width="10.7109375" style="746" customWidth="1"/>
    <col min="775" max="775" width="2.42578125" style="746" bestFit="1" customWidth="1"/>
    <col min="776" max="776" width="8.5703125" style="746" customWidth="1"/>
    <col min="777" max="777" width="12.42578125" style="746" customWidth="1"/>
    <col min="778" max="778" width="2.140625" style="746" customWidth="1"/>
    <col min="779" max="779" width="9.42578125" style="746" customWidth="1"/>
    <col min="780" max="1024" width="11" style="746"/>
    <col min="1025" max="1025" width="44.140625" style="746" bestFit="1" customWidth="1"/>
    <col min="1026" max="1026" width="11.85546875" style="746" customWidth="1"/>
    <col min="1027" max="1027" width="12.42578125" style="746" customWidth="1"/>
    <col min="1028" max="1028" width="12.5703125" style="746" customWidth="1"/>
    <col min="1029" max="1029" width="11.7109375" style="746" customWidth="1"/>
    <col min="1030" max="1030" width="10.7109375" style="746" customWidth="1"/>
    <col min="1031" max="1031" width="2.42578125" style="746" bestFit="1" customWidth="1"/>
    <col min="1032" max="1032" width="8.5703125" style="746" customWidth="1"/>
    <col min="1033" max="1033" width="12.42578125" style="746" customWidth="1"/>
    <col min="1034" max="1034" width="2.140625" style="746" customWidth="1"/>
    <col min="1035" max="1035" width="9.42578125" style="746" customWidth="1"/>
    <col min="1036" max="1280" width="11" style="746"/>
    <col min="1281" max="1281" width="44.140625" style="746" bestFit="1" customWidth="1"/>
    <col min="1282" max="1282" width="11.85546875" style="746" customWidth="1"/>
    <col min="1283" max="1283" width="12.42578125" style="746" customWidth="1"/>
    <col min="1284" max="1284" width="12.5703125" style="746" customWidth="1"/>
    <col min="1285" max="1285" width="11.7109375" style="746" customWidth="1"/>
    <col min="1286" max="1286" width="10.7109375" style="746" customWidth="1"/>
    <col min="1287" max="1287" width="2.42578125" style="746" bestFit="1" customWidth="1"/>
    <col min="1288" max="1288" width="8.5703125" style="746" customWidth="1"/>
    <col min="1289" max="1289" width="12.42578125" style="746" customWidth="1"/>
    <col min="1290" max="1290" width="2.140625" style="746" customWidth="1"/>
    <col min="1291" max="1291" width="9.42578125" style="746" customWidth="1"/>
    <col min="1292" max="1536" width="11" style="746"/>
    <col min="1537" max="1537" width="44.140625" style="746" bestFit="1" customWidth="1"/>
    <col min="1538" max="1538" width="11.85546875" style="746" customWidth="1"/>
    <col min="1539" max="1539" width="12.42578125" style="746" customWidth="1"/>
    <col min="1540" max="1540" width="12.5703125" style="746" customWidth="1"/>
    <col min="1541" max="1541" width="11.7109375" style="746" customWidth="1"/>
    <col min="1542" max="1542" width="10.7109375" style="746" customWidth="1"/>
    <col min="1543" max="1543" width="2.42578125" style="746" bestFit="1" customWidth="1"/>
    <col min="1544" max="1544" width="8.5703125" style="746" customWidth="1"/>
    <col min="1545" max="1545" width="12.42578125" style="746" customWidth="1"/>
    <col min="1546" max="1546" width="2.140625" style="746" customWidth="1"/>
    <col min="1547" max="1547" width="9.42578125" style="746" customWidth="1"/>
    <col min="1548" max="1792" width="11" style="746"/>
    <col min="1793" max="1793" width="44.140625" style="746" bestFit="1" customWidth="1"/>
    <col min="1794" max="1794" width="11.85546875" style="746" customWidth="1"/>
    <col min="1795" max="1795" width="12.42578125" style="746" customWidth="1"/>
    <col min="1796" max="1796" width="12.5703125" style="746" customWidth="1"/>
    <col min="1797" max="1797" width="11.7109375" style="746" customWidth="1"/>
    <col min="1798" max="1798" width="10.7109375" style="746" customWidth="1"/>
    <col min="1799" max="1799" width="2.42578125" style="746" bestFit="1" customWidth="1"/>
    <col min="1800" max="1800" width="8.5703125" style="746" customWidth="1"/>
    <col min="1801" max="1801" width="12.42578125" style="746" customWidth="1"/>
    <col min="1802" max="1802" width="2.140625" style="746" customWidth="1"/>
    <col min="1803" max="1803" width="9.42578125" style="746" customWidth="1"/>
    <col min="1804" max="2048" width="11" style="746"/>
    <col min="2049" max="2049" width="44.140625" style="746" bestFit="1" customWidth="1"/>
    <col min="2050" max="2050" width="11.85546875" style="746" customWidth="1"/>
    <col min="2051" max="2051" width="12.42578125" style="746" customWidth="1"/>
    <col min="2052" max="2052" width="12.5703125" style="746" customWidth="1"/>
    <col min="2053" max="2053" width="11.7109375" style="746" customWidth="1"/>
    <col min="2054" max="2054" width="10.7109375" style="746" customWidth="1"/>
    <col min="2055" max="2055" width="2.42578125" style="746" bestFit="1" customWidth="1"/>
    <col min="2056" max="2056" width="8.5703125" style="746" customWidth="1"/>
    <col min="2057" max="2057" width="12.42578125" style="746" customWidth="1"/>
    <col min="2058" max="2058" width="2.140625" style="746" customWidth="1"/>
    <col min="2059" max="2059" width="9.42578125" style="746" customWidth="1"/>
    <col min="2060" max="2304" width="11" style="746"/>
    <col min="2305" max="2305" width="44.140625" style="746" bestFit="1" customWidth="1"/>
    <col min="2306" max="2306" width="11.85546875" style="746" customWidth="1"/>
    <col min="2307" max="2307" width="12.42578125" style="746" customWidth="1"/>
    <col min="2308" max="2308" width="12.5703125" style="746" customWidth="1"/>
    <col min="2309" max="2309" width="11.7109375" style="746" customWidth="1"/>
    <col min="2310" max="2310" width="10.7109375" style="746" customWidth="1"/>
    <col min="2311" max="2311" width="2.42578125" style="746" bestFit="1" customWidth="1"/>
    <col min="2312" max="2312" width="8.5703125" style="746" customWidth="1"/>
    <col min="2313" max="2313" width="12.42578125" style="746" customWidth="1"/>
    <col min="2314" max="2314" width="2.140625" style="746" customWidth="1"/>
    <col min="2315" max="2315" width="9.42578125" style="746" customWidth="1"/>
    <col min="2316" max="2560" width="11" style="746"/>
    <col min="2561" max="2561" width="44.140625" style="746" bestFit="1" customWidth="1"/>
    <col min="2562" max="2562" width="11.85546875" style="746" customWidth="1"/>
    <col min="2563" max="2563" width="12.42578125" style="746" customWidth="1"/>
    <col min="2564" max="2564" width="12.5703125" style="746" customWidth="1"/>
    <col min="2565" max="2565" width="11.7109375" style="746" customWidth="1"/>
    <col min="2566" max="2566" width="10.7109375" style="746" customWidth="1"/>
    <col min="2567" max="2567" width="2.42578125" style="746" bestFit="1" customWidth="1"/>
    <col min="2568" max="2568" width="8.5703125" style="746" customWidth="1"/>
    <col min="2569" max="2569" width="12.42578125" style="746" customWidth="1"/>
    <col min="2570" max="2570" width="2.140625" style="746" customWidth="1"/>
    <col min="2571" max="2571" width="9.42578125" style="746" customWidth="1"/>
    <col min="2572" max="2816" width="11" style="746"/>
    <col min="2817" max="2817" width="44.140625" style="746" bestFit="1" customWidth="1"/>
    <col min="2818" max="2818" width="11.85546875" style="746" customWidth="1"/>
    <col min="2819" max="2819" width="12.42578125" style="746" customWidth="1"/>
    <col min="2820" max="2820" width="12.5703125" style="746" customWidth="1"/>
    <col min="2821" max="2821" width="11.7109375" style="746" customWidth="1"/>
    <col min="2822" max="2822" width="10.7109375" style="746" customWidth="1"/>
    <col min="2823" max="2823" width="2.42578125" style="746" bestFit="1" customWidth="1"/>
    <col min="2824" max="2824" width="8.5703125" style="746" customWidth="1"/>
    <col min="2825" max="2825" width="12.42578125" style="746" customWidth="1"/>
    <col min="2826" max="2826" width="2.140625" style="746" customWidth="1"/>
    <col min="2827" max="2827" width="9.42578125" style="746" customWidth="1"/>
    <col min="2828" max="3072" width="11" style="746"/>
    <col min="3073" max="3073" width="44.140625" style="746" bestFit="1" customWidth="1"/>
    <col min="3074" max="3074" width="11.85546875" style="746" customWidth="1"/>
    <col min="3075" max="3075" width="12.42578125" style="746" customWidth="1"/>
    <col min="3076" max="3076" width="12.5703125" style="746" customWidth="1"/>
    <col min="3077" max="3077" width="11.7109375" style="746" customWidth="1"/>
    <col min="3078" max="3078" width="10.7109375" style="746" customWidth="1"/>
    <col min="3079" max="3079" width="2.42578125" style="746" bestFit="1" customWidth="1"/>
    <col min="3080" max="3080" width="8.5703125" style="746" customWidth="1"/>
    <col min="3081" max="3081" width="12.42578125" style="746" customWidth="1"/>
    <col min="3082" max="3082" width="2.140625" style="746" customWidth="1"/>
    <col min="3083" max="3083" width="9.42578125" style="746" customWidth="1"/>
    <col min="3084" max="3328" width="11" style="746"/>
    <col min="3329" max="3329" width="44.140625" style="746" bestFit="1" customWidth="1"/>
    <col min="3330" max="3330" width="11.85546875" style="746" customWidth="1"/>
    <col min="3331" max="3331" width="12.42578125" style="746" customWidth="1"/>
    <col min="3332" max="3332" width="12.5703125" style="746" customWidth="1"/>
    <col min="3333" max="3333" width="11.7109375" style="746" customWidth="1"/>
    <col min="3334" max="3334" width="10.7109375" style="746" customWidth="1"/>
    <col min="3335" max="3335" width="2.42578125" style="746" bestFit="1" customWidth="1"/>
    <col min="3336" max="3336" width="8.5703125" style="746" customWidth="1"/>
    <col min="3337" max="3337" width="12.42578125" style="746" customWidth="1"/>
    <col min="3338" max="3338" width="2.140625" style="746" customWidth="1"/>
    <col min="3339" max="3339" width="9.42578125" style="746" customWidth="1"/>
    <col min="3340" max="3584" width="11" style="746"/>
    <col min="3585" max="3585" width="44.140625" style="746" bestFit="1" customWidth="1"/>
    <col min="3586" max="3586" width="11.85546875" style="746" customWidth="1"/>
    <col min="3587" max="3587" width="12.42578125" style="746" customWidth="1"/>
    <col min="3588" max="3588" width="12.5703125" style="746" customWidth="1"/>
    <col min="3589" max="3589" width="11.7109375" style="746" customWidth="1"/>
    <col min="3590" max="3590" width="10.7109375" style="746" customWidth="1"/>
    <col min="3591" max="3591" width="2.42578125" style="746" bestFit="1" customWidth="1"/>
    <col min="3592" max="3592" width="8.5703125" style="746" customWidth="1"/>
    <col min="3593" max="3593" width="12.42578125" style="746" customWidth="1"/>
    <col min="3594" max="3594" width="2.140625" style="746" customWidth="1"/>
    <col min="3595" max="3595" width="9.42578125" style="746" customWidth="1"/>
    <col min="3596" max="3840" width="11" style="746"/>
    <col min="3841" max="3841" width="44.140625" style="746" bestFit="1" customWidth="1"/>
    <col min="3842" max="3842" width="11.85546875" style="746" customWidth="1"/>
    <col min="3843" max="3843" width="12.42578125" style="746" customWidth="1"/>
    <col min="3844" max="3844" width="12.5703125" style="746" customWidth="1"/>
    <col min="3845" max="3845" width="11.7109375" style="746" customWidth="1"/>
    <col min="3846" max="3846" width="10.7109375" style="746" customWidth="1"/>
    <col min="3847" max="3847" width="2.42578125" style="746" bestFit="1" customWidth="1"/>
    <col min="3848" max="3848" width="8.5703125" style="746" customWidth="1"/>
    <col min="3849" max="3849" width="12.42578125" style="746" customWidth="1"/>
    <col min="3850" max="3850" width="2.140625" style="746" customWidth="1"/>
    <col min="3851" max="3851" width="9.42578125" style="746" customWidth="1"/>
    <col min="3852" max="4096" width="11" style="746"/>
    <col min="4097" max="4097" width="44.140625" style="746" bestFit="1" customWidth="1"/>
    <col min="4098" max="4098" width="11.85546875" style="746" customWidth="1"/>
    <col min="4099" max="4099" width="12.42578125" style="746" customWidth="1"/>
    <col min="4100" max="4100" width="12.5703125" style="746" customWidth="1"/>
    <col min="4101" max="4101" width="11.7109375" style="746" customWidth="1"/>
    <col min="4102" max="4102" width="10.7109375" style="746" customWidth="1"/>
    <col min="4103" max="4103" width="2.42578125" style="746" bestFit="1" customWidth="1"/>
    <col min="4104" max="4104" width="8.5703125" style="746" customWidth="1"/>
    <col min="4105" max="4105" width="12.42578125" style="746" customWidth="1"/>
    <col min="4106" max="4106" width="2.140625" style="746" customWidth="1"/>
    <col min="4107" max="4107" width="9.42578125" style="746" customWidth="1"/>
    <col min="4108" max="4352" width="11" style="746"/>
    <col min="4353" max="4353" width="44.140625" style="746" bestFit="1" customWidth="1"/>
    <col min="4354" max="4354" width="11.85546875" style="746" customWidth="1"/>
    <col min="4355" max="4355" width="12.42578125" style="746" customWidth="1"/>
    <col min="4356" max="4356" width="12.5703125" style="746" customWidth="1"/>
    <col min="4357" max="4357" width="11.7109375" style="746" customWidth="1"/>
    <col min="4358" max="4358" width="10.7109375" style="746" customWidth="1"/>
    <col min="4359" max="4359" width="2.42578125" style="746" bestFit="1" customWidth="1"/>
    <col min="4360" max="4360" width="8.5703125" style="746" customWidth="1"/>
    <col min="4361" max="4361" width="12.42578125" style="746" customWidth="1"/>
    <col min="4362" max="4362" width="2.140625" style="746" customWidth="1"/>
    <col min="4363" max="4363" width="9.42578125" style="746" customWidth="1"/>
    <col min="4364" max="4608" width="11" style="746"/>
    <col min="4609" max="4609" width="44.140625" style="746" bestFit="1" customWidth="1"/>
    <col min="4610" max="4610" width="11.85546875" style="746" customWidth="1"/>
    <col min="4611" max="4611" width="12.42578125" style="746" customWidth="1"/>
    <col min="4612" max="4612" width="12.5703125" style="746" customWidth="1"/>
    <col min="4613" max="4613" width="11.7109375" style="746" customWidth="1"/>
    <col min="4614" max="4614" width="10.7109375" style="746" customWidth="1"/>
    <col min="4615" max="4615" width="2.42578125" style="746" bestFit="1" customWidth="1"/>
    <col min="4616" max="4616" width="8.5703125" style="746" customWidth="1"/>
    <col min="4617" max="4617" width="12.42578125" style="746" customWidth="1"/>
    <col min="4618" max="4618" width="2.140625" style="746" customWidth="1"/>
    <col min="4619" max="4619" width="9.42578125" style="746" customWidth="1"/>
    <col min="4620" max="4864" width="11" style="746"/>
    <col min="4865" max="4865" width="44.140625" style="746" bestFit="1" customWidth="1"/>
    <col min="4866" max="4866" width="11.85546875" style="746" customWidth="1"/>
    <col min="4867" max="4867" width="12.42578125" style="746" customWidth="1"/>
    <col min="4868" max="4868" width="12.5703125" style="746" customWidth="1"/>
    <col min="4869" max="4869" width="11.7109375" style="746" customWidth="1"/>
    <col min="4870" max="4870" width="10.7109375" style="746" customWidth="1"/>
    <col min="4871" max="4871" width="2.42578125" style="746" bestFit="1" customWidth="1"/>
    <col min="4872" max="4872" width="8.5703125" style="746" customWidth="1"/>
    <col min="4873" max="4873" width="12.42578125" style="746" customWidth="1"/>
    <col min="4874" max="4874" width="2.140625" style="746" customWidth="1"/>
    <col min="4875" max="4875" width="9.42578125" style="746" customWidth="1"/>
    <col min="4876" max="5120" width="11" style="746"/>
    <col min="5121" max="5121" width="44.140625" style="746" bestFit="1" customWidth="1"/>
    <col min="5122" max="5122" width="11.85546875" style="746" customWidth="1"/>
    <col min="5123" max="5123" width="12.42578125" style="746" customWidth="1"/>
    <col min="5124" max="5124" width="12.5703125" style="746" customWidth="1"/>
    <col min="5125" max="5125" width="11.7109375" style="746" customWidth="1"/>
    <col min="5126" max="5126" width="10.7109375" style="746" customWidth="1"/>
    <col min="5127" max="5127" width="2.42578125" style="746" bestFit="1" customWidth="1"/>
    <col min="5128" max="5128" width="8.5703125" style="746" customWidth="1"/>
    <col min="5129" max="5129" width="12.42578125" style="746" customWidth="1"/>
    <col min="5130" max="5130" width="2.140625" style="746" customWidth="1"/>
    <col min="5131" max="5131" width="9.42578125" style="746" customWidth="1"/>
    <col min="5132" max="5376" width="11" style="746"/>
    <col min="5377" max="5377" width="44.140625" style="746" bestFit="1" customWidth="1"/>
    <col min="5378" max="5378" width="11.85546875" style="746" customWidth="1"/>
    <col min="5379" max="5379" width="12.42578125" style="746" customWidth="1"/>
    <col min="5380" max="5380" width="12.5703125" style="746" customWidth="1"/>
    <col min="5381" max="5381" width="11.7109375" style="746" customWidth="1"/>
    <col min="5382" max="5382" width="10.7109375" style="746" customWidth="1"/>
    <col min="5383" max="5383" width="2.42578125" style="746" bestFit="1" customWidth="1"/>
    <col min="5384" max="5384" width="8.5703125" style="746" customWidth="1"/>
    <col min="5385" max="5385" width="12.42578125" style="746" customWidth="1"/>
    <col min="5386" max="5386" width="2.140625" style="746" customWidth="1"/>
    <col min="5387" max="5387" width="9.42578125" style="746" customWidth="1"/>
    <col min="5388" max="5632" width="11" style="746"/>
    <col min="5633" max="5633" width="44.140625" style="746" bestFit="1" customWidth="1"/>
    <col min="5634" max="5634" width="11.85546875" style="746" customWidth="1"/>
    <col min="5635" max="5635" width="12.42578125" style="746" customWidth="1"/>
    <col min="5636" max="5636" width="12.5703125" style="746" customWidth="1"/>
    <col min="5637" max="5637" width="11.7109375" style="746" customWidth="1"/>
    <col min="5638" max="5638" width="10.7109375" style="746" customWidth="1"/>
    <col min="5639" max="5639" width="2.42578125" style="746" bestFit="1" customWidth="1"/>
    <col min="5640" max="5640" width="8.5703125" style="746" customWidth="1"/>
    <col min="5641" max="5641" width="12.42578125" style="746" customWidth="1"/>
    <col min="5642" max="5642" width="2.140625" style="746" customWidth="1"/>
    <col min="5643" max="5643" width="9.42578125" style="746" customWidth="1"/>
    <col min="5644" max="5888" width="11" style="746"/>
    <col min="5889" max="5889" width="44.140625" style="746" bestFit="1" customWidth="1"/>
    <col min="5890" max="5890" width="11.85546875" style="746" customWidth="1"/>
    <col min="5891" max="5891" width="12.42578125" style="746" customWidth="1"/>
    <col min="5892" max="5892" width="12.5703125" style="746" customWidth="1"/>
    <col min="5893" max="5893" width="11.7109375" style="746" customWidth="1"/>
    <col min="5894" max="5894" width="10.7109375" style="746" customWidth="1"/>
    <col min="5895" max="5895" width="2.42578125" style="746" bestFit="1" customWidth="1"/>
    <col min="5896" max="5896" width="8.5703125" style="746" customWidth="1"/>
    <col min="5897" max="5897" width="12.42578125" style="746" customWidth="1"/>
    <col min="5898" max="5898" width="2.140625" style="746" customWidth="1"/>
    <col min="5899" max="5899" width="9.42578125" style="746" customWidth="1"/>
    <col min="5900" max="6144" width="11" style="746"/>
    <col min="6145" max="6145" width="44.140625" style="746" bestFit="1" customWidth="1"/>
    <col min="6146" max="6146" width="11.85546875" style="746" customWidth="1"/>
    <col min="6147" max="6147" width="12.42578125" style="746" customWidth="1"/>
    <col min="6148" max="6148" width="12.5703125" style="746" customWidth="1"/>
    <col min="6149" max="6149" width="11.7109375" style="746" customWidth="1"/>
    <col min="6150" max="6150" width="10.7109375" style="746" customWidth="1"/>
    <col min="6151" max="6151" width="2.42578125" style="746" bestFit="1" customWidth="1"/>
    <col min="6152" max="6152" width="8.5703125" style="746" customWidth="1"/>
    <col min="6153" max="6153" width="12.42578125" style="746" customWidth="1"/>
    <col min="6154" max="6154" width="2.140625" style="746" customWidth="1"/>
    <col min="6155" max="6155" width="9.42578125" style="746" customWidth="1"/>
    <col min="6156" max="6400" width="11" style="746"/>
    <col min="6401" max="6401" width="44.140625" style="746" bestFit="1" customWidth="1"/>
    <col min="6402" max="6402" width="11.85546875" style="746" customWidth="1"/>
    <col min="6403" max="6403" width="12.42578125" style="746" customWidth="1"/>
    <col min="6404" max="6404" width="12.5703125" style="746" customWidth="1"/>
    <col min="6405" max="6405" width="11.7109375" style="746" customWidth="1"/>
    <col min="6406" max="6406" width="10.7109375" style="746" customWidth="1"/>
    <col min="6407" max="6407" width="2.42578125" style="746" bestFit="1" customWidth="1"/>
    <col min="6408" max="6408" width="8.5703125" style="746" customWidth="1"/>
    <col min="6409" max="6409" width="12.42578125" style="746" customWidth="1"/>
    <col min="6410" max="6410" width="2.140625" style="746" customWidth="1"/>
    <col min="6411" max="6411" width="9.42578125" style="746" customWidth="1"/>
    <col min="6412" max="6656" width="11" style="746"/>
    <col min="6657" max="6657" width="44.140625" style="746" bestFit="1" customWidth="1"/>
    <col min="6658" max="6658" width="11.85546875" style="746" customWidth="1"/>
    <col min="6659" max="6659" width="12.42578125" style="746" customWidth="1"/>
    <col min="6660" max="6660" width="12.5703125" style="746" customWidth="1"/>
    <col min="6661" max="6661" width="11.7109375" style="746" customWidth="1"/>
    <col min="6662" max="6662" width="10.7109375" style="746" customWidth="1"/>
    <col min="6663" max="6663" width="2.42578125" style="746" bestFit="1" customWidth="1"/>
    <col min="6664" max="6664" width="8.5703125" style="746" customWidth="1"/>
    <col min="6665" max="6665" width="12.42578125" style="746" customWidth="1"/>
    <col min="6666" max="6666" width="2.140625" style="746" customWidth="1"/>
    <col min="6667" max="6667" width="9.42578125" style="746" customWidth="1"/>
    <col min="6668" max="6912" width="11" style="746"/>
    <col min="6913" max="6913" width="44.140625" style="746" bestFit="1" customWidth="1"/>
    <col min="6914" max="6914" width="11.85546875" style="746" customWidth="1"/>
    <col min="6915" max="6915" width="12.42578125" style="746" customWidth="1"/>
    <col min="6916" max="6916" width="12.5703125" style="746" customWidth="1"/>
    <col min="6917" max="6917" width="11.7109375" style="746" customWidth="1"/>
    <col min="6918" max="6918" width="10.7109375" style="746" customWidth="1"/>
    <col min="6919" max="6919" width="2.42578125" style="746" bestFit="1" customWidth="1"/>
    <col min="6920" max="6920" width="8.5703125" style="746" customWidth="1"/>
    <col min="6921" max="6921" width="12.42578125" style="746" customWidth="1"/>
    <col min="6922" max="6922" width="2.140625" style="746" customWidth="1"/>
    <col min="6923" max="6923" width="9.42578125" style="746" customWidth="1"/>
    <col min="6924" max="7168" width="11" style="746"/>
    <col min="7169" max="7169" width="44.140625" style="746" bestFit="1" customWidth="1"/>
    <col min="7170" max="7170" width="11.85546875" style="746" customWidth="1"/>
    <col min="7171" max="7171" width="12.42578125" style="746" customWidth="1"/>
    <col min="7172" max="7172" width="12.5703125" style="746" customWidth="1"/>
    <col min="7173" max="7173" width="11.7109375" style="746" customWidth="1"/>
    <col min="7174" max="7174" width="10.7109375" style="746" customWidth="1"/>
    <col min="7175" max="7175" width="2.42578125" style="746" bestFit="1" customWidth="1"/>
    <col min="7176" max="7176" width="8.5703125" style="746" customWidth="1"/>
    <col min="7177" max="7177" width="12.42578125" style="746" customWidth="1"/>
    <col min="7178" max="7178" width="2.140625" style="746" customWidth="1"/>
    <col min="7179" max="7179" width="9.42578125" style="746" customWidth="1"/>
    <col min="7180" max="7424" width="11" style="746"/>
    <col min="7425" max="7425" width="44.140625" style="746" bestFit="1" customWidth="1"/>
    <col min="7426" max="7426" width="11.85546875" style="746" customWidth="1"/>
    <col min="7427" max="7427" width="12.42578125" style="746" customWidth="1"/>
    <col min="7428" max="7428" width="12.5703125" style="746" customWidth="1"/>
    <col min="7429" max="7429" width="11.7109375" style="746" customWidth="1"/>
    <col min="7430" max="7430" width="10.7109375" style="746" customWidth="1"/>
    <col min="7431" max="7431" width="2.42578125" style="746" bestFit="1" customWidth="1"/>
    <col min="7432" max="7432" width="8.5703125" style="746" customWidth="1"/>
    <col min="7433" max="7433" width="12.42578125" style="746" customWidth="1"/>
    <col min="7434" max="7434" width="2.140625" style="746" customWidth="1"/>
    <col min="7435" max="7435" width="9.42578125" style="746" customWidth="1"/>
    <col min="7436" max="7680" width="11" style="746"/>
    <col min="7681" max="7681" width="44.140625" style="746" bestFit="1" customWidth="1"/>
    <col min="7682" max="7682" width="11.85546875" style="746" customWidth="1"/>
    <col min="7683" max="7683" width="12.42578125" style="746" customWidth="1"/>
    <col min="7684" max="7684" width="12.5703125" style="746" customWidth="1"/>
    <col min="7685" max="7685" width="11.7109375" style="746" customWidth="1"/>
    <col min="7686" max="7686" width="10.7109375" style="746" customWidth="1"/>
    <col min="7687" max="7687" width="2.42578125" style="746" bestFit="1" customWidth="1"/>
    <col min="7688" max="7688" width="8.5703125" style="746" customWidth="1"/>
    <col min="7689" max="7689" width="12.42578125" style="746" customWidth="1"/>
    <col min="7690" max="7690" width="2.140625" style="746" customWidth="1"/>
    <col min="7691" max="7691" width="9.42578125" style="746" customWidth="1"/>
    <col min="7692" max="7936" width="11" style="746"/>
    <col min="7937" max="7937" width="44.140625" style="746" bestFit="1" customWidth="1"/>
    <col min="7938" max="7938" width="11.85546875" style="746" customWidth="1"/>
    <col min="7939" max="7939" width="12.42578125" style="746" customWidth="1"/>
    <col min="7940" max="7940" width="12.5703125" style="746" customWidth="1"/>
    <col min="7941" max="7941" width="11.7109375" style="746" customWidth="1"/>
    <col min="7942" max="7942" width="10.7109375" style="746" customWidth="1"/>
    <col min="7943" max="7943" width="2.42578125" style="746" bestFit="1" customWidth="1"/>
    <col min="7944" max="7944" width="8.5703125" style="746" customWidth="1"/>
    <col min="7945" max="7945" width="12.42578125" style="746" customWidth="1"/>
    <col min="7946" max="7946" width="2.140625" style="746" customWidth="1"/>
    <col min="7947" max="7947" width="9.42578125" style="746" customWidth="1"/>
    <col min="7948" max="8192" width="11" style="746"/>
    <col min="8193" max="8193" width="44.140625" style="746" bestFit="1" customWidth="1"/>
    <col min="8194" max="8194" width="11.85546875" style="746" customWidth="1"/>
    <col min="8195" max="8195" width="12.42578125" style="746" customWidth="1"/>
    <col min="8196" max="8196" width="12.5703125" style="746" customWidth="1"/>
    <col min="8197" max="8197" width="11.7109375" style="746" customWidth="1"/>
    <col min="8198" max="8198" width="10.7109375" style="746" customWidth="1"/>
    <col min="8199" max="8199" width="2.42578125" style="746" bestFit="1" customWidth="1"/>
    <col min="8200" max="8200" width="8.5703125" style="746" customWidth="1"/>
    <col min="8201" max="8201" width="12.42578125" style="746" customWidth="1"/>
    <col min="8202" max="8202" width="2.140625" style="746" customWidth="1"/>
    <col min="8203" max="8203" width="9.42578125" style="746" customWidth="1"/>
    <col min="8204" max="8448" width="11" style="746"/>
    <col min="8449" max="8449" width="44.140625" style="746" bestFit="1" customWidth="1"/>
    <col min="8450" max="8450" width="11.85546875" style="746" customWidth="1"/>
    <col min="8451" max="8451" width="12.42578125" style="746" customWidth="1"/>
    <col min="8452" max="8452" width="12.5703125" style="746" customWidth="1"/>
    <col min="8453" max="8453" width="11.7109375" style="746" customWidth="1"/>
    <col min="8454" max="8454" width="10.7109375" style="746" customWidth="1"/>
    <col min="8455" max="8455" width="2.42578125" style="746" bestFit="1" customWidth="1"/>
    <col min="8456" max="8456" width="8.5703125" style="746" customWidth="1"/>
    <col min="8457" max="8457" width="12.42578125" style="746" customWidth="1"/>
    <col min="8458" max="8458" width="2.140625" style="746" customWidth="1"/>
    <col min="8459" max="8459" width="9.42578125" style="746" customWidth="1"/>
    <col min="8460" max="8704" width="11" style="746"/>
    <col min="8705" max="8705" width="44.140625" style="746" bestFit="1" customWidth="1"/>
    <col min="8706" max="8706" width="11.85546875" style="746" customWidth="1"/>
    <col min="8707" max="8707" width="12.42578125" style="746" customWidth="1"/>
    <col min="8708" max="8708" width="12.5703125" style="746" customWidth="1"/>
    <col min="8709" max="8709" width="11.7109375" style="746" customWidth="1"/>
    <col min="8710" max="8710" width="10.7109375" style="746" customWidth="1"/>
    <col min="8711" max="8711" width="2.42578125" style="746" bestFit="1" customWidth="1"/>
    <col min="8712" max="8712" width="8.5703125" style="746" customWidth="1"/>
    <col min="8713" max="8713" width="12.42578125" style="746" customWidth="1"/>
    <col min="8714" max="8714" width="2.140625" style="746" customWidth="1"/>
    <col min="8715" max="8715" width="9.42578125" style="746" customWidth="1"/>
    <col min="8716" max="8960" width="11" style="746"/>
    <col min="8961" max="8961" width="44.140625" style="746" bestFit="1" customWidth="1"/>
    <col min="8962" max="8962" width="11.85546875" style="746" customWidth="1"/>
    <col min="8963" max="8963" width="12.42578125" style="746" customWidth="1"/>
    <col min="8964" max="8964" width="12.5703125" style="746" customWidth="1"/>
    <col min="8965" max="8965" width="11.7109375" style="746" customWidth="1"/>
    <col min="8966" max="8966" width="10.7109375" style="746" customWidth="1"/>
    <col min="8967" max="8967" width="2.42578125" style="746" bestFit="1" customWidth="1"/>
    <col min="8968" max="8968" width="8.5703125" style="746" customWidth="1"/>
    <col min="8969" max="8969" width="12.42578125" style="746" customWidth="1"/>
    <col min="8970" max="8970" width="2.140625" style="746" customWidth="1"/>
    <col min="8971" max="8971" width="9.42578125" style="746" customWidth="1"/>
    <col min="8972" max="9216" width="11" style="746"/>
    <col min="9217" max="9217" width="44.140625" style="746" bestFit="1" customWidth="1"/>
    <col min="9218" max="9218" width="11.85546875" style="746" customWidth="1"/>
    <col min="9219" max="9219" width="12.42578125" style="746" customWidth="1"/>
    <col min="9220" max="9220" width="12.5703125" style="746" customWidth="1"/>
    <col min="9221" max="9221" width="11.7109375" style="746" customWidth="1"/>
    <col min="9222" max="9222" width="10.7109375" style="746" customWidth="1"/>
    <col min="9223" max="9223" width="2.42578125" style="746" bestFit="1" customWidth="1"/>
    <col min="9224" max="9224" width="8.5703125" style="746" customWidth="1"/>
    <col min="9225" max="9225" width="12.42578125" style="746" customWidth="1"/>
    <col min="9226" max="9226" width="2.140625" style="746" customWidth="1"/>
    <col min="9227" max="9227" width="9.42578125" style="746" customWidth="1"/>
    <col min="9228" max="9472" width="11" style="746"/>
    <col min="9473" max="9473" width="44.140625" style="746" bestFit="1" customWidth="1"/>
    <col min="9474" max="9474" width="11.85546875" style="746" customWidth="1"/>
    <col min="9475" max="9475" width="12.42578125" style="746" customWidth="1"/>
    <col min="9476" max="9476" width="12.5703125" style="746" customWidth="1"/>
    <col min="9477" max="9477" width="11.7109375" style="746" customWidth="1"/>
    <col min="9478" max="9478" width="10.7109375" style="746" customWidth="1"/>
    <col min="9479" max="9479" width="2.42578125" style="746" bestFit="1" customWidth="1"/>
    <col min="9480" max="9480" width="8.5703125" style="746" customWidth="1"/>
    <col min="9481" max="9481" width="12.42578125" style="746" customWidth="1"/>
    <col min="9482" max="9482" width="2.140625" style="746" customWidth="1"/>
    <col min="9483" max="9483" width="9.42578125" style="746" customWidth="1"/>
    <col min="9484" max="9728" width="11" style="746"/>
    <col min="9729" max="9729" width="44.140625" style="746" bestFit="1" customWidth="1"/>
    <col min="9730" max="9730" width="11.85546875" style="746" customWidth="1"/>
    <col min="9731" max="9731" width="12.42578125" style="746" customWidth="1"/>
    <col min="9732" max="9732" width="12.5703125" style="746" customWidth="1"/>
    <col min="9733" max="9733" width="11.7109375" style="746" customWidth="1"/>
    <col min="9734" max="9734" width="10.7109375" style="746" customWidth="1"/>
    <col min="9735" max="9735" width="2.42578125" style="746" bestFit="1" customWidth="1"/>
    <col min="9736" max="9736" width="8.5703125" style="746" customWidth="1"/>
    <col min="9737" max="9737" width="12.42578125" style="746" customWidth="1"/>
    <col min="9738" max="9738" width="2.140625" style="746" customWidth="1"/>
    <col min="9739" max="9739" width="9.42578125" style="746" customWidth="1"/>
    <col min="9740" max="9984" width="11" style="746"/>
    <col min="9985" max="9985" width="44.140625" style="746" bestFit="1" customWidth="1"/>
    <col min="9986" max="9986" width="11.85546875" style="746" customWidth="1"/>
    <col min="9987" max="9987" width="12.42578125" style="746" customWidth="1"/>
    <col min="9988" max="9988" width="12.5703125" style="746" customWidth="1"/>
    <col min="9989" max="9989" width="11.7109375" style="746" customWidth="1"/>
    <col min="9990" max="9990" width="10.7109375" style="746" customWidth="1"/>
    <col min="9991" max="9991" width="2.42578125" style="746" bestFit="1" customWidth="1"/>
    <col min="9992" max="9992" width="8.5703125" style="746" customWidth="1"/>
    <col min="9993" max="9993" width="12.42578125" style="746" customWidth="1"/>
    <col min="9994" max="9994" width="2.140625" style="746" customWidth="1"/>
    <col min="9995" max="9995" width="9.42578125" style="746" customWidth="1"/>
    <col min="9996" max="10240" width="11" style="746"/>
    <col min="10241" max="10241" width="44.140625" style="746" bestFit="1" customWidth="1"/>
    <col min="10242" max="10242" width="11.85546875" style="746" customWidth="1"/>
    <col min="10243" max="10243" width="12.42578125" style="746" customWidth="1"/>
    <col min="10244" max="10244" width="12.5703125" style="746" customWidth="1"/>
    <col min="10245" max="10245" width="11.7109375" style="746" customWidth="1"/>
    <col min="10246" max="10246" width="10.7109375" style="746" customWidth="1"/>
    <col min="10247" max="10247" width="2.42578125" style="746" bestFit="1" customWidth="1"/>
    <col min="10248" max="10248" width="8.5703125" style="746" customWidth="1"/>
    <col min="10249" max="10249" width="12.42578125" style="746" customWidth="1"/>
    <col min="10250" max="10250" width="2.140625" style="746" customWidth="1"/>
    <col min="10251" max="10251" width="9.42578125" style="746" customWidth="1"/>
    <col min="10252" max="10496" width="11" style="746"/>
    <col min="10497" max="10497" width="44.140625" style="746" bestFit="1" customWidth="1"/>
    <col min="10498" max="10498" width="11.85546875" style="746" customWidth="1"/>
    <col min="10499" max="10499" width="12.42578125" style="746" customWidth="1"/>
    <col min="10500" max="10500" width="12.5703125" style="746" customWidth="1"/>
    <col min="10501" max="10501" width="11.7109375" style="746" customWidth="1"/>
    <col min="10502" max="10502" width="10.7109375" style="746" customWidth="1"/>
    <col min="10503" max="10503" width="2.42578125" style="746" bestFit="1" customWidth="1"/>
    <col min="10504" max="10504" width="8.5703125" style="746" customWidth="1"/>
    <col min="10505" max="10505" width="12.42578125" style="746" customWidth="1"/>
    <col min="10506" max="10506" width="2.140625" style="746" customWidth="1"/>
    <col min="10507" max="10507" width="9.42578125" style="746" customWidth="1"/>
    <col min="10508" max="10752" width="11" style="746"/>
    <col min="10753" max="10753" width="44.140625" style="746" bestFit="1" customWidth="1"/>
    <col min="10754" max="10754" width="11.85546875" style="746" customWidth="1"/>
    <col min="10755" max="10755" width="12.42578125" style="746" customWidth="1"/>
    <col min="10756" max="10756" width="12.5703125" style="746" customWidth="1"/>
    <col min="10757" max="10757" width="11.7109375" style="746" customWidth="1"/>
    <col min="10758" max="10758" width="10.7109375" style="746" customWidth="1"/>
    <col min="10759" max="10759" width="2.42578125" style="746" bestFit="1" customWidth="1"/>
    <col min="10760" max="10760" width="8.5703125" style="746" customWidth="1"/>
    <col min="10761" max="10761" width="12.42578125" style="746" customWidth="1"/>
    <col min="10762" max="10762" width="2.140625" style="746" customWidth="1"/>
    <col min="10763" max="10763" width="9.42578125" style="746" customWidth="1"/>
    <col min="10764" max="11008" width="11" style="746"/>
    <col min="11009" max="11009" width="44.140625" style="746" bestFit="1" customWidth="1"/>
    <col min="11010" max="11010" width="11.85546875" style="746" customWidth="1"/>
    <col min="11011" max="11011" width="12.42578125" style="746" customWidth="1"/>
    <col min="11012" max="11012" width="12.5703125" style="746" customWidth="1"/>
    <col min="11013" max="11013" width="11.7109375" style="746" customWidth="1"/>
    <col min="11014" max="11014" width="10.7109375" style="746" customWidth="1"/>
    <col min="11015" max="11015" width="2.42578125" style="746" bestFit="1" customWidth="1"/>
    <col min="11016" max="11016" width="8.5703125" style="746" customWidth="1"/>
    <col min="11017" max="11017" width="12.42578125" style="746" customWidth="1"/>
    <col min="11018" max="11018" width="2.140625" style="746" customWidth="1"/>
    <col min="11019" max="11019" width="9.42578125" style="746" customWidth="1"/>
    <col min="11020" max="11264" width="11" style="746"/>
    <col min="11265" max="11265" width="44.140625" style="746" bestFit="1" customWidth="1"/>
    <col min="11266" max="11266" width="11.85546875" style="746" customWidth="1"/>
    <col min="11267" max="11267" width="12.42578125" style="746" customWidth="1"/>
    <col min="11268" max="11268" width="12.5703125" style="746" customWidth="1"/>
    <col min="11269" max="11269" width="11.7109375" style="746" customWidth="1"/>
    <col min="11270" max="11270" width="10.7109375" style="746" customWidth="1"/>
    <col min="11271" max="11271" width="2.42578125" style="746" bestFit="1" customWidth="1"/>
    <col min="11272" max="11272" width="8.5703125" style="746" customWidth="1"/>
    <col min="11273" max="11273" width="12.42578125" style="746" customWidth="1"/>
    <col min="11274" max="11274" width="2.140625" style="746" customWidth="1"/>
    <col min="11275" max="11275" width="9.42578125" style="746" customWidth="1"/>
    <col min="11276" max="11520" width="11" style="746"/>
    <col min="11521" max="11521" width="44.140625" style="746" bestFit="1" customWidth="1"/>
    <col min="11522" max="11522" width="11.85546875" style="746" customWidth="1"/>
    <col min="11523" max="11523" width="12.42578125" style="746" customWidth="1"/>
    <col min="11524" max="11524" width="12.5703125" style="746" customWidth="1"/>
    <col min="11525" max="11525" width="11.7109375" style="746" customWidth="1"/>
    <col min="11526" max="11526" width="10.7109375" style="746" customWidth="1"/>
    <col min="11527" max="11527" width="2.42578125" style="746" bestFit="1" customWidth="1"/>
    <col min="11528" max="11528" width="8.5703125" style="746" customWidth="1"/>
    <col min="11529" max="11529" width="12.42578125" style="746" customWidth="1"/>
    <col min="11530" max="11530" width="2.140625" style="746" customWidth="1"/>
    <col min="11531" max="11531" width="9.42578125" style="746" customWidth="1"/>
    <col min="11532" max="11776" width="11" style="746"/>
    <col min="11777" max="11777" width="44.140625" style="746" bestFit="1" customWidth="1"/>
    <col min="11778" max="11778" width="11.85546875" style="746" customWidth="1"/>
    <col min="11779" max="11779" width="12.42578125" style="746" customWidth="1"/>
    <col min="11780" max="11780" width="12.5703125" style="746" customWidth="1"/>
    <col min="11781" max="11781" width="11.7109375" style="746" customWidth="1"/>
    <col min="11782" max="11782" width="10.7109375" style="746" customWidth="1"/>
    <col min="11783" max="11783" width="2.42578125" style="746" bestFit="1" customWidth="1"/>
    <col min="11784" max="11784" width="8.5703125" style="746" customWidth="1"/>
    <col min="11785" max="11785" width="12.42578125" style="746" customWidth="1"/>
    <col min="11786" max="11786" width="2.140625" style="746" customWidth="1"/>
    <col min="11787" max="11787" width="9.42578125" style="746" customWidth="1"/>
    <col min="11788" max="12032" width="11" style="746"/>
    <col min="12033" max="12033" width="44.140625" style="746" bestFit="1" customWidth="1"/>
    <col min="12034" max="12034" width="11.85546875" style="746" customWidth="1"/>
    <col min="12035" max="12035" width="12.42578125" style="746" customWidth="1"/>
    <col min="12036" max="12036" width="12.5703125" style="746" customWidth="1"/>
    <col min="12037" max="12037" width="11.7109375" style="746" customWidth="1"/>
    <col min="12038" max="12038" width="10.7109375" style="746" customWidth="1"/>
    <col min="12039" max="12039" width="2.42578125" style="746" bestFit="1" customWidth="1"/>
    <col min="12040" max="12040" width="8.5703125" style="746" customWidth="1"/>
    <col min="12041" max="12041" width="12.42578125" style="746" customWidth="1"/>
    <col min="12042" max="12042" width="2.140625" style="746" customWidth="1"/>
    <col min="12043" max="12043" width="9.42578125" style="746" customWidth="1"/>
    <col min="12044" max="12288" width="11" style="746"/>
    <col min="12289" max="12289" width="44.140625" style="746" bestFit="1" customWidth="1"/>
    <col min="12290" max="12290" width="11.85546875" style="746" customWidth="1"/>
    <col min="12291" max="12291" width="12.42578125" style="746" customWidth="1"/>
    <col min="12292" max="12292" width="12.5703125" style="746" customWidth="1"/>
    <col min="12293" max="12293" width="11.7109375" style="746" customWidth="1"/>
    <col min="12294" max="12294" width="10.7109375" style="746" customWidth="1"/>
    <col min="12295" max="12295" width="2.42578125" style="746" bestFit="1" customWidth="1"/>
    <col min="12296" max="12296" width="8.5703125" style="746" customWidth="1"/>
    <col min="12297" max="12297" width="12.42578125" style="746" customWidth="1"/>
    <col min="12298" max="12298" width="2.140625" style="746" customWidth="1"/>
    <col min="12299" max="12299" width="9.42578125" style="746" customWidth="1"/>
    <col min="12300" max="12544" width="11" style="746"/>
    <col min="12545" max="12545" width="44.140625" style="746" bestFit="1" customWidth="1"/>
    <col min="12546" max="12546" width="11.85546875" style="746" customWidth="1"/>
    <col min="12547" max="12547" width="12.42578125" style="746" customWidth="1"/>
    <col min="12548" max="12548" width="12.5703125" style="746" customWidth="1"/>
    <col min="12549" max="12549" width="11.7109375" style="746" customWidth="1"/>
    <col min="12550" max="12550" width="10.7109375" style="746" customWidth="1"/>
    <col min="12551" max="12551" width="2.42578125" style="746" bestFit="1" customWidth="1"/>
    <col min="12552" max="12552" width="8.5703125" style="746" customWidth="1"/>
    <col min="12553" max="12553" width="12.42578125" style="746" customWidth="1"/>
    <col min="12554" max="12554" width="2.140625" style="746" customWidth="1"/>
    <col min="12555" max="12555" width="9.42578125" style="746" customWidth="1"/>
    <col min="12556" max="12800" width="11" style="746"/>
    <col min="12801" max="12801" width="44.140625" style="746" bestFit="1" customWidth="1"/>
    <col min="12802" max="12802" width="11.85546875" style="746" customWidth="1"/>
    <col min="12803" max="12803" width="12.42578125" style="746" customWidth="1"/>
    <col min="12804" max="12804" width="12.5703125" style="746" customWidth="1"/>
    <col min="12805" max="12805" width="11.7109375" style="746" customWidth="1"/>
    <col min="12806" max="12806" width="10.7109375" style="746" customWidth="1"/>
    <col min="12807" max="12807" width="2.42578125" style="746" bestFit="1" customWidth="1"/>
    <col min="12808" max="12808" width="8.5703125" style="746" customWidth="1"/>
    <col min="12809" max="12809" width="12.42578125" style="746" customWidth="1"/>
    <col min="12810" max="12810" width="2.140625" style="746" customWidth="1"/>
    <col min="12811" max="12811" width="9.42578125" style="746" customWidth="1"/>
    <col min="12812" max="13056" width="11" style="746"/>
    <col min="13057" max="13057" width="44.140625" style="746" bestFit="1" customWidth="1"/>
    <col min="13058" max="13058" width="11.85546875" style="746" customWidth="1"/>
    <col min="13059" max="13059" width="12.42578125" style="746" customWidth="1"/>
    <col min="13060" max="13060" width="12.5703125" style="746" customWidth="1"/>
    <col min="13061" max="13061" width="11.7109375" style="746" customWidth="1"/>
    <col min="13062" max="13062" width="10.7109375" style="746" customWidth="1"/>
    <col min="13063" max="13063" width="2.42578125" style="746" bestFit="1" customWidth="1"/>
    <col min="13064" max="13064" width="8.5703125" style="746" customWidth="1"/>
    <col min="13065" max="13065" width="12.42578125" style="746" customWidth="1"/>
    <col min="13066" max="13066" width="2.140625" style="746" customWidth="1"/>
    <col min="13067" max="13067" width="9.42578125" style="746" customWidth="1"/>
    <col min="13068" max="13312" width="11" style="746"/>
    <col min="13313" max="13313" width="44.140625" style="746" bestFit="1" customWidth="1"/>
    <col min="13314" max="13314" width="11.85546875" style="746" customWidth="1"/>
    <col min="13315" max="13315" width="12.42578125" style="746" customWidth="1"/>
    <col min="13316" max="13316" width="12.5703125" style="746" customWidth="1"/>
    <col min="13317" max="13317" width="11.7109375" style="746" customWidth="1"/>
    <col min="13318" max="13318" width="10.7109375" style="746" customWidth="1"/>
    <col min="13319" max="13319" width="2.42578125" style="746" bestFit="1" customWidth="1"/>
    <col min="13320" max="13320" width="8.5703125" style="746" customWidth="1"/>
    <col min="13321" max="13321" width="12.42578125" style="746" customWidth="1"/>
    <col min="13322" max="13322" width="2.140625" style="746" customWidth="1"/>
    <col min="13323" max="13323" width="9.42578125" style="746" customWidth="1"/>
    <col min="13324" max="13568" width="11" style="746"/>
    <col min="13569" max="13569" width="44.140625" style="746" bestFit="1" customWidth="1"/>
    <col min="13570" max="13570" width="11.85546875" style="746" customWidth="1"/>
    <col min="13571" max="13571" width="12.42578125" style="746" customWidth="1"/>
    <col min="13572" max="13572" width="12.5703125" style="746" customWidth="1"/>
    <col min="13573" max="13573" width="11.7109375" style="746" customWidth="1"/>
    <col min="13574" max="13574" width="10.7109375" style="746" customWidth="1"/>
    <col min="13575" max="13575" width="2.42578125" style="746" bestFit="1" customWidth="1"/>
    <col min="13576" max="13576" width="8.5703125" style="746" customWidth="1"/>
    <col min="13577" max="13577" width="12.42578125" style="746" customWidth="1"/>
    <col min="13578" max="13578" width="2.140625" style="746" customWidth="1"/>
    <col min="13579" max="13579" width="9.42578125" style="746" customWidth="1"/>
    <col min="13580" max="13824" width="11" style="746"/>
    <col min="13825" max="13825" width="44.140625" style="746" bestFit="1" customWidth="1"/>
    <col min="13826" max="13826" width="11.85546875" style="746" customWidth="1"/>
    <col min="13827" max="13827" width="12.42578125" style="746" customWidth="1"/>
    <col min="13828" max="13828" width="12.5703125" style="746" customWidth="1"/>
    <col min="13829" max="13829" width="11.7109375" style="746" customWidth="1"/>
    <col min="13830" max="13830" width="10.7109375" style="746" customWidth="1"/>
    <col min="13831" max="13831" width="2.42578125" style="746" bestFit="1" customWidth="1"/>
    <col min="13832" max="13832" width="8.5703125" style="746" customWidth="1"/>
    <col min="13833" max="13833" width="12.42578125" style="746" customWidth="1"/>
    <col min="13834" max="13834" width="2.140625" style="746" customWidth="1"/>
    <col min="13835" max="13835" width="9.42578125" style="746" customWidth="1"/>
    <col min="13836" max="14080" width="11" style="746"/>
    <col min="14081" max="14081" width="44.140625" style="746" bestFit="1" customWidth="1"/>
    <col min="14082" max="14082" width="11.85546875" style="746" customWidth="1"/>
    <col min="14083" max="14083" width="12.42578125" style="746" customWidth="1"/>
    <col min="14084" max="14084" width="12.5703125" style="746" customWidth="1"/>
    <col min="14085" max="14085" width="11.7109375" style="746" customWidth="1"/>
    <col min="14086" max="14086" width="10.7109375" style="746" customWidth="1"/>
    <col min="14087" max="14087" width="2.42578125" style="746" bestFit="1" customWidth="1"/>
    <col min="14088" max="14088" width="8.5703125" style="746" customWidth="1"/>
    <col min="14089" max="14089" width="12.42578125" style="746" customWidth="1"/>
    <col min="14090" max="14090" width="2.140625" style="746" customWidth="1"/>
    <col min="14091" max="14091" width="9.42578125" style="746" customWidth="1"/>
    <col min="14092" max="14336" width="11" style="746"/>
    <col min="14337" max="14337" width="44.140625" style="746" bestFit="1" customWidth="1"/>
    <col min="14338" max="14338" width="11.85546875" style="746" customWidth="1"/>
    <col min="14339" max="14339" width="12.42578125" style="746" customWidth="1"/>
    <col min="14340" max="14340" width="12.5703125" style="746" customWidth="1"/>
    <col min="14341" max="14341" width="11.7109375" style="746" customWidth="1"/>
    <col min="14342" max="14342" width="10.7109375" style="746" customWidth="1"/>
    <col min="14343" max="14343" width="2.42578125" style="746" bestFit="1" customWidth="1"/>
    <col min="14344" max="14344" width="8.5703125" style="746" customWidth="1"/>
    <col min="14345" max="14345" width="12.42578125" style="746" customWidth="1"/>
    <col min="14346" max="14346" width="2.140625" style="746" customWidth="1"/>
    <col min="14347" max="14347" width="9.42578125" style="746" customWidth="1"/>
    <col min="14348" max="14592" width="11" style="746"/>
    <col min="14593" max="14593" width="44.140625" style="746" bestFit="1" customWidth="1"/>
    <col min="14594" max="14594" width="11.85546875" style="746" customWidth="1"/>
    <col min="14595" max="14595" width="12.42578125" style="746" customWidth="1"/>
    <col min="14596" max="14596" width="12.5703125" style="746" customWidth="1"/>
    <col min="14597" max="14597" width="11.7109375" style="746" customWidth="1"/>
    <col min="14598" max="14598" width="10.7109375" style="746" customWidth="1"/>
    <col min="14599" max="14599" width="2.42578125" style="746" bestFit="1" customWidth="1"/>
    <col min="14600" max="14600" width="8.5703125" style="746" customWidth="1"/>
    <col min="14601" max="14601" width="12.42578125" style="746" customWidth="1"/>
    <col min="14602" max="14602" width="2.140625" style="746" customWidth="1"/>
    <col min="14603" max="14603" width="9.42578125" style="746" customWidth="1"/>
    <col min="14604" max="14848" width="11" style="746"/>
    <col min="14849" max="14849" width="44.140625" style="746" bestFit="1" customWidth="1"/>
    <col min="14850" max="14850" width="11.85546875" style="746" customWidth="1"/>
    <col min="14851" max="14851" width="12.42578125" style="746" customWidth="1"/>
    <col min="14852" max="14852" width="12.5703125" style="746" customWidth="1"/>
    <col min="14853" max="14853" width="11.7109375" style="746" customWidth="1"/>
    <col min="14854" max="14854" width="10.7109375" style="746" customWidth="1"/>
    <col min="14855" max="14855" width="2.42578125" style="746" bestFit="1" customWidth="1"/>
    <col min="14856" max="14856" width="8.5703125" style="746" customWidth="1"/>
    <col min="14857" max="14857" width="12.42578125" style="746" customWidth="1"/>
    <col min="14858" max="14858" width="2.140625" style="746" customWidth="1"/>
    <col min="14859" max="14859" width="9.42578125" style="746" customWidth="1"/>
    <col min="14860" max="15104" width="11" style="746"/>
    <col min="15105" max="15105" width="44.140625" style="746" bestFit="1" customWidth="1"/>
    <col min="15106" max="15106" width="11.85546875" style="746" customWidth="1"/>
    <col min="15107" max="15107" width="12.42578125" style="746" customWidth="1"/>
    <col min="15108" max="15108" width="12.5703125" style="746" customWidth="1"/>
    <col min="15109" max="15109" width="11.7109375" style="746" customWidth="1"/>
    <col min="15110" max="15110" width="10.7109375" style="746" customWidth="1"/>
    <col min="15111" max="15111" width="2.42578125" style="746" bestFit="1" customWidth="1"/>
    <col min="15112" max="15112" width="8.5703125" style="746" customWidth="1"/>
    <col min="15113" max="15113" width="12.42578125" style="746" customWidth="1"/>
    <col min="15114" max="15114" width="2.140625" style="746" customWidth="1"/>
    <col min="15115" max="15115" width="9.42578125" style="746" customWidth="1"/>
    <col min="15116" max="15360" width="11" style="746"/>
    <col min="15361" max="15361" width="44.140625" style="746" bestFit="1" customWidth="1"/>
    <col min="15362" max="15362" width="11.85546875" style="746" customWidth="1"/>
    <col min="15363" max="15363" width="12.42578125" style="746" customWidth="1"/>
    <col min="15364" max="15364" width="12.5703125" style="746" customWidth="1"/>
    <col min="15365" max="15365" width="11.7109375" style="746" customWidth="1"/>
    <col min="15366" max="15366" width="10.7109375" style="746" customWidth="1"/>
    <col min="15367" max="15367" width="2.42578125" style="746" bestFit="1" customWidth="1"/>
    <col min="15368" max="15368" width="8.5703125" style="746" customWidth="1"/>
    <col min="15369" max="15369" width="12.42578125" style="746" customWidth="1"/>
    <col min="15370" max="15370" width="2.140625" style="746" customWidth="1"/>
    <col min="15371" max="15371" width="9.42578125" style="746" customWidth="1"/>
    <col min="15372" max="15616" width="11" style="746"/>
    <col min="15617" max="15617" width="44.140625" style="746" bestFit="1" customWidth="1"/>
    <col min="15618" max="15618" width="11.85546875" style="746" customWidth="1"/>
    <col min="15619" max="15619" width="12.42578125" style="746" customWidth="1"/>
    <col min="15620" max="15620" width="12.5703125" style="746" customWidth="1"/>
    <col min="15621" max="15621" width="11.7109375" style="746" customWidth="1"/>
    <col min="15622" max="15622" width="10.7109375" style="746" customWidth="1"/>
    <col min="15623" max="15623" width="2.42578125" style="746" bestFit="1" customWidth="1"/>
    <col min="15624" max="15624" width="8.5703125" style="746" customWidth="1"/>
    <col min="15625" max="15625" width="12.42578125" style="746" customWidth="1"/>
    <col min="15626" max="15626" width="2.140625" style="746" customWidth="1"/>
    <col min="15627" max="15627" width="9.42578125" style="746" customWidth="1"/>
    <col min="15628" max="15872" width="11" style="746"/>
    <col min="15873" max="15873" width="44.140625" style="746" bestFit="1" customWidth="1"/>
    <col min="15874" max="15874" width="11.85546875" style="746" customWidth="1"/>
    <col min="15875" max="15875" width="12.42578125" style="746" customWidth="1"/>
    <col min="15876" max="15876" width="12.5703125" style="746" customWidth="1"/>
    <col min="15877" max="15877" width="11.7109375" style="746" customWidth="1"/>
    <col min="15878" max="15878" width="10.7109375" style="746" customWidth="1"/>
    <col min="15879" max="15879" width="2.42578125" style="746" bestFit="1" customWidth="1"/>
    <col min="15880" max="15880" width="8.5703125" style="746" customWidth="1"/>
    <col min="15881" max="15881" width="12.42578125" style="746" customWidth="1"/>
    <col min="15882" max="15882" width="2.140625" style="746" customWidth="1"/>
    <col min="15883" max="15883" width="9.42578125" style="746" customWidth="1"/>
    <col min="15884" max="16128" width="11" style="746"/>
    <col min="16129" max="16129" width="44.140625" style="746" bestFit="1" customWidth="1"/>
    <col min="16130" max="16130" width="11.85546875" style="746" customWidth="1"/>
    <col min="16131" max="16131" width="12.42578125" style="746" customWidth="1"/>
    <col min="16132" max="16132" width="12.5703125" style="746" customWidth="1"/>
    <col min="16133" max="16133" width="11.7109375" style="746" customWidth="1"/>
    <col min="16134" max="16134" width="10.7109375" style="746" customWidth="1"/>
    <col min="16135" max="16135" width="2.42578125" style="746" bestFit="1" customWidth="1"/>
    <col min="16136" max="16136" width="8.5703125" style="746" customWidth="1"/>
    <col min="16137" max="16137" width="12.42578125" style="746" customWidth="1"/>
    <col min="16138" max="16138" width="2.140625" style="746" customWidth="1"/>
    <col min="16139" max="16139" width="9.42578125" style="746" customWidth="1"/>
    <col min="16140" max="16384" width="11" style="746"/>
  </cols>
  <sheetData>
    <row r="1" spans="1:11" s="751" customFormat="1" ht="17.100000000000001" customHeight="1">
      <c r="A1" s="1780" t="s">
        <v>817</v>
      </c>
      <c r="B1" s="1780"/>
      <c r="C1" s="1780"/>
      <c r="D1" s="1780"/>
      <c r="E1" s="1780"/>
      <c r="F1" s="1780"/>
      <c r="G1" s="1780"/>
      <c r="H1" s="1780"/>
      <c r="I1" s="1780"/>
      <c r="J1" s="1780"/>
      <c r="K1" s="1780"/>
    </row>
    <row r="2" spans="1:11" s="751" customFormat="1" ht="17.100000000000001" customHeight="1">
      <c r="A2" s="1792" t="s">
        <v>121</v>
      </c>
      <c r="B2" s="1792"/>
      <c r="C2" s="1792"/>
      <c r="D2" s="1792"/>
      <c r="E2" s="1792"/>
      <c r="F2" s="1792"/>
      <c r="G2" s="1792"/>
      <c r="H2" s="1792"/>
      <c r="I2" s="1792"/>
      <c r="J2" s="1792"/>
      <c r="K2" s="1792"/>
    </row>
    <row r="3" spans="1:11" s="751" customFormat="1" ht="17.100000000000001" customHeight="1" thickBot="1">
      <c r="A3" s="807"/>
      <c r="B3" s="814"/>
      <c r="C3" s="814"/>
      <c r="D3" s="814"/>
      <c r="E3" s="814"/>
      <c r="F3" s="807"/>
      <c r="G3" s="807"/>
      <c r="H3" s="807"/>
      <c r="I3" s="1782" t="s">
        <v>2</v>
      </c>
      <c r="J3" s="1782"/>
      <c r="K3" s="1782"/>
    </row>
    <row r="4" spans="1:11" s="751" customFormat="1" ht="21" customHeight="1" thickTop="1">
      <c r="A4" s="1796" t="s">
        <v>737</v>
      </c>
      <c r="B4" s="882">
        <v>2016</v>
      </c>
      <c r="C4" s="882">
        <v>2017</v>
      </c>
      <c r="D4" s="882">
        <v>2017</v>
      </c>
      <c r="E4" s="882">
        <v>2018</v>
      </c>
      <c r="F4" s="1799" t="s">
        <v>697</v>
      </c>
      <c r="G4" s="1800"/>
      <c r="H4" s="1800"/>
      <c r="I4" s="1800"/>
      <c r="J4" s="1800"/>
      <c r="K4" s="1801"/>
    </row>
    <row r="5" spans="1:11" s="751" customFormat="1" ht="21" customHeight="1">
      <c r="A5" s="1797"/>
      <c r="B5" s="910" t="s">
        <v>699</v>
      </c>
      <c r="C5" s="910" t="s">
        <v>700</v>
      </c>
      <c r="D5" s="910" t="s">
        <v>701</v>
      </c>
      <c r="E5" s="910" t="s">
        <v>702</v>
      </c>
      <c r="F5" s="1785" t="s">
        <v>7</v>
      </c>
      <c r="G5" s="1786"/>
      <c r="H5" s="1787"/>
      <c r="I5" s="1802" t="s">
        <v>53</v>
      </c>
      <c r="J5" s="1802"/>
      <c r="K5" s="1803"/>
    </row>
    <row r="6" spans="1:11" s="751" customFormat="1" ht="21" customHeight="1">
      <c r="A6" s="1798"/>
      <c r="B6" s="910"/>
      <c r="C6" s="910"/>
      <c r="D6" s="910"/>
      <c r="E6" s="910"/>
      <c r="F6" s="886" t="s">
        <v>4</v>
      </c>
      <c r="G6" s="887" t="s">
        <v>124</v>
      </c>
      <c r="H6" s="888" t="s">
        <v>703</v>
      </c>
      <c r="I6" s="889" t="s">
        <v>4</v>
      </c>
      <c r="J6" s="887" t="s">
        <v>124</v>
      </c>
      <c r="K6" s="890" t="s">
        <v>703</v>
      </c>
    </row>
    <row r="7" spans="1:11" s="751" customFormat="1" ht="21" customHeight="1">
      <c r="A7" s="825" t="s">
        <v>784</v>
      </c>
      <c r="B7" s="826">
        <v>1753430.639797833</v>
      </c>
      <c r="C7" s="826">
        <v>1900341.4586032424</v>
      </c>
      <c r="D7" s="826">
        <v>2080385.6646142392</v>
      </c>
      <c r="E7" s="826">
        <v>2202029.6508214604</v>
      </c>
      <c r="F7" s="827">
        <v>146910.81880540936</v>
      </c>
      <c r="G7" s="891"/>
      <c r="H7" s="829">
        <v>8.3784790496388197</v>
      </c>
      <c r="I7" s="830">
        <v>121643.98620722117</v>
      </c>
      <c r="J7" s="892"/>
      <c r="K7" s="832">
        <v>5.8471844079822244</v>
      </c>
    </row>
    <row r="8" spans="1:11" s="751" customFormat="1" ht="21" customHeight="1">
      <c r="A8" s="833" t="s">
        <v>785</v>
      </c>
      <c r="B8" s="834">
        <v>175087.20586657317</v>
      </c>
      <c r="C8" s="834">
        <v>168478.42853568183</v>
      </c>
      <c r="D8" s="834">
        <v>191702.31867643047</v>
      </c>
      <c r="E8" s="834">
        <v>197818.30427869564</v>
      </c>
      <c r="F8" s="835">
        <v>-6608.7773308913456</v>
      </c>
      <c r="G8" s="893"/>
      <c r="H8" s="837">
        <v>-3.7745632515991066</v>
      </c>
      <c r="I8" s="838">
        <v>6115.9856022651657</v>
      </c>
      <c r="J8" s="837"/>
      <c r="K8" s="839">
        <v>3.1903555702882156</v>
      </c>
    </row>
    <row r="9" spans="1:11" s="751" customFormat="1" ht="21" customHeight="1">
      <c r="A9" s="833" t="s">
        <v>786</v>
      </c>
      <c r="B9" s="834">
        <v>157821.02541387235</v>
      </c>
      <c r="C9" s="834">
        <v>147896.40102443</v>
      </c>
      <c r="D9" s="834">
        <v>179874.84184021319</v>
      </c>
      <c r="E9" s="834">
        <v>177907.27756182259</v>
      </c>
      <c r="F9" s="835">
        <v>-9924.6243894423533</v>
      </c>
      <c r="G9" s="893"/>
      <c r="H9" s="837">
        <v>-6.288531178539654</v>
      </c>
      <c r="I9" s="838">
        <v>-1967.5642783906078</v>
      </c>
      <c r="J9" s="837"/>
      <c r="K9" s="839">
        <v>-1.0938518462400866</v>
      </c>
    </row>
    <row r="10" spans="1:11" s="751" customFormat="1" ht="21" customHeight="1">
      <c r="A10" s="833" t="s">
        <v>787</v>
      </c>
      <c r="B10" s="834">
        <v>17266.180452700828</v>
      </c>
      <c r="C10" s="834">
        <v>20582.027511251828</v>
      </c>
      <c r="D10" s="834">
        <v>11827.476836217282</v>
      </c>
      <c r="E10" s="834">
        <v>19911.026716873053</v>
      </c>
      <c r="F10" s="835">
        <v>3315.8470585510004</v>
      </c>
      <c r="G10" s="893"/>
      <c r="H10" s="837">
        <v>19.204288219009811</v>
      </c>
      <c r="I10" s="838">
        <v>8083.5498806557716</v>
      </c>
      <c r="J10" s="837"/>
      <c r="K10" s="839">
        <v>68.345514369581224</v>
      </c>
    </row>
    <row r="11" spans="1:11" s="751" customFormat="1" ht="21" customHeight="1">
      <c r="A11" s="833" t="s">
        <v>788</v>
      </c>
      <c r="B11" s="834">
        <v>698691.20718652371</v>
      </c>
      <c r="C11" s="834">
        <v>741735.99555081874</v>
      </c>
      <c r="D11" s="834">
        <v>703028.07165185921</v>
      </c>
      <c r="E11" s="834">
        <v>767631.78294840327</v>
      </c>
      <c r="F11" s="835">
        <v>43044.788364295033</v>
      </c>
      <c r="G11" s="893"/>
      <c r="H11" s="837">
        <v>6.1607743050935131</v>
      </c>
      <c r="I11" s="838">
        <v>64603.711296544061</v>
      </c>
      <c r="J11" s="837"/>
      <c r="K11" s="839">
        <v>9.1893501698657545</v>
      </c>
    </row>
    <row r="12" spans="1:11" s="751" customFormat="1" ht="21" customHeight="1">
      <c r="A12" s="833" t="s">
        <v>786</v>
      </c>
      <c r="B12" s="834">
        <v>683588.6654231404</v>
      </c>
      <c r="C12" s="834">
        <v>725773.0769264776</v>
      </c>
      <c r="D12" s="834">
        <v>689422.49125566869</v>
      </c>
      <c r="E12" s="834">
        <v>753503.81877186999</v>
      </c>
      <c r="F12" s="835">
        <v>42184.411503337207</v>
      </c>
      <c r="G12" s="893"/>
      <c r="H12" s="837">
        <v>6.1710226686138983</v>
      </c>
      <c r="I12" s="838">
        <v>64081.327516201301</v>
      </c>
      <c r="J12" s="837"/>
      <c r="K12" s="839">
        <v>9.2949284841995485</v>
      </c>
    </row>
    <row r="13" spans="1:11" s="751" customFormat="1" ht="21" customHeight="1">
      <c r="A13" s="833" t="s">
        <v>787</v>
      </c>
      <c r="B13" s="834">
        <v>15102.541763383291</v>
      </c>
      <c r="C13" s="834">
        <v>15962.91862434117</v>
      </c>
      <c r="D13" s="834">
        <v>13605.580396190475</v>
      </c>
      <c r="E13" s="834">
        <v>14127.964176533333</v>
      </c>
      <c r="F13" s="835">
        <v>860.37686095787831</v>
      </c>
      <c r="G13" s="893"/>
      <c r="H13" s="837">
        <v>5.696901054390036</v>
      </c>
      <c r="I13" s="838">
        <v>522.38378034285779</v>
      </c>
      <c r="J13" s="837"/>
      <c r="K13" s="839">
        <v>3.839481779763867</v>
      </c>
    </row>
    <row r="14" spans="1:11" s="751" customFormat="1" ht="21" customHeight="1">
      <c r="A14" s="833" t="s">
        <v>789</v>
      </c>
      <c r="B14" s="834">
        <v>523230.70966334542</v>
      </c>
      <c r="C14" s="834">
        <v>613272.7915344981</v>
      </c>
      <c r="D14" s="834">
        <v>879821.76348567591</v>
      </c>
      <c r="E14" s="834">
        <v>917505.47984859953</v>
      </c>
      <c r="F14" s="835">
        <v>90042.081871152681</v>
      </c>
      <c r="G14" s="893"/>
      <c r="H14" s="837">
        <v>17.208867944522432</v>
      </c>
      <c r="I14" s="838">
        <v>37683.716362923617</v>
      </c>
      <c r="J14" s="837"/>
      <c r="K14" s="839">
        <v>4.2831080028787136</v>
      </c>
    </row>
    <row r="15" spans="1:11" s="751" customFormat="1" ht="21" customHeight="1">
      <c r="A15" s="833" t="s">
        <v>786</v>
      </c>
      <c r="B15" s="834">
        <v>501530.38724079012</v>
      </c>
      <c r="C15" s="834">
        <v>595067.1055165045</v>
      </c>
      <c r="D15" s="834">
        <v>834086.90333439014</v>
      </c>
      <c r="E15" s="834">
        <v>888674.90487836988</v>
      </c>
      <c r="F15" s="835">
        <v>93536.718275714375</v>
      </c>
      <c r="G15" s="893"/>
      <c r="H15" s="837">
        <v>18.650259417044335</v>
      </c>
      <c r="I15" s="838">
        <v>54588.001543979743</v>
      </c>
      <c r="J15" s="837"/>
      <c r="K15" s="839">
        <v>6.5446419702498444</v>
      </c>
    </row>
    <row r="16" spans="1:11" s="751" customFormat="1" ht="21" customHeight="1">
      <c r="A16" s="833" t="s">
        <v>787</v>
      </c>
      <c r="B16" s="834">
        <v>21700.32242255532</v>
      </c>
      <c r="C16" s="834">
        <v>18205.686017993634</v>
      </c>
      <c r="D16" s="834">
        <v>45734.860151285779</v>
      </c>
      <c r="E16" s="834">
        <v>28830.574970229591</v>
      </c>
      <c r="F16" s="835">
        <v>-3494.6364045616865</v>
      </c>
      <c r="G16" s="893"/>
      <c r="H16" s="837">
        <v>-16.104075951099052</v>
      </c>
      <c r="I16" s="838">
        <v>-16904.285181056188</v>
      </c>
      <c r="J16" s="837"/>
      <c r="K16" s="839">
        <v>-36.961488731218836</v>
      </c>
    </row>
    <row r="17" spans="1:11" s="751" customFormat="1" ht="21" customHeight="1">
      <c r="A17" s="833" t="s">
        <v>790</v>
      </c>
      <c r="B17" s="834">
        <v>340707.80008729029</v>
      </c>
      <c r="C17" s="834">
        <v>359113.35841327091</v>
      </c>
      <c r="D17" s="834">
        <v>285228.66263810528</v>
      </c>
      <c r="E17" s="834">
        <v>296144.70948924153</v>
      </c>
      <c r="F17" s="835">
        <v>18405.558325980615</v>
      </c>
      <c r="G17" s="893"/>
      <c r="H17" s="837">
        <v>5.4021534937753284</v>
      </c>
      <c r="I17" s="838">
        <v>10916.046851136256</v>
      </c>
      <c r="J17" s="837"/>
      <c r="K17" s="839">
        <v>3.8271212823328371</v>
      </c>
    </row>
    <row r="18" spans="1:11" s="751" customFormat="1" ht="21" customHeight="1">
      <c r="A18" s="833" t="s">
        <v>786</v>
      </c>
      <c r="B18" s="834">
        <v>285473.85906074889</v>
      </c>
      <c r="C18" s="834">
        <v>306289.50537697348</v>
      </c>
      <c r="D18" s="834">
        <v>266139.35568892118</v>
      </c>
      <c r="E18" s="834">
        <v>268503.2887444818</v>
      </c>
      <c r="F18" s="835">
        <v>20815.646316224593</v>
      </c>
      <c r="G18" s="893"/>
      <c r="H18" s="837">
        <v>7.2916120532756104</v>
      </c>
      <c r="I18" s="838">
        <v>2363.9330555606284</v>
      </c>
      <c r="J18" s="837"/>
      <c r="K18" s="839">
        <v>0.88823129876504547</v>
      </c>
    </row>
    <row r="19" spans="1:11" s="751" customFormat="1" ht="21" customHeight="1">
      <c r="A19" s="833" t="s">
        <v>787</v>
      </c>
      <c r="B19" s="834">
        <v>55233.941026541404</v>
      </c>
      <c r="C19" s="834">
        <v>52823.853036297449</v>
      </c>
      <c r="D19" s="834">
        <v>19089.306949184098</v>
      </c>
      <c r="E19" s="834">
        <v>27641.420744759715</v>
      </c>
      <c r="F19" s="835">
        <v>-2410.0879902439556</v>
      </c>
      <c r="G19" s="893"/>
      <c r="H19" s="837">
        <v>-4.3634184804699032</v>
      </c>
      <c r="I19" s="838">
        <v>8552.1137955756167</v>
      </c>
      <c r="J19" s="837"/>
      <c r="K19" s="839">
        <v>44.800546286679861</v>
      </c>
    </row>
    <row r="20" spans="1:11" s="751" customFormat="1" ht="21" customHeight="1">
      <c r="A20" s="833" t="s">
        <v>791</v>
      </c>
      <c r="B20" s="834">
        <v>15713.716994100498</v>
      </c>
      <c r="C20" s="834">
        <v>17740.884568972662</v>
      </c>
      <c r="D20" s="834">
        <v>20604.848162168502</v>
      </c>
      <c r="E20" s="834">
        <v>22929.374256520405</v>
      </c>
      <c r="F20" s="835">
        <v>2027.1675748721646</v>
      </c>
      <c r="G20" s="893"/>
      <c r="H20" s="837">
        <v>12.900624184801323</v>
      </c>
      <c r="I20" s="838">
        <v>2324.5260943519024</v>
      </c>
      <c r="J20" s="837"/>
      <c r="K20" s="839">
        <v>11.281452190557001</v>
      </c>
    </row>
    <row r="21" spans="1:11" s="751" customFormat="1" ht="21" customHeight="1">
      <c r="A21" s="825" t="s">
        <v>792</v>
      </c>
      <c r="B21" s="826">
        <v>6516.2528778900005</v>
      </c>
      <c r="C21" s="826">
        <v>9578.4843870699988</v>
      </c>
      <c r="D21" s="826">
        <v>6243.6105196099998</v>
      </c>
      <c r="E21" s="826">
        <v>12355.022454380003</v>
      </c>
      <c r="F21" s="827">
        <v>3062.2315091799983</v>
      </c>
      <c r="G21" s="891"/>
      <c r="H21" s="829">
        <v>46.993748808771926</v>
      </c>
      <c r="I21" s="830">
        <v>6111.4119347700034</v>
      </c>
      <c r="J21" s="829"/>
      <c r="K21" s="832">
        <v>97.882658048179252</v>
      </c>
    </row>
    <row r="22" spans="1:11" s="751" customFormat="1" ht="21" customHeight="1">
      <c r="A22" s="825" t="s">
        <v>793</v>
      </c>
      <c r="B22" s="826">
        <v>0</v>
      </c>
      <c r="C22" s="826">
        <v>0</v>
      </c>
      <c r="D22" s="826">
        <v>0</v>
      </c>
      <c r="E22" s="826">
        <v>0</v>
      </c>
      <c r="F22" s="827">
        <v>0</v>
      </c>
      <c r="G22" s="891"/>
      <c r="H22" s="829"/>
      <c r="I22" s="830">
        <v>0</v>
      </c>
      <c r="J22" s="829"/>
      <c r="K22" s="832"/>
    </row>
    <row r="23" spans="1:11" s="751" customFormat="1" ht="21" customHeight="1">
      <c r="A23" s="914" t="s">
        <v>794</v>
      </c>
      <c r="B23" s="826">
        <v>381269.36728289392</v>
      </c>
      <c r="C23" s="826">
        <v>425239.41281619458</v>
      </c>
      <c r="D23" s="826">
        <v>496399.10076305363</v>
      </c>
      <c r="E23" s="826">
        <v>536584.80127034918</v>
      </c>
      <c r="F23" s="827">
        <v>43970.045533300668</v>
      </c>
      <c r="G23" s="891"/>
      <c r="H23" s="829">
        <v>11.532540850751277</v>
      </c>
      <c r="I23" s="830">
        <v>40185.700507295551</v>
      </c>
      <c r="J23" s="829"/>
      <c r="K23" s="832">
        <v>8.0954418421634902</v>
      </c>
    </row>
    <row r="24" spans="1:11" s="751" customFormat="1" ht="21" customHeight="1">
      <c r="A24" s="915" t="s">
        <v>795</v>
      </c>
      <c r="B24" s="834">
        <v>122538.92297315999</v>
      </c>
      <c r="C24" s="834">
        <v>147398.71975819999</v>
      </c>
      <c r="D24" s="834">
        <v>186759.51443042001</v>
      </c>
      <c r="E24" s="834">
        <v>216200.25203001004</v>
      </c>
      <c r="F24" s="835">
        <v>24859.796785040002</v>
      </c>
      <c r="G24" s="893"/>
      <c r="H24" s="837">
        <v>20.287265614767243</v>
      </c>
      <c r="I24" s="838">
        <v>29440.737599590037</v>
      </c>
      <c r="J24" s="837"/>
      <c r="K24" s="839">
        <v>15.763982729007692</v>
      </c>
    </row>
    <row r="25" spans="1:11" s="751" customFormat="1" ht="21" customHeight="1">
      <c r="A25" s="915" t="s">
        <v>796</v>
      </c>
      <c r="B25" s="834">
        <v>88058.106449622312</v>
      </c>
      <c r="C25" s="834">
        <v>110534.35154562638</v>
      </c>
      <c r="D25" s="834">
        <v>121570.39214395515</v>
      </c>
      <c r="E25" s="834">
        <v>133230.80207526544</v>
      </c>
      <c r="F25" s="835">
        <v>22476.245096004073</v>
      </c>
      <c r="G25" s="893"/>
      <c r="H25" s="837">
        <v>25.52433387704361</v>
      </c>
      <c r="I25" s="838">
        <v>11660.409931310292</v>
      </c>
      <c r="J25" s="837"/>
      <c r="K25" s="839">
        <v>9.5914882938790313</v>
      </c>
    </row>
    <row r="26" spans="1:11" s="751" customFormat="1" ht="21" customHeight="1">
      <c r="A26" s="915" t="s">
        <v>797</v>
      </c>
      <c r="B26" s="834">
        <v>170672.33786011161</v>
      </c>
      <c r="C26" s="834">
        <v>167306.34151236818</v>
      </c>
      <c r="D26" s="834">
        <v>188069.19418867846</v>
      </c>
      <c r="E26" s="834">
        <v>187153.74716507364</v>
      </c>
      <c r="F26" s="835">
        <v>-3365.9963477434358</v>
      </c>
      <c r="G26" s="893"/>
      <c r="H26" s="837">
        <v>-1.9721979495601165</v>
      </c>
      <c r="I26" s="838">
        <v>-915.44702360482188</v>
      </c>
      <c r="J26" s="837"/>
      <c r="K26" s="839">
        <v>-0.48676075183605516</v>
      </c>
    </row>
    <row r="27" spans="1:11" s="751" customFormat="1" ht="21" customHeight="1">
      <c r="A27" s="916" t="s">
        <v>798</v>
      </c>
      <c r="B27" s="917">
        <v>2141216.2599586169</v>
      </c>
      <c r="C27" s="917">
        <v>2335159.3558065072</v>
      </c>
      <c r="D27" s="917">
        <v>2583028.3758969028</v>
      </c>
      <c r="E27" s="917">
        <v>2750969.4745461894</v>
      </c>
      <c r="F27" s="918">
        <v>193943.09584789025</v>
      </c>
      <c r="G27" s="919"/>
      <c r="H27" s="920">
        <v>9.0576136317794713</v>
      </c>
      <c r="I27" s="921">
        <v>167941.09864928667</v>
      </c>
      <c r="J27" s="920"/>
      <c r="K27" s="922">
        <v>6.5017132686733499</v>
      </c>
    </row>
    <row r="28" spans="1:11" s="751" customFormat="1" ht="21" customHeight="1">
      <c r="A28" s="825" t="s">
        <v>799</v>
      </c>
      <c r="B28" s="826">
        <v>328336.9859457548</v>
      </c>
      <c r="C28" s="826">
        <v>315883.23401040601</v>
      </c>
      <c r="D28" s="826">
        <v>395624.47801085119</v>
      </c>
      <c r="E28" s="826">
        <v>311294.64495195361</v>
      </c>
      <c r="F28" s="827">
        <v>-12453.751935348788</v>
      </c>
      <c r="G28" s="891"/>
      <c r="H28" s="829">
        <v>-3.7929786982348364</v>
      </c>
      <c r="I28" s="830">
        <v>-84329.83305889758</v>
      </c>
      <c r="J28" s="829"/>
      <c r="K28" s="832">
        <v>-21.315625737542099</v>
      </c>
    </row>
    <row r="29" spans="1:11" s="751" customFormat="1" ht="21" customHeight="1">
      <c r="A29" s="833" t="s">
        <v>800</v>
      </c>
      <c r="B29" s="834">
        <v>47060.550543040008</v>
      </c>
      <c r="C29" s="834">
        <v>44835.115149670004</v>
      </c>
      <c r="D29" s="834">
        <v>55471.976032439998</v>
      </c>
      <c r="E29" s="834">
        <v>51341.923466840009</v>
      </c>
      <c r="F29" s="835">
        <v>-2225.435393370004</v>
      </c>
      <c r="G29" s="893"/>
      <c r="H29" s="837">
        <v>-4.7288766656792403</v>
      </c>
      <c r="I29" s="838">
        <v>-4130.0525655999882</v>
      </c>
      <c r="J29" s="837"/>
      <c r="K29" s="839">
        <v>-7.4452955546143409</v>
      </c>
    </row>
    <row r="30" spans="1:11" s="751" customFormat="1" ht="21" customHeight="1">
      <c r="A30" s="833" t="s">
        <v>818</v>
      </c>
      <c r="B30" s="834">
        <v>134715.85834726001</v>
      </c>
      <c r="C30" s="834">
        <v>114089.36978083992</v>
      </c>
      <c r="D30" s="834">
        <v>194425.91190588006</v>
      </c>
      <c r="E30" s="834">
        <v>126604.12666472013</v>
      </c>
      <c r="F30" s="835">
        <v>-20626.488566420099</v>
      </c>
      <c r="G30" s="893"/>
      <c r="H30" s="837">
        <v>-15.311106516688442</v>
      </c>
      <c r="I30" s="838">
        <v>-67821.785241159931</v>
      </c>
      <c r="J30" s="837"/>
      <c r="K30" s="839">
        <v>-34.883099982059946</v>
      </c>
    </row>
    <row r="31" spans="1:11" s="751" customFormat="1" ht="21" customHeight="1">
      <c r="A31" s="833" t="s">
        <v>802</v>
      </c>
      <c r="B31" s="834">
        <v>928.10821719000012</v>
      </c>
      <c r="C31" s="834">
        <v>1252.4077487024999</v>
      </c>
      <c r="D31" s="834">
        <v>996.72497615775001</v>
      </c>
      <c r="E31" s="834">
        <v>2777.539143622751</v>
      </c>
      <c r="F31" s="835">
        <v>324.29953151249981</v>
      </c>
      <c r="G31" s="893"/>
      <c r="H31" s="837">
        <v>34.941995502891878</v>
      </c>
      <c r="I31" s="838">
        <v>1780.814167465001</v>
      </c>
      <c r="J31" s="837"/>
      <c r="K31" s="839">
        <v>178.66655397056635</v>
      </c>
    </row>
    <row r="32" spans="1:11" s="751" customFormat="1" ht="21" customHeight="1">
      <c r="A32" s="833" t="s">
        <v>803</v>
      </c>
      <c r="B32" s="834">
        <v>145568.34853165474</v>
      </c>
      <c r="C32" s="834">
        <v>155419.23197659355</v>
      </c>
      <c r="D32" s="834">
        <v>144564.82237001334</v>
      </c>
      <c r="E32" s="834">
        <v>130144.87954277072</v>
      </c>
      <c r="F32" s="835">
        <v>9850.8834449388087</v>
      </c>
      <c r="G32" s="893"/>
      <c r="H32" s="837">
        <v>6.767187746721377</v>
      </c>
      <c r="I32" s="838">
        <v>-14419.942827242616</v>
      </c>
      <c r="J32" s="837"/>
      <c r="K32" s="839">
        <v>-9.9747245497489025</v>
      </c>
    </row>
    <row r="33" spans="1:11" s="751" customFormat="1" ht="21" customHeight="1">
      <c r="A33" s="833" t="s">
        <v>804</v>
      </c>
      <c r="B33" s="834">
        <v>64.12030661</v>
      </c>
      <c r="C33" s="834">
        <v>287.10935460000002</v>
      </c>
      <c r="D33" s="834">
        <v>165.04272635999999</v>
      </c>
      <c r="E33" s="834">
        <v>426.17613400000005</v>
      </c>
      <c r="F33" s="835">
        <v>222.98904799000002</v>
      </c>
      <c r="G33" s="893"/>
      <c r="H33" s="837">
        <v>347.76665892490189</v>
      </c>
      <c r="I33" s="838">
        <v>261.13340764000009</v>
      </c>
      <c r="J33" s="837"/>
      <c r="K33" s="839">
        <v>158.22170016169144</v>
      </c>
    </row>
    <row r="34" spans="1:11" s="751" customFormat="1" ht="21" customHeight="1">
      <c r="A34" s="894" t="s">
        <v>805</v>
      </c>
      <c r="B34" s="826">
        <v>1594927.4625929503</v>
      </c>
      <c r="C34" s="826">
        <v>1797159.1266361671</v>
      </c>
      <c r="D34" s="826">
        <v>1970122.3306548186</v>
      </c>
      <c r="E34" s="826">
        <v>2222114.0370556414</v>
      </c>
      <c r="F34" s="827">
        <v>202231.66404321673</v>
      </c>
      <c r="G34" s="891"/>
      <c r="H34" s="829">
        <v>12.679677840297451</v>
      </c>
      <c r="I34" s="830">
        <v>251991.70640082285</v>
      </c>
      <c r="J34" s="829"/>
      <c r="K34" s="832">
        <v>12.790662918736992</v>
      </c>
    </row>
    <row r="35" spans="1:11" s="751" customFormat="1" ht="21" customHeight="1">
      <c r="A35" s="833" t="s">
        <v>806</v>
      </c>
      <c r="B35" s="834">
        <v>176963</v>
      </c>
      <c r="C35" s="834">
        <v>170963.9</v>
      </c>
      <c r="D35" s="834">
        <v>203061.8</v>
      </c>
      <c r="E35" s="834">
        <v>260116.6</v>
      </c>
      <c r="F35" s="835">
        <v>-5999.1000000000058</v>
      </c>
      <c r="G35" s="893"/>
      <c r="H35" s="837">
        <v>-3.390030684380354</v>
      </c>
      <c r="I35" s="838">
        <v>57054.800000000017</v>
      </c>
      <c r="J35" s="837"/>
      <c r="K35" s="839">
        <v>28.097259061034631</v>
      </c>
    </row>
    <row r="36" spans="1:11" s="751" customFormat="1" ht="21" customHeight="1">
      <c r="A36" s="833" t="s">
        <v>807</v>
      </c>
      <c r="B36" s="834">
        <v>7875.8269747999993</v>
      </c>
      <c r="C36" s="834">
        <v>8691.8576244100004</v>
      </c>
      <c r="D36" s="834">
        <v>8874.3822978200005</v>
      </c>
      <c r="E36" s="834">
        <v>8247.0093065700003</v>
      </c>
      <c r="F36" s="835">
        <v>816.03064961000109</v>
      </c>
      <c r="G36" s="893"/>
      <c r="H36" s="837">
        <v>10.36120590537381</v>
      </c>
      <c r="I36" s="838">
        <v>-627.37299125000027</v>
      </c>
      <c r="J36" s="837"/>
      <c r="K36" s="839">
        <v>-7.0694834884915307</v>
      </c>
    </row>
    <row r="37" spans="1:11" s="751" customFormat="1" ht="21" customHeight="1">
      <c r="A37" s="840" t="s">
        <v>808</v>
      </c>
      <c r="B37" s="834">
        <v>15311.150437202248</v>
      </c>
      <c r="C37" s="834">
        <v>23613.096447164357</v>
      </c>
      <c r="D37" s="834">
        <v>16701.310774274891</v>
      </c>
      <c r="E37" s="834">
        <v>17982.021621383392</v>
      </c>
      <c r="F37" s="835">
        <v>8301.9460099621083</v>
      </c>
      <c r="G37" s="893"/>
      <c r="H37" s="837">
        <v>54.22156907158633</v>
      </c>
      <c r="I37" s="838">
        <v>1280.7108471085012</v>
      </c>
      <c r="J37" s="837"/>
      <c r="K37" s="839">
        <v>7.6683253453446678</v>
      </c>
    </row>
    <row r="38" spans="1:11" s="751" customFormat="1" ht="21" customHeight="1">
      <c r="A38" s="923" t="s">
        <v>809</v>
      </c>
      <c r="B38" s="834">
        <v>1006.56234124</v>
      </c>
      <c r="C38" s="834">
        <v>1006.0830198000001</v>
      </c>
      <c r="D38" s="834">
        <v>853.65695507000009</v>
      </c>
      <c r="E38" s="834">
        <v>1053.47172032</v>
      </c>
      <c r="F38" s="835">
        <v>-0.47932143999992149</v>
      </c>
      <c r="G38" s="893"/>
      <c r="H38" s="837">
        <v>-4.7619647622564328E-2</v>
      </c>
      <c r="I38" s="838">
        <v>199.81476524999994</v>
      </c>
      <c r="J38" s="837"/>
      <c r="K38" s="839">
        <v>23.406915865122315</v>
      </c>
    </row>
    <row r="39" spans="1:11" s="751" customFormat="1" ht="21" customHeight="1">
      <c r="A39" s="923" t="s">
        <v>810</v>
      </c>
      <c r="B39" s="834">
        <v>14304.588095962248</v>
      </c>
      <c r="C39" s="834">
        <v>22607.013427364356</v>
      </c>
      <c r="D39" s="834">
        <v>15847.65381920489</v>
      </c>
      <c r="E39" s="834">
        <v>16928.54990106339</v>
      </c>
      <c r="F39" s="835">
        <v>8302.425331402108</v>
      </c>
      <c r="G39" s="893"/>
      <c r="H39" s="837">
        <v>58.040296411929759</v>
      </c>
      <c r="I39" s="838">
        <v>1080.8960818585001</v>
      </c>
      <c r="J39" s="837"/>
      <c r="K39" s="839">
        <v>6.8205432437489399</v>
      </c>
    </row>
    <row r="40" spans="1:11" s="751" customFormat="1" ht="21" customHeight="1">
      <c r="A40" s="833" t="s">
        <v>811</v>
      </c>
      <c r="B40" s="834">
        <v>1389459.2153841951</v>
      </c>
      <c r="C40" s="834">
        <v>1590718.0179428237</v>
      </c>
      <c r="D40" s="834">
        <v>1735074.9387289728</v>
      </c>
      <c r="E40" s="834">
        <v>1935552.6361011779</v>
      </c>
      <c r="F40" s="835">
        <v>201258.80255862861</v>
      </c>
      <c r="G40" s="893"/>
      <c r="H40" s="837">
        <v>14.484685864131619</v>
      </c>
      <c r="I40" s="838">
        <v>200477.69737220509</v>
      </c>
      <c r="J40" s="837"/>
      <c r="K40" s="839">
        <v>11.554411449171457</v>
      </c>
    </row>
    <row r="41" spans="1:11" s="751" customFormat="1" ht="21" customHeight="1">
      <c r="A41" s="840" t="s">
        <v>812</v>
      </c>
      <c r="B41" s="834">
        <v>1367279.7512012066</v>
      </c>
      <c r="C41" s="834">
        <v>1569391.0774538696</v>
      </c>
      <c r="D41" s="834">
        <v>1708985.2290884757</v>
      </c>
      <c r="E41" s="834">
        <v>1906140.4312484683</v>
      </c>
      <c r="F41" s="835">
        <v>202111.32625266304</v>
      </c>
      <c r="G41" s="893"/>
      <c r="H41" s="837">
        <v>14.782002445008102</v>
      </c>
      <c r="I41" s="838">
        <v>197155.20215999265</v>
      </c>
      <c r="J41" s="837"/>
      <c r="K41" s="839">
        <v>11.536390063777768</v>
      </c>
    </row>
    <row r="42" spans="1:11" s="751" customFormat="1" ht="21" customHeight="1">
      <c r="A42" s="840" t="s">
        <v>813</v>
      </c>
      <c r="B42" s="834">
        <v>22179.46418298842</v>
      </c>
      <c r="C42" s="834">
        <v>21326.940488954137</v>
      </c>
      <c r="D42" s="834">
        <v>26089.709640497029</v>
      </c>
      <c r="E42" s="834">
        <v>29412.204852709598</v>
      </c>
      <c r="F42" s="835">
        <v>-852.52369403428384</v>
      </c>
      <c r="G42" s="893"/>
      <c r="H42" s="837">
        <v>-3.8437524324332721</v>
      </c>
      <c r="I42" s="838">
        <v>3322.4952122125687</v>
      </c>
      <c r="J42" s="837"/>
      <c r="K42" s="839">
        <v>12.734887654921684</v>
      </c>
    </row>
    <row r="43" spans="1:11" s="751" customFormat="1" ht="21" customHeight="1">
      <c r="A43" s="853" t="s">
        <v>814</v>
      </c>
      <c r="B43" s="854">
        <v>5318.2697967530003</v>
      </c>
      <c r="C43" s="854">
        <v>3172.2546217690006</v>
      </c>
      <c r="D43" s="854">
        <v>6409.8988537510004</v>
      </c>
      <c r="E43" s="854">
        <v>215.77002650999998</v>
      </c>
      <c r="F43" s="855">
        <v>-2146.0151749839997</v>
      </c>
      <c r="G43" s="928"/>
      <c r="H43" s="856">
        <v>-40.351754555480071</v>
      </c>
      <c r="I43" s="857">
        <v>-6194.1288272410002</v>
      </c>
      <c r="J43" s="856"/>
      <c r="K43" s="858">
        <v>-96.633799823787641</v>
      </c>
    </row>
    <row r="44" spans="1:11" s="751" customFormat="1" ht="21" customHeight="1">
      <c r="A44" s="924" t="s">
        <v>815</v>
      </c>
      <c r="B44" s="854">
        <v>49020</v>
      </c>
      <c r="C44" s="854">
        <v>49020</v>
      </c>
      <c r="D44" s="854">
        <v>0</v>
      </c>
      <c r="E44" s="854">
        <v>0</v>
      </c>
      <c r="F44" s="855">
        <v>0</v>
      </c>
      <c r="G44" s="891"/>
      <c r="H44" s="826"/>
      <c r="I44" s="857">
        <v>0</v>
      </c>
      <c r="J44" s="829"/>
      <c r="K44" s="832"/>
    </row>
    <row r="45" spans="1:11" s="751" customFormat="1" ht="21" customHeight="1" thickBot="1">
      <c r="A45" s="925" t="s">
        <v>816</v>
      </c>
      <c r="B45" s="860">
        <v>168931.81505315704</v>
      </c>
      <c r="C45" s="860">
        <v>173096.99831809298</v>
      </c>
      <c r="D45" s="860">
        <v>217281.56618032465</v>
      </c>
      <c r="E45" s="860">
        <v>217560.79009102008</v>
      </c>
      <c r="F45" s="861">
        <v>4165.1832649359421</v>
      </c>
      <c r="G45" s="903"/>
      <c r="H45" s="862">
        <v>2.4656002563077308</v>
      </c>
      <c r="I45" s="863">
        <v>279.22391069543664</v>
      </c>
      <c r="J45" s="862"/>
      <c r="K45" s="864">
        <v>0.12850786912300941</v>
      </c>
    </row>
    <row r="46" spans="1:11" s="751" customFormat="1" ht="17.100000000000001" customHeight="1" thickTop="1">
      <c r="A46" s="871" t="s">
        <v>731</v>
      </c>
      <c r="B46" s="927"/>
      <c r="C46" s="814"/>
      <c r="D46" s="867"/>
      <c r="E46" s="867"/>
      <c r="F46" s="838"/>
      <c r="G46" s="838"/>
      <c r="H46" s="838"/>
      <c r="I46" s="838"/>
      <c r="J46" s="838"/>
      <c r="K46" s="838"/>
    </row>
  </sheetData>
  <mergeCells count="7">
    <mergeCell ref="A1:K1"/>
    <mergeCell ref="A2:K2"/>
    <mergeCell ref="I3:K3"/>
    <mergeCell ref="F4:K4"/>
    <mergeCell ref="F5:H5"/>
    <mergeCell ref="I5:K5"/>
    <mergeCell ref="A4:A6"/>
  </mergeCells>
  <pageMargins left="0.7" right="0.7" top="0.75" bottom="0.75" header="0.3" footer="0.3"/>
  <pageSetup scale="6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zoomScale="90" zoomScaleNormal="90" workbookViewId="0">
      <selection activeCell="P13" sqref="P13"/>
    </sheetView>
  </sheetViews>
  <sheetFormatPr defaultColWidth="11" defaultRowHeight="17.100000000000001" customHeight="1"/>
  <cols>
    <col min="1" max="1" width="44.140625" style="807" bestFit="1" customWidth="1"/>
    <col min="2" max="5" width="13.140625" style="807" customWidth="1"/>
    <col min="6" max="6" width="10.7109375" style="807" customWidth="1"/>
    <col min="7" max="7" width="2.42578125" style="807" bestFit="1" customWidth="1"/>
    <col min="8" max="8" width="8.5703125" style="807" customWidth="1"/>
    <col min="9" max="9" width="12.42578125" style="807" customWidth="1"/>
    <col min="10" max="10" width="2.140625" style="807" customWidth="1"/>
    <col min="11" max="11" width="9.42578125" style="807" customWidth="1"/>
    <col min="12" max="256" width="11" style="813"/>
    <col min="257" max="257" width="44.140625" style="813" bestFit="1" customWidth="1"/>
    <col min="258" max="258" width="11.85546875" style="813" customWidth="1"/>
    <col min="259" max="259" width="12.42578125" style="813" customWidth="1"/>
    <col min="260" max="260" width="12.5703125" style="813" customWidth="1"/>
    <col min="261" max="261" width="11.7109375" style="813" customWidth="1"/>
    <col min="262" max="262" width="10.7109375" style="813" customWidth="1"/>
    <col min="263" max="263" width="2.42578125" style="813" bestFit="1" customWidth="1"/>
    <col min="264" max="264" width="8.5703125" style="813" customWidth="1"/>
    <col min="265" max="265" width="12.42578125" style="813" customWidth="1"/>
    <col min="266" max="266" width="2.140625" style="813" customWidth="1"/>
    <col min="267" max="267" width="9.42578125" style="813" customWidth="1"/>
    <col min="268" max="512" width="11" style="813"/>
    <col min="513" max="513" width="44.140625" style="813" bestFit="1" customWidth="1"/>
    <col min="514" max="514" width="11.85546875" style="813" customWidth="1"/>
    <col min="515" max="515" width="12.42578125" style="813" customWidth="1"/>
    <col min="516" max="516" width="12.5703125" style="813" customWidth="1"/>
    <col min="517" max="517" width="11.7109375" style="813" customWidth="1"/>
    <col min="518" max="518" width="10.7109375" style="813" customWidth="1"/>
    <col min="519" max="519" width="2.42578125" style="813" bestFit="1" customWidth="1"/>
    <col min="520" max="520" width="8.5703125" style="813" customWidth="1"/>
    <col min="521" max="521" width="12.42578125" style="813" customWidth="1"/>
    <col min="522" max="522" width="2.140625" style="813" customWidth="1"/>
    <col min="523" max="523" width="9.42578125" style="813" customWidth="1"/>
    <col min="524" max="768" width="11" style="813"/>
    <col min="769" max="769" width="44.140625" style="813" bestFit="1" customWidth="1"/>
    <col min="770" max="770" width="11.85546875" style="813" customWidth="1"/>
    <col min="771" max="771" width="12.42578125" style="813" customWidth="1"/>
    <col min="772" max="772" width="12.5703125" style="813" customWidth="1"/>
    <col min="773" max="773" width="11.7109375" style="813" customWidth="1"/>
    <col min="774" max="774" width="10.7109375" style="813" customWidth="1"/>
    <col min="775" max="775" width="2.42578125" style="813" bestFit="1" customWidth="1"/>
    <col min="776" max="776" width="8.5703125" style="813" customWidth="1"/>
    <col min="777" max="777" width="12.42578125" style="813" customWidth="1"/>
    <col min="778" max="778" width="2.140625" style="813" customWidth="1"/>
    <col min="779" max="779" width="9.42578125" style="813" customWidth="1"/>
    <col min="780" max="1024" width="11" style="813"/>
    <col min="1025" max="1025" width="44.140625" style="813" bestFit="1" customWidth="1"/>
    <col min="1026" max="1026" width="11.85546875" style="813" customWidth="1"/>
    <col min="1027" max="1027" width="12.42578125" style="813" customWidth="1"/>
    <col min="1028" max="1028" width="12.5703125" style="813" customWidth="1"/>
    <col min="1029" max="1029" width="11.7109375" style="813" customWidth="1"/>
    <col min="1030" max="1030" width="10.7109375" style="813" customWidth="1"/>
    <col min="1031" max="1031" width="2.42578125" style="813" bestFit="1" customWidth="1"/>
    <col min="1032" max="1032" width="8.5703125" style="813" customWidth="1"/>
    <col min="1033" max="1033" width="12.42578125" style="813" customWidth="1"/>
    <col min="1034" max="1034" width="2.140625" style="813" customWidth="1"/>
    <col min="1035" max="1035" width="9.42578125" style="813" customWidth="1"/>
    <col min="1036" max="1280" width="11" style="813"/>
    <col min="1281" max="1281" width="44.140625" style="813" bestFit="1" customWidth="1"/>
    <col min="1282" max="1282" width="11.85546875" style="813" customWidth="1"/>
    <col min="1283" max="1283" width="12.42578125" style="813" customWidth="1"/>
    <col min="1284" max="1284" width="12.5703125" style="813" customWidth="1"/>
    <col min="1285" max="1285" width="11.7109375" style="813" customWidth="1"/>
    <col min="1286" max="1286" width="10.7109375" style="813" customWidth="1"/>
    <col min="1287" max="1287" width="2.42578125" style="813" bestFit="1" customWidth="1"/>
    <col min="1288" max="1288" width="8.5703125" style="813" customWidth="1"/>
    <col min="1289" max="1289" width="12.42578125" style="813" customWidth="1"/>
    <col min="1290" max="1290" width="2.140625" style="813" customWidth="1"/>
    <col min="1291" max="1291" width="9.42578125" style="813" customWidth="1"/>
    <col min="1292" max="1536" width="11" style="813"/>
    <col min="1537" max="1537" width="44.140625" style="813" bestFit="1" customWidth="1"/>
    <col min="1538" max="1538" width="11.85546875" style="813" customWidth="1"/>
    <col min="1539" max="1539" width="12.42578125" style="813" customWidth="1"/>
    <col min="1540" max="1540" width="12.5703125" style="813" customWidth="1"/>
    <col min="1541" max="1541" width="11.7109375" style="813" customWidth="1"/>
    <col min="1542" max="1542" width="10.7109375" style="813" customWidth="1"/>
    <col min="1543" max="1543" width="2.42578125" style="813" bestFit="1" customWidth="1"/>
    <col min="1544" max="1544" width="8.5703125" style="813" customWidth="1"/>
    <col min="1545" max="1545" width="12.42578125" style="813" customWidth="1"/>
    <col min="1546" max="1546" width="2.140625" style="813" customWidth="1"/>
    <col min="1547" max="1547" width="9.42578125" style="813" customWidth="1"/>
    <col min="1548" max="1792" width="11" style="813"/>
    <col min="1793" max="1793" width="44.140625" style="813" bestFit="1" customWidth="1"/>
    <col min="1794" max="1794" width="11.85546875" style="813" customWidth="1"/>
    <col min="1795" max="1795" width="12.42578125" style="813" customWidth="1"/>
    <col min="1796" max="1796" width="12.5703125" style="813" customWidth="1"/>
    <col min="1797" max="1797" width="11.7109375" style="813" customWidth="1"/>
    <col min="1798" max="1798" width="10.7109375" style="813" customWidth="1"/>
    <col min="1799" max="1799" width="2.42578125" style="813" bestFit="1" customWidth="1"/>
    <col min="1800" max="1800" width="8.5703125" style="813" customWidth="1"/>
    <col min="1801" max="1801" width="12.42578125" style="813" customWidth="1"/>
    <col min="1802" max="1802" width="2.140625" style="813" customWidth="1"/>
    <col min="1803" max="1803" width="9.42578125" style="813" customWidth="1"/>
    <col min="1804" max="2048" width="11" style="813"/>
    <col min="2049" max="2049" width="44.140625" style="813" bestFit="1" customWidth="1"/>
    <col min="2050" max="2050" width="11.85546875" style="813" customWidth="1"/>
    <col min="2051" max="2051" width="12.42578125" style="813" customWidth="1"/>
    <col min="2052" max="2052" width="12.5703125" style="813" customWidth="1"/>
    <col min="2053" max="2053" width="11.7109375" style="813" customWidth="1"/>
    <col min="2054" max="2054" width="10.7109375" style="813" customWidth="1"/>
    <col min="2055" max="2055" width="2.42578125" style="813" bestFit="1" customWidth="1"/>
    <col min="2056" max="2056" width="8.5703125" style="813" customWidth="1"/>
    <col min="2057" max="2057" width="12.42578125" style="813" customWidth="1"/>
    <col min="2058" max="2058" width="2.140625" style="813" customWidth="1"/>
    <col min="2059" max="2059" width="9.42578125" style="813" customWidth="1"/>
    <col min="2060" max="2304" width="11" style="813"/>
    <col min="2305" max="2305" width="44.140625" style="813" bestFit="1" customWidth="1"/>
    <col min="2306" max="2306" width="11.85546875" style="813" customWidth="1"/>
    <col min="2307" max="2307" width="12.42578125" style="813" customWidth="1"/>
    <col min="2308" max="2308" width="12.5703125" style="813" customWidth="1"/>
    <col min="2309" max="2309" width="11.7109375" style="813" customWidth="1"/>
    <col min="2310" max="2310" width="10.7109375" style="813" customWidth="1"/>
    <col min="2311" max="2311" width="2.42578125" style="813" bestFit="1" customWidth="1"/>
    <col min="2312" max="2312" width="8.5703125" style="813" customWidth="1"/>
    <col min="2313" max="2313" width="12.42578125" style="813" customWidth="1"/>
    <col min="2314" max="2314" width="2.140625" style="813" customWidth="1"/>
    <col min="2315" max="2315" width="9.42578125" style="813" customWidth="1"/>
    <col min="2316" max="2560" width="11" style="813"/>
    <col min="2561" max="2561" width="44.140625" style="813" bestFit="1" customWidth="1"/>
    <col min="2562" max="2562" width="11.85546875" style="813" customWidth="1"/>
    <col min="2563" max="2563" width="12.42578125" style="813" customWidth="1"/>
    <col min="2564" max="2564" width="12.5703125" style="813" customWidth="1"/>
    <col min="2565" max="2565" width="11.7109375" style="813" customWidth="1"/>
    <col min="2566" max="2566" width="10.7109375" style="813" customWidth="1"/>
    <col min="2567" max="2567" width="2.42578125" style="813" bestFit="1" customWidth="1"/>
    <col min="2568" max="2568" width="8.5703125" style="813" customWidth="1"/>
    <col min="2569" max="2569" width="12.42578125" style="813" customWidth="1"/>
    <col min="2570" max="2570" width="2.140625" style="813" customWidth="1"/>
    <col min="2571" max="2571" width="9.42578125" style="813" customWidth="1"/>
    <col min="2572" max="2816" width="11" style="813"/>
    <col min="2817" max="2817" width="44.140625" style="813" bestFit="1" customWidth="1"/>
    <col min="2818" max="2818" width="11.85546875" style="813" customWidth="1"/>
    <col min="2819" max="2819" width="12.42578125" style="813" customWidth="1"/>
    <col min="2820" max="2820" width="12.5703125" style="813" customWidth="1"/>
    <col min="2821" max="2821" width="11.7109375" style="813" customWidth="1"/>
    <col min="2822" max="2822" width="10.7109375" style="813" customWidth="1"/>
    <col min="2823" max="2823" width="2.42578125" style="813" bestFit="1" customWidth="1"/>
    <col min="2824" max="2824" width="8.5703125" style="813" customWidth="1"/>
    <col min="2825" max="2825" width="12.42578125" style="813" customWidth="1"/>
    <col min="2826" max="2826" width="2.140625" style="813" customWidth="1"/>
    <col min="2827" max="2827" width="9.42578125" style="813" customWidth="1"/>
    <col min="2828" max="3072" width="11" style="813"/>
    <col min="3073" max="3073" width="44.140625" style="813" bestFit="1" customWidth="1"/>
    <col min="3074" max="3074" width="11.85546875" style="813" customWidth="1"/>
    <col min="3075" max="3075" width="12.42578125" style="813" customWidth="1"/>
    <col min="3076" max="3076" width="12.5703125" style="813" customWidth="1"/>
    <col min="3077" max="3077" width="11.7109375" style="813" customWidth="1"/>
    <col min="3078" max="3078" width="10.7109375" style="813" customWidth="1"/>
    <col min="3079" max="3079" width="2.42578125" style="813" bestFit="1" customWidth="1"/>
    <col min="3080" max="3080" width="8.5703125" style="813" customWidth="1"/>
    <col min="3081" max="3081" width="12.42578125" style="813" customWidth="1"/>
    <col min="3082" max="3082" width="2.140625" style="813" customWidth="1"/>
    <col min="3083" max="3083" width="9.42578125" style="813" customWidth="1"/>
    <col min="3084" max="3328" width="11" style="813"/>
    <col min="3329" max="3329" width="44.140625" style="813" bestFit="1" customWidth="1"/>
    <col min="3330" max="3330" width="11.85546875" style="813" customWidth="1"/>
    <col min="3331" max="3331" width="12.42578125" style="813" customWidth="1"/>
    <col min="3332" max="3332" width="12.5703125" style="813" customWidth="1"/>
    <col min="3333" max="3333" width="11.7109375" style="813" customWidth="1"/>
    <col min="3334" max="3334" width="10.7109375" style="813" customWidth="1"/>
    <col min="3335" max="3335" width="2.42578125" style="813" bestFit="1" customWidth="1"/>
    <col min="3336" max="3336" width="8.5703125" style="813" customWidth="1"/>
    <col min="3337" max="3337" width="12.42578125" style="813" customWidth="1"/>
    <col min="3338" max="3338" width="2.140625" style="813" customWidth="1"/>
    <col min="3339" max="3339" width="9.42578125" style="813" customWidth="1"/>
    <col min="3340" max="3584" width="11" style="813"/>
    <col min="3585" max="3585" width="44.140625" style="813" bestFit="1" customWidth="1"/>
    <col min="3586" max="3586" width="11.85546875" style="813" customWidth="1"/>
    <col min="3587" max="3587" width="12.42578125" style="813" customWidth="1"/>
    <col min="3588" max="3588" width="12.5703125" style="813" customWidth="1"/>
    <col min="3589" max="3589" width="11.7109375" style="813" customWidth="1"/>
    <col min="3590" max="3590" width="10.7109375" style="813" customWidth="1"/>
    <col min="3591" max="3591" width="2.42578125" style="813" bestFit="1" customWidth="1"/>
    <col min="3592" max="3592" width="8.5703125" style="813" customWidth="1"/>
    <col min="3593" max="3593" width="12.42578125" style="813" customWidth="1"/>
    <col min="3594" max="3594" width="2.140625" style="813" customWidth="1"/>
    <col min="3595" max="3595" width="9.42578125" style="813" customWidth="1"/>
    <col min="3596" max="3840" width="11" style="813"/>
    <col min="3841" max="3841" width="44.140625" style="813" bestFit="1" customWidth="1"/>
    <col min="3842" max="3842" width="11.85546875" style="813" customWidth="1"/>
    <col min="3843" max="3843" width="12.42578125" style="813" customWidth="1"/>
    <col min="3844" max="3844" width="12.5703125" style="813" customWidth="1"/>
    <col min="3845" max="3845" width="11.7109375" style="813" customWidth="1"/>
    <col min="3846" max="3846" width="10.7109375" style="813" customWidth="1"/>
    <col min="3847" max="3847" width="2.42578125" style="813" bestFit="1" customWidth="1"/>
    <col min="3848" max="3848" width="8.5703125" style="813" customWidth="1"/>
    <col min="3849" max="3849" width="12.42578125" style="813" customWidth="1"/>
    <col min="3850" max="3850" width="2.140625" style="813" customWidth="1"/>
    <col min="3851" max="3851" width="9.42578125" style="813" customWidth="1"/>
    <col min="3852" max="4096" width="11" style="813"/>
    <col min="4097" max="4097" width="44.140625" style="813" bestFit="1" customWidth="1"/>
    <col min="4098" max="4098" width="11.85546875" style="813" customWidth="1"/>
    <col min="4099" max="4099" width="12.42578125" style="813" customWidth="1"/>
    <col min="4100" max="4100" width="12.5703125" style="813" customWidth="1"/>
    <col min="4101" max="4101" width="11.7109375" style="813" customWidth="1"/>
    <col min="4102" max="4102" width="10.7109375" style="813" customWidth="1"/>
    <col min="4103" max="4103" width="2.42578125" style="813" bestFit="1" customWidth="1"/>
    <col min="4104" max="4104" width="8.5703125" style="813" customWidth="1"/>
    <col min="4105" max="4105" width="12.42578125" style="813" customWidth="1"/>
    <col min="4106" max="4106" width="2.140625" style="813" customWidth="1"/>
    <col min="4107" max="4107" width="9.42578125" style="813" customWidth="1"/>
    <col min="4108" max="4352" width="11" style="813"/>
    <col min="4353" max="4353" width="44.140625" style="813" bestFit="1" customWidth="1"/>
    <col min="4354" max="4354" width="11.85546875" style="813" customWidth="1"/>
    <col min="4355" max="4355" width="12.42578125" style="813" customWidth="1"/>
    <col min="4356" max="4356" width="12.5703125" style="813" customWidth="1"/>
    <col min="4357" max="4357" width="11.7109375" style="813" customWidth="1"/>
    <col min="4358" max="4358" width="10.7109375" style="813" customWidth="1"/>
    <col min="4359" max="4359" width="2.42578125" style="813" bestFit="1" customWidth="1"/>
    <col min="4360" max="4360" width="8.5703125" style="813" customWidth="1"/>
    <col min="4361" max="4361" width="12.42578125" style="813" customWidth="1"/>
    <col min="4362" max="4362" width="2.140625" style="813" customWidth="1"/>
    <col min="4363" max="4363" width="9.42578125" style="813" customWidth="1"/>
    <col min="4364" max="4608" width="11" style="813"/>
    <col min="4609" max="4609" width="44.140625" style="813" bestFit="1" customWidth="1"/>
    <col min="4610" max="4610" width="11.85546875" style="813" customWidth="1"/>
    <col min="4611" max="4611" width="12.42578125" style="813" customWidth="1"/>
    <col min="4612" max="4612" width="12.5703125" style="813" customWidth="1"/>
    <col min="4613" max="4613" width="11.7109375" style="813" customWidth="1"/>
    <col min="4614" max="4614" width="10.7109375" style="813" customWidth="1"/>
    <col min="4615" max="4615" width="2.42578125" style="813" bestFit="1" customWidth="1"/>
    <col min="4616" max="4616" width="8.5703125" style="813" customWidth="1"/>
    <col min="4617" max="4617" width="12.42578125" style="813" customWidth="1"/>
    <col min="4618" max="4618" width="2.140625" style="813" customWidth="1"/>
    <col min="4619" max="4619" width="9.42578125" style="813" customWidth="1"/>
    <col min="4620" max="4864" width="11" style="813"/>
    <col min="4865" max="4865" width="44.140625" style="813" bestFit="1" customWidth="1"/>
    <col min="4866" max="4866" width="11.85546875" style="813" customWidth="1"/>
    <col min="4867" max="4867" width="12.42578125" style="813" customWidth="1"/>
    <col min="4868" max="4868" width="12.5703125" style="813" customWidth="1"/>
    <col min="4869" max="4869" width="11.7109375" style="813" customWidth="1"/>
    <col min="4870" max="4870" width="10.7109375" style="813" customWidth="1"/>
    <col min="4871" max="4871" width="2.42578125" style="813" bestFit="1" customWidth="1"/>
    <col min="4872" max="4872" width="8.5703125" style="813" customWidth="1"/>
    <col min="4873" max="4873" width="12.42578125" style="813" customWidth="1"/>
    <col min="4874" max="4874" width="2.140625" style="813" customWidth="1"/>
    <col min="4875" max="4875" width="9.42578125" style="813" customWidth="1"/>
    <col min="4876" max="5120" width="11" style="813"/>
    <col min="5121" max="5121" width="44.140625" style="813" bestFit="1" customWidth="1"/>
    <col min="5122" max="5122" width="11.85546875" style="813" customWidth="1"/>
    <col min="5123" max="5123" width="12.42578125" style="813" customWidth="1"/>
    <col min="5124" max="5124" width="12.5703125" style="813" customWidth="1"/>
    <col min="5125" max="5125" width="11.7109375" style="813" customWidth="1"/>
    <col min="5126" max="5126" width="10.7109375" style="813" customWidth="1"/>
    <col min="5127" max="5127" width="2.42578125" style="813" bestFit="1" customWidth="1"/>
    <col min="5128" max="5128" width="8.5703125" style="813" customWidth="1"/>
    <col min="5129" max="5129" width="12.42578125" style="813" customWidth="1"/>
    <col min="5130" max="5130" width="2.140625" style="813" customWidth="1"/>
    <col min="5131" max="5131" width="9.42578125" style="813" customWidth="1"/>
    <col min="5132" max="5376" width="11" style="813"/>
    <col min="5377" max="5377" width="44.140625" style="813" bestFit="1" customWidth="1"/>
    <col min="5378" max="5378" width="11.85546875" style="813" customWidth="1"/>
    <col min="5379" max="5379" width="12.42578125" style="813" customWidth="1"/>
    <col min="5380" max="5380" width="12.5703125" style="813" customWidth="1"/>
    <col min="5381" max="5381" width="11.7109375" style="813" customWidth="1"/>
    <col min="5382" max="5382" width="10.7109375" style="813" customWidth="1"/>
    <col min="5383" max="5383" width="2.42578125" style="813" bestFit="1" customWidth="1"/>
    <col min="5384" max="5384" width="8.5703125" style="813" customWidth="1"/>
    <col min="5385" max="5385" width="12.42578125" style="813" customWidth="1"/>
    <col min="5386" max="5386" width="2.140625" style="813" customWidth="1"/>
    <col min="5387" max="5387" width="9.42578125" style="813" customWidth="1"/>
    <col min="5388" max="5632" width="11" style="813"/>
    <col min="5633" max="5633" width="44.140625" style="813" bestFit="1" customWidth="1"/>
    <col min="5634" max="5634" width="11.85546875" style="813" customWidth="1"/>
    <col min="5635" max="5635" width="12.42578125" style="813" customWidth="1"/>
    <col min="5636" max="5636" width="12.5703125" style="813" customWidth="1"/>
    <col min="5637" max="5637" width="11.7109375" style="813" customWidth="1"/>
    <col min="5638" max="5638" width="10.7109375" style="813" customWidth="1"/>
    <col min="5639" max="5639" width="2.42578125" style="813" bestFit="1" customWidth="1"/>
    <col min="5640" max="5640" width="8.5703125" style="813" customWidth="1"/>
    <col min="5641" max="5641" width="12.42578125" style="813" customWidth="1"/>
    <col min="5642" max="5642" width="2.140625" style="813" customWidth="1"/>
    <col min="5643" max="5643" width="9.42578125" style="813" customWidth="1"/>
    <col min="5644" max="5888" width="11" style="813"/>
    <col min="5889" max="5889" width="44.140625" style="813" bestFit="1" customWidth="1"/>
    <col min="5890" max="5890" width="11.85546875" style="813" customWidth="1"/>
    <col min="5891" max="5891" width="12.42578125" style="813" customWidth="1"/>
    <col min="5892" max="5892" width="12.5703125" style="813" customWidth="1"/>
    <col min="5893" max="5893" width="11.7109375" style="813" customWidth="1"/>
    <col min="5894" max="5894" width="10.7109375" style="813" customWidth="1"/>
    <col min="5895" max="5895" width="2.42578125" style="813" bestFit="1" customWidth="1"/>
    <col min="5896" max="5896" width="8.5703125" style="813" customWidth="1"/>
    <col min="5897" max="5897" width="12.42578125" style="813" customWidth="1"/>
    <col min="5898" max="5898" width="2.140625" style="813" customWidth="1"/>
    <col min="5899" max="5899" width="9.42578125" style="813" customWidth="1"/>
    <col min="5900" max="6144" width="11" style="813"/>
    <col min="6145" max="6145" width="44.140625" style="813" bestFit="1" customWidth="1"/>
    <col min="6146" max="6146" width="11.85546875" style="813" customWidth="1"/>
    <col min="6147" max="6147" width="12.42578125" style="813" customWidth="1"/>
    <col min="6148" max="6148" width="12.5703125" style="813" customWidth="1"/>
    <col min="6149" max="6149" width="11.7109375" style="813" customWidth="1"/>
    <col min="6150" max="6150" width="10.7109375" style="813" customWidth="1"/>
    <col min="6151" max="6151" width="2.42578125" style="813" bestFit="1" customWidth="1"/>
    <col min="6152" max="6152" width="8.5703125" style="813" customWidth="1"/>
    <col min="6153" max="6153" width="12.42578125" style="813" customWidth="1"/>
    <col min="6154" max="6154" width="2.140625" style="813" customWidth="1"/>
    <col min="6155" max="6155" width="9.42578125" style="813" customWidth="1"/>
    <col min="6156" max="6400" width="11" style="813"/>
    <col min="6401" max="6401" width="44.140625" style="813" bestFit="1" customWidth="1"/>
    <col min="6402" max="6402" width="11.85546875" style="813" customWidth="1"/>
    <col min="6403" max="6403" width="12.42578125" style="813" customWidth="1"/>
    <col min="6404" max="6404" width="12.5703125" style="813" customWidth="1"/>
    <col min="6405" max="6405" width="11.7109375" style="813" customWidth="1"/>
    <col min="6406" max="6406" width="10.7109375" style="813" customWidth="1"/>
    <col min="6407" max="6407" width="2.42578125" style="813" bestFit="1" customWidth="1"/>
    <col min="6408" max="6408" width="8.5703125" style="813" customWidth="1"/>
    <col min="6409" max="6409" width="12.42578125" style="813" customWidth="1"/>
    <col min="6410" max="6410" width="2.140625" style="813" customWidth="1"/>
    <col min="6411" max="6411" width="9.42578125" style="813" customWidth="1"/>
    <col min="6412" max="6656" width="11" style="813"/>
    <col min="6657" max="6657" width="44.140625" style="813" bestFit="1" customWidth="1"/>
    <col min="6658" max="6658" width="11.85546875" style="813" customWidth="1"/>
    <col min="6659" max="6659" width="12.42578125" style="813" customWidth="1"/>
    <col min="6660" max="6660" width="12.5703125" style="813" customWidth="1"/>
    <col min="6661" max="6661" width="11.7109375" style="813" customWidth="1"/>
    <col min="6662" max="6662" width="10.7109375" style="813" customWidth="1"/>
    <col min="6663" max="6663" width="2.42578125" style="813" bestFit="1" customWidth="1"/>
    <col min="6664" max="6664" width="8.5703125" style="813" customWidth="1"/>
    <col min="6665" max="6665" width="12.42578125" style="813" customWidth="1"/>
    <col min="6666" max="6666" width="2.140625" style="813" customWidth="1"/>
    <col min="6667" max="6667" width="9.42578125" style="813" customWidth="1"/>
    <col min="6668" max="6912" width="11" style="813"/>
    <col min="6913" max="6913" width="44.140625" style="813" bestFit="1" customWidth="1"/>
    <col min="6914" max="6914" width="11.85546875" style="813" customWidth="1"/>
    <col min="6915" max="6915" width="12.42578125" style="813" customWidth="1"/>
    <col min="6916" max="6916" width="12.5703125" style="813" customWidth="1"/>
    <col min="6917" max="6917" width="11.7109375" style="813" customWidth="1"/>
    <col min="6918" max="6918" width="10.7109375" style="813" customWidth="1"/>
    <col min="6919" max="6919" width="2.42578125" style="813" bestFit="1" customWidth="1"/>
    <col min="6920" max="6920" width="8.5703125" style="813" customWidth="1"/>
    <col min="6921" max="6921" width="12.42578125" style="813" customWidth="1"/>
    <col min="6922" max="6922" width="2.140625" style="813" customWidth="1"/>
    <col min="6923" max="6923" width="9.42578125" style="813" customWidth="1"/>
    <col min="6924" max="7168" width="11" style="813"/>
    <col min="7169" max="7169" width="44.140625" style="813" bestFit="1" customWidth="1"/>
    <col min="7170" max="7170" width="11.85546875" style="813" customWidth="1"/>
    <col min="7171" max="7171" width="12.42578125" style="813" customWidth="1"/>
    <col min="7172" max="7172" width="12.5703125" style="813" customWidth="1"/>
    <col min="7173" max="7173" width="11.7109375" style="813" customWidth="1"/>
    <col min="7174" max="7174" width="10.7109375" style="813" customWidth="1"/>
    <col min="7175" max="7175" width="2.42578125" style="813" bestFit="1" customWidth="1"/>
    <col min="7176" max="7176" width="8.5703125" style="813" customWidth="1"/>
    <col min="7177" max="7177" width="12.42578125" style="813" customWidth="1"/>
    <col min="7178" max="7178" width="2.140625" style="813" customWidth="1"/>
    <col min="7179" max="7179" width="9.42578125" style="813" customWidth="1"/>
    <col min="7180" max="7424" width="11" style="813"/>
    <col min="7425" max="7425" width="44.140625" style="813" bestFit="1" customWidth="1"/>
    <col min="7426" max="7426" width="11.85546875" style="813" customWidth="1"/>
    <col min="7427" max="7427" width="12.42578125" style="813" customWidth="1"/>
    <col min="7428" max="7428" width="12.5703125" style="813" customWidth="1"/>
    <col min="7429" max="7429" width="11.7109375" style="813" customWidth="1"/>
    <col min="7430" max="7430" width="10.7109375" style="813" customWidth="1"/>
    <col min="7431" max="7431" width="2.42578125" style="813" bestFit="1" customWidth="1"/>
    <col min="7432" max="7432" width="8.5703125" style="813" customWidth="1"/>
    <col min="7433" max="7433" width="12.42578125" style="813" customWidth="1"/>
    <col min="7434" max="7434" width="2.140625" style="813" customWidth="1"/>
    <col min="7435" max="7435" width="9.42578125" style="813" customWidth="1"/>
    <col min="7436" max="7680" width="11" style="813"/>
    <col min="7681" max="7681" width="44.140625" style="813" bestFit="1" customWidth="1"/>
    <col min="7682" max="7682" width="11.85546875" style="813" customWidth="1"/>
    <col min="7683" max="7683" width="12.42578125" style="813" customWidth="1"/>
    <col min="7684" max="7684" width="12.5703125" style="813" customWidth="1"/>
    <col min="7685" max="7685" width="11.7109375" style="813" customWidth="1"/>
    <col min="7686" max="7686" width="10.7109375" style="813" customWidth="1"/>
    <col min="7687" max="7687" width="2.42578125" style="813" bestFit="1" customWidth="1"/>
    <col min="7688" max="7688" width="8.5703125" style="813" customWidth="1"/>
    <col min="7689" max="7689" width="12.42578125" style="813" customWidth="1"/>
    <col min="7690" max="7690" width="2.140625" style="813" customWidth="1"/>
    <col min="7691" max="7691" width="9.42578125" style="813" customWidth="1"/>
    <col min="7692" max="7936" width="11" style="813"/>
    <col min="7937" max="7937" width="44.140625" style="813" bestFit="1" customWidth="1"/>
    <col min="7938" max="7938" width="11.85546875" style="813" customWidth="1"/>
    <col min="7939" max="7939" width="12.42578125" style="813" customWidth="1"/>
    <col min="7940" max="7940" width="12.5703125" style="813" customWidth="1"/>
    <col min="7941" max="7941" width="11.7109375" style="813" customWidth="1"/>
    <col min="7942" max="7942" width="10.7109375" style="813" customWidth="1"/>
    <col min="7943" max="7943" width="2.42578125" style="813" bestFit="1" customWidth="1"/>
    <col min="7944" max="7944" width="8.5703125" style="813" customWidth="1"/>
    <col min="7945" max="7945" width="12.42578125" style="813" customWidth="1"/>
    <col min="7946" max="7946" width="2.140625" style="813" customWidth="1"/>
    <col min="7947" max="7947" width="9.42578125" style="813" customWidth="1"/>
    <col min="7948" max="8192" width="11" style="813"/>
    <col min="8193" max="8193" width="44.140625" style="813" bestFit="1" customWidth="1"/>
    <col min="8194" max="8194" width="11.85546875" style="813" customWidth="1"/>
    <col min="8195" max="8195" width="12.42578125" style="813" customWidth="1"/>
    <col min="8196" max="8196" width="12.5703125" style="813" customWidth="1"/>
    <col min="8197" max="8197" width="11.7109375" style="813" customWidth="1"/>
    <col min="8198" max="8198" width="10.7109375" style="813" customWidth="1"/>
    <col min="8199" max="8199" width="2.42578125" style="813" bestFit="1" customWidth="1"/>
    <col min="8200" max="8200" width="8.5703125" style="813" customWidth="1"/>
    <col min="8201" max="8201" width="12.42578125" style="813" customWidth="1"/>
    <col min="8202" max="8202" width="2.140625" style="813" customWidth="1"/>
    <col min="8203" max="8203" width="9.42578125" style="813" customWidth="1"/>
    <col min="8204" max="8448" width="11" style="813"/>
    <col min="8449" max="8449" width="44.140625" style="813" bestFit="1" customWidth="1"/>
    <col min="8450" max="8450" width="11.85546875" style="813" customWidth="1"/>
    <col min="8451" max="8451" width="12.42578125" style="813" customWidth="1"/>
    <col min="8452" max="8452" width="12.5703125" style="813" customWidth="1"/>
    <col min="8453" max="8453" width="11.7109375" style="813" customWidth="1"/>
    <col min="8454" max="8454" width="10.7109375" style="813" customWidth="1"/>
    <col min="8455" max="8455" width="2.42578125" style="813" bestFit="1" customWidth="1"/>
    <col min="8456" max="8456" width="8.5703125" style="813" customWidth="1"/>
    <col min="8457" max="8457" width="12.42578125" style="813" customWidth="1"/>
    <col min="8458" max="8458" width="2.140625" style="813" customWidth="1"/>
    <col min="8459" max="8459" width="9.42578125" style="813" customWidth="1"/>
    <col min="8460" max="8704" width="11" style="813"/>
    <col min="8705" max="8705" width="44.140625" style="813" bestFit="1" customWidth="1"/>
    <col min="8706" max="8706" width="11.85546875" style="813" customWidth="1"/>
    <col min="8707" max="8707" width="12.42578125" style="813" customWidth="1"/>
    <col min="8708" max="8708" width="12.5703125" style="813" customWidth="1"/>
    <col min="8709" max="8709" width="11.7109375" style="813" customWidth="1"/>
    <col min="8710" max="8710" width="10.7109375" style="813" customWidth="1"/>
    <col min="8711" max="8711" width="2.42578125" style="813" bestFit="1" customWidth="1"/>
    <col min="8712" max="8712" width="8.5703125" style="813" customWidth="1"/>
    <col min="8713" max="8713" width="12.42578125" style="813" customWidth="1"/>
    <col min="8714" max="8714" width="2.140625" style="813" customWidth="1"/>
    <col min="8715" max="8715" width="9.42578125" style="813" customWidth="1"/>
    <col min="8716" max="8960" width="11" style="813"/>
    <col min="8961" max="8961" width="44.140625" style="813" bestFit="1" customWidth="1"/>
    <col min="8962" max="8962" width="11.85546875" style="813" customWidth="1"/>
    <col min="8963" max="8963" width="12.42578125" style="813" customWidth="1"/>
    <col min="8964" max="8964" width="12.5703125" style="813" customWidth="1"/>
    <col min="8965" max="8965" width="11.7109375" style="813" customWidth="1"/>
    <col min="8966" max="8966" width="10.7109375" style="813" customWidth="1"/>
    <col min="8967" max="8967" width="2.42578125" style="813" bestFit="1" customWidth="1"/>
    <col min="8968" max="8968" width="8.5703125" style="813" customWidth="1"/>
    <col min="8969" max="8969" width="12.42578125" style="813" customWidth="1"/>
    <col min="8970" max="8970" width="2.140625" style="813" customWidth="1"/>
    <col min="8971" max="8971" width="9.42578125" style="813" customWidth="1"/>
    <col min="8972" max="9216" width="11" style="813"/>
    <col min="9217" max="9217" width="44.140625" style="813" bestFit="1" customWidth="1"/>
    <col min="9218" max="9218" width="11.85546875" style="813" customWidth="1"/>
    <col min="9219" max="9219" width="12.42578125" style="813" customWidth="1"/>
    <col min="9220" max="9220" width="12.5703125" style="813" customWidth="1"/>
    <col min="9221" max="9221" width="11.7109375" style="813" customWidth="1"/>
    <col min="9222" max="9222" width="10.7109375" style="813" customWidth="1"/>
    <col min="9223" max="9223" width="2.42578125" style="813" bestFit="1" customWidth="1"/>
    <col min="9224" max="9224" width="8.5703125" style="813" customWidth="1"/>
    <col min="9225" max="9225" width="12.42578125" style="813" customWidth="1"/>
    <col min="9226" max="9226" width="2.140625" style="813" customWidth="1"/>
    <col min="9227" max="9227" width="9.42578125" style="813" customWidth="1"/>
    <col min="9228" max="9472" width="11" style="813"/>
    <col min="9473" max="9473" width="44.140625" style="813" bestFit="1" customWidth="1"/>
    <col min="9474" max="9474" width="11.85546875" style="813" customWidth="1"/>
    <col min="9475" max="9475" width="12.42578125" style="813" customWidth="1"/>
    <col min="9476" max="9476" width="12.5703125" style="813" customWidth="1"/>
    <col min="9477" max="9477" width="11.7109375" style="813" customWidth="1"/>
    <col min="9478" max="9478" width="10.7109375" style="813" customWidth="1"/>
    <col min="9479" max="9479" width="2.42578125" style="813" bestFit="1" customWidth="1"/>
    <col min="9480" max="9480" width="8.5703125" style="813" customWidth="1"/>
    <col min="9481" max="9481" width="12.42578125" style="813" customWidth="1"/>
    <col min="9482" max="9482" width="2.140625" style="813" customWidth="1"/>
    <col min="9483" max="9483" width="9.42578125" style="813" customWidth="1"/>
    <col min="9484" max="9728" width="11" style="813"/>
    <col min="9729" max="9729" width="44.140625" style="813" bestFit="1" customWidth="1"/>
    <col min="9730" max="9730" width="11.85546875" style="813" customWidth="1"/>
    <col min="9731" max="9731" width="12.42578125" style="813" customWidth="1"/>
    <col min="9732" max="9732" width="12.5703125" style="813" customWidth="1"/>
    <col min="9733" max="9733" width="11.7109375" style="813" customWidth="1"/>
    <col min="9734" max="9734" width="10.7109375" style="813" customWidth="1"/>
    <col min="9735" max="9735" width="2.42578125" style="813" bestFit="1" customWidth="1"/>
    <col min="9736" max="9736" width="8.5703125" style="813" customWidth="1"/>
    <col min="9737" max="9737" width="12.42578125" style="813" customWidth="1"/>
    <col min="9738" max="9738" width="2.140625" style="813" customWidth="1"/>
    <col min="9739" max="9739" width="9.42578125" style="813" customWidth="1"/>
    <col min="9740" max="9984" width="11" style="813"/>
    <col min="9985" max="9985" width="44.140625" style="813" bestFit="1" customWidth="1"/>
    <col min="9986" max="9986" width="11.85546875" style="813" customWidth="1"/>
    <col min="9987" max="9987" width="12.42578125" style="813" customWidth="1"/>
    <col min="9988" max="9988" width="12.5703125" style="813" customWidth="1"/>
    <col min="9989" max="9989" width="11.7109375" style="813" customWidth="1"/>
    <col min="9990" max="9990" width="10.7109375" style="813" customWidth="1"/>
    <col min="9991" max="9991" width="2.42578125" style="813" bestFit="1" customWidth="1"/>
    <col min="9992" max="9992" width="8.5703125" style="813" customWidth="1"/>
    <col min="9993" max="9993" width="12.42578125" style="813" customWidth="1"/>
    <col min="9994" max="9994" width="2.140625" style="813" customWidth="1"/>
    <col min="9995" max="9995" width="9.42578125" style="813" customWidth="1"/>
    <col min="9996" max="10240" width="11" style="813"/>
    <col min="10241" max="10241" width="44.140625" style="813" bestFit="1" customWidth="1"/>
    <col min="10242" max="10242" width="11.85546875" style="813" customWidth="1"/>
    <col min="10243" max="10243" width="12.42578125" style="813" customWidth="1"/>
    <col min="10244" max="10244" width="12.5703125" style="813" customWidth="1"/>
    <col min="10245" max="10245" width="11.7109375" style="813" customWidth="1"/>
    <col min="10246" max="10246" width="10.7109375" style="813" customWidth="1"/>
    <col min="10247" max="10247" width="2.42578125" style="813" bestFit="1" customWidth="1"/>
    <col min="10248" max="10248" width="8.5703125" style="813" customWidth="1"/>
    <col min="10249" max="10249" width="12.42578125" style="813" customWidth="1"/>
    <col min="10250" max="10250" width="2.140625" style="813" customWidth="1"/>
    <col min="10251" max="10251" width="9.42578125" style="813" customWidth="1"/>
    <col min="10252" max="10496" width="11" style="813"/>
    <col min="10497" max="10497" width="44.140625" style="813" bestFit="1" customWidth="1"/>
    <col min="10498" max="10498" width="11.85546875" style="813" customWidth="1"/>
    <col min="10499" max="10499" width="12.42578125" style="813" customWidth="1"/>
    <col min="10500" max="10500" width="12.5703125" style="813" customWidth="1"/>
    <col min="10501" max="10501" width="11.7109375" style="813" customWidth="1"/>
    <col min="10502" max="10502" width="10.7109375" style="813" customWidth="1"/>
    <col min="10503" max="10503" width="2.42578125" style="813" bestFit="1" customWidth="1"/>
    <col min="10504" max="10504" width="8.5703125" style="813" customWidth="1"/>
    <col min="10505" max="10505" width="12.42578125" style="813" customWidth="1"/>
    <col min="10506" max="10506" width="2.140625" style="813" customWidth="1"/>
    <col min="10507" max="10507" width="9.42578125" style="813" customWidth="1"/>
    <col min="10508" max="10752" width="11" style="813"/>
    <col min="10753" max="10753" width="44.140625" style="813" bestFit="1" customWidth="1"/>
    <col min="10754" max="10754" width="11.85546875" style="813" customWidth="1"/>
    <col min="10755" max="10755" width="12.42578125" style="813" customWidth="1"/>
    <col min="10756" max="10756" width="12.5703125" style="813" customWidth="1"/>
    <col min="10757" max="10757" width="11.7109375" style="813" customWidth="1"/>
    <col min="10758" max="10758" width="10.7109375" style="813" customWidth="1"/>
    <col min="10759" max="10759" width="2.42578125" style="813" bestFit="1" customWidth="1"/>
    <col min="10760" max="10760" width="8.5703125" style="813" customWidth="1"/>
    <col min="10761" max="10761" width="12.42578125" style="813" customWidth="1"/>
    <col min="10762" max="10762" width="2.140625" style="813" customWidth="1"/>
    <col min="10763" max="10763" width="9.42578125" style="813" customWidth="1"/>
    <col min="10764" max="11008" width="11" style="813"/>
    <col min="11009" max="11009" width="44.140625" style="813" bestFit="1" customWidth="1"/>
    <col min="11010" max="11010" width="11.85546875" style="813" customWidth="1"/>
    <col min="11011" max="11011" width="12.42578125" style="813" customWidth="1"/>
    <col min="11012" max="11012" width="12.5703125" style="813" customWidth="1"/>
    <col min="11013" max="11013" width="11.7109375" style="813" customWidth="1"/>
    <col min="11014" max="11014" width="10.7109375" style="813" customWidth="1"/>
    <col min="11015" max="11015" width="2.42578125" style="813" bestFit="1" customWidth="1"/>
    <col min="11016" max="11016" width="8.5703125" style="813" customWidth="1"/>
    <col min="11017" max="11017" width="12.42578125" style="813" customWidth="1"/>
    <col min="11018" max="11018" width="2.140625" style="813" customWidth="1"/>
    <col min="11019" max="11019" width="9.42578125" style="813" customWidth="1"/>
    <col min="11020" max="11264" width="11" style="813"/>
    <col min="11265" max="11265" width="44.140625" style="813" bestFit="1" customWidth="1"/>
    <col min="11266" max="11266" width="11.85546875" style="813" customWidth="1"/>
    <col min="11267" max="11267" width="12.42578125" style="813" customWidth="1"/>
    <col min="11268" max="11268" width="12.5703125" style="813" customWidth="1"/>
    <col min="11269" max="11269" width="11.7109375" style="813" customWidth="1"/>
    <col min="11270" max="11270" width="10.7109375" style="813" customWidth="1"/>
    <col min="11271" max="11271" width="2.42578125" style="813" bestFit="1" customWidth="1"/>
    <col min="11272" max="11272" width="8.5703125" style="813" customWidth="1"/>
    <col min="11273" max="11273" width="12.42578125" style="813" customWidth="1"/>
    <col min="11274" max="11274" width="2.140625" style="813" customWidth="1"/>
    <col min="11275" max="11275" width="9.42578125" style="813" customWidth="1"/>
    <col min="11276" max="11520" width="11" style="813"/>
    <col min="11521" max="11521" width="44.140625" style="813" bestFit="1" customWidth="1"/>
    <col min="11522" max="11522" width="11.85546875" style="813" customWidth="1"/>
    <col min="11523" max="11523" width="12.42578125" style="813" customWidth="1"/>
    <col min="11524" max="11524" width="12.5703125" style="813" customWidth="1"/>
    <col min="11525" max="11525" width="11.7109375" style="813" customWidth="1"/>
    <col min="11526" max="11526" width="10.7109375" style="813" customWidth="1"/>
    <col min="11527" max="11527" width="2.42578125" style="813" bestFit="1" customWidth="1"/>
    <col min="11528" max="11528" width="8.5703125" style="813" customWidth="1"/>
    <col min="11529" max="11529" width="12.42578125" style="813" customWidth="1"/>
    <col min="11530" max="11530" width="2.140625" style="813" customWidth="1"/>
    <col min="11531" max="11531" width="9.42578125" style="813" customWidth="1"/>
    <col min="11532" max="11776" width="11" style="813"/>
    <col min="11777" max="11777" width="44.140625" style="813" bestFit="1" customWidth="1"/>
    <col min="11778" max="11778" width="11.85546875" style="813" customWidth="1"/>
    <col min="11779" max="11779" width="12.42578125" style="813" customWidth="1"/>
    <col min="11780" max="11780" width="12.5703125" style="813" customWidth="1"/>
    <col min="11781" max="11781" width="11.7109375" style="813" customWidth="1"/>
    <col min="11782" max="11782" width="10.7109375" style="813" customWidth="1"/>
    <col min="11783" max="11783" width="2.42578125" style="813" bestFit="1" customWidth="1"/>
    <col min="11784" max="11784" width="8.5703125" style="813" customWidth="1"/>
    <col min="11785" max="11785" width="12.42578125" style="813" customWidth="1"/>
    <col min="11786" max="11786" width="2.140625" style="813" customWidth="1"/>
    <col min="11787" max="11787" width="9.42578125" style="813" customWidth="1"/>
    <col min="11788" max="12032" width="11" style="813"/>
    <col min="12033" max="12033" width="44.140625" style="813" bestFit="1" customWidth="1"/>
    <col min="12034" max="12034" width="11.85546875" style="813" customWidth="1"/>
    <col min="12035" max="12035" width="12.42578125" style="813" customWidth="1"/>
    <col min="12036" max="12036" width="12.5703125" style="813" customWidth="1"/>
    <col min="12037" max="12037" width="11.7109375" style="813" customWidth="1"/>
    <col min="12038" max="12038" width="10.7109375" style="813" customWidth="1"/>
    <col min="12039" max="12039" width="2.42578125" style="813" bestFit="1" customWidth="1"/>
    <col min="12040" max="12040" width="8.5703125" style="813" customWidth="1"/>
    <col min="12041" max="12041" width="12.42578125" style="813" customWidth="1"/>
    <col min="12042" max="12042" width="2.140625" style="813" customWidth="1"/>
    <col min="12043" max="12043" width="9.42578125" style="813" customWidth="1"/>
    <col min="12044" max="12288" width="11" style="813"/>
    <col min="12289" max="12289" width="44.140625" style="813" bestFit="1" customWidth="1"/>
    <col min="12290" max="12290" width="11.85546875" style="813" customWidth="1"/>
    <col min="12291" max="12291" width="12.42578125" style="813" customWidth="1"/>
    <col min="12292" max="12292" width="12.5703125" style="813" customWidth="1"/>
    <col min="12293" max="12293" width="11.7109375" style="813" customWidth="1"/>
    <col min="12294" max="12294" width="10.7109375" style="813" customWidth="1"/>
    <col min="12295" max="12295" width="2.42578125" style="813" bestFit="1" customWidth="1"/>
    <col min="12296" max="12296" width="8.5703125" style="813" customWidth="1"/>
    <col min="12297" max="12297" width="12.42578125" style="813" customWidth="1"/>
    <col min="12298" max="12298" width="2.140625" style="813" customWidth="1"/>
    <col min="12299" max="12299" width="9.42578125" style="813" customWidth="1"/>
    <col min="12300" max="12544" width="11" style="813"/>
    <col min="12545" max="12545" width="44.140625" style="813" bestFit="1" customWidth="1"/>
    <col min="12546" max="12546" width="11.85546875" style="813" customWidth="1"/>
    <col min="12547" max="12547" width="12.42578125" style="813" customWidth="1"/>
    <col min="12548" max="12548" width="12.5703125" style="813" customWidth="1"/>
    <col min="12549" max="12549" width="11.7109375" style="813" customWidth="1"/>
    <col min="12550" max="12550" width="10.7109375" style="813" customWidth="1"/>
    <col min="12551" max="12551" width="2.42578125" style="813" bestFit="1" customWidth="1"/>
    <col min="12552" max="12552" width="8.5703125" style="813" customWidth="1"/>
    <col min="12553" max="12553" width="12.42578125" style="813" customWidth="1"/>
    <col min="12554" max="12554" width="2.140625" style="813" customWidth="1"/>
    <col min="12555" max="12555" width="9.42578125" style="813" customWidth="1"/>
    <col min="12556" max="12800" width="11" style="813"/>
    <col min="12801" max="12801" width="44.140625" style="813" bestFit="1" customWidth="1"/>
    <col min="12802" max="12802" width="11.85546875" style="813" customWidth="1"/>
    <col min="12803" max="12803" width="12.42578125" style="813" customWidth="1"/>
    <col min="12804" max="12804" width="12.5703125" style="813" customWidth="1"/>
    <col min="12805" max="12805" width="11.7109375" style="813" customWidth="1"/>
    <col min="12806" max="12806" width="10.7109375" style="813" customWidth="1"/>
    <col min="12807" max="12807" width="2.42578125" style="813" bestFit="1" customWidth="1"/>
    <col min="12808" max="12808" width="8.5703125" style="813" customWidth="1"/>
    <col min="12809" max="12809" width="12.42578125" style="813" customWidth="1"/>
    <col min="12810" max="12810" width="2.140625" style="813" customWidth="1"/>
    <col min="12811" max="12811" width="9.42578125" style="813" customWidth="1"/>
    <col min="12812" max="13056" width="11" style="813"/>
    <col min="13057" max="13057" width="44.140625" style="813" bestFit="1" customWidth="1"/>
    <col min="13058" max="13058" width="11.85546875" style="813" customWidth="1"/>
    <col min="13059" max="13059" width="12.42578125" style="813" customWidth="1"/>
    <col min="13060" max="13060" width="12.5703125" style="813" customWidth="1"/>
    <col min="13061" max="13061" width="11.7109375" style="813" customWidth="1"/>
    <col min="13062" max="13062" width="10.7109375" style="813" customWidth="1"/>
    <col min="13063" max="13063" width="2.42578125" style="813" bestFit="1" customWidth="1"/>
    <col min="13064" max="13064" width="8.5703125" style="813" customWidth="1"/>
    <col min="13065" max="13065" width="12.42578125" style="813" customWidth="1"/>
    <col min="13066" max="13066" width="2.140625" style="813" customWidth="1"/>
    <col min="13067" max="13067" width="9.42578125" style="813" customWidth="1"/>
    <col min="13068" max="13312" width="11" style="813"/>
    <col min="13313" max="13313" width="44.140625" style="813" bestFit="1" customWidth="1"/>
    <col min="13314" max="13314" width="11.85546875" style="813" customWidth="1"/>
    <col min="13315" max="13315" width="12.42578125" style="813" customWidth="1"/>
    <col min="13316" max="13316" width="12.5703125" style="813" customWidth="1"/>
    <col min="13317" max="13317" width="11.7109375" style="813" customWidth="1"/>
    <col min="13318" max="13318" width="10.7109375" style="813" customWidth="1"/>
    <col min="13319" max="13319" width="2.42578125" style="813" bestFit="1" customWidth="1"/>
    <col min="13320" max="13320" width="8.5703125" style="813" customWidth="1"/>
    <col min="13321" max="13321" width="12.42578125" style="813" customWidth="1"/>
    <col min="13322" max="13322" width="2.140625" style="813" customWidth="1"/>
    <col min="13323" max="13323" width="9.42578125" style="813" customWidth="1"/>
    <col min="13324" max="13568" width="11" style="813"/>
    <col min="13569" max="13569" width="44.140625" style="813" bestFit="1" customWidth="1"/>
    <col min="13570" max="13570" width="11.85546875" style="813" customWidth="1"/>
    <col min="13571" max="13571" width="12.42578125" style="813" customWidth="1"/>
    <col min="13572" max="13572" width="12.5703125" style="813" customWidth="1"/>
    <col min="13573" max="13573" width="11.7109375" style="813" customWidth="1"/>
    <col min="13574" max="13574" width="10.7109375" style="813" customWidth="1"/>
    <col min="13575" max="13575" width="2.42578125" style="813" bestFit="1" customWidth="1"/>
    <col min="13576" max="13576" width="8.5703125" style="813" customWidth="1"/>
    <col min="13577" max="13577" width="12.42578125" style="813" customWidth="1"/>
    <col min="13578" max="13578" width="2.140625" style="813" customWidth="1"/>
    <col min="13579" max="13579" width="9.42578125" style="813" customWidth="1"/>
    <col min="13580" max="13824" width="11" style="813"/>
    <col min="13825" max="13825" width="44.140625" style="813" bestFit="1" customWidth="1"/>
    <col min="13826" max="13826" width="11.85546875" style="813" customWidth="1"/>
    <col min="13827" max="13827" width="12.42578125" style="813" customWidth="1"/>
    <col min="13828" max="13828" width="12.5703125" style="813" customWidth="1"/>
    <col min="13829" max="13829" width="11.7109375" style="813" customWidth="1"/>
    <col min="13830" max="13830" width="10.7109375" style="813" customWidth="1"/>
    <col min="13831" max="13831" width="2.42578125" style="813" bestFit="1" customWidth="1"/>
    <col min="13832" max="13832" width="8.5703125" style="813" customWidth="1"/>
    <col min="13833" max="13833" width="12.42578125" style="813" customWidth="1"/>
    <col min="13834" max="13834" width="2.140625" style="813" customWidth="1"/>
    <col min="13835" max="13835" width="9.42578125" style="813" customWidth="1"/>
    <col min="13836" max="14080" width="11" style="813"/>
    <col min="14081" max="14081" width="44.140625" style="813" bestFit="1" customWidth="1"/>
    <col min="14082" max="14082" width="11.85546875" style="813" customWidth="1"/>
    <col min="14083" max="14083" width="12.42578125" style="813" customWidth="1"/>
    <col min="14084" max="14084" width="12.5703125" style="813" customWidth="1"/>
    <col min="14085" max="14085" width="11.7109375" style="813" customWidth="1"/>
    <col min="14086" max="14086" width="10.7109375" style="813" customWidth="1"/>
    <col min="14087" max="14087" width="2.42578125" style="813" bestFit="1" customWidth="1"/>
    <col min="14088" max="14088" width="8.5703125" style="813" customWidth="1"/>
    <col min="14089" max="14089" width="12.42578125" style="813" customWidth="1"/>
    <col min="14090" max="14090" width="2.140625" style="813" customWidth="1"/>
    <col min="14091" max="14091" width="9.42578125" style="813" customWidth="1"/>
    <col min="14092" max="14336" width="11" style="813"/>
    <col min="14337" max="14337" width="44.140625" style="813" bestFit="1" customWidth="1"/>
    <col min="14338" max="14338" width="11.85546875" style="813" customWidth="1"/>
    <col min="14339" max="14339" width="12.42578125" style="813" customWidth="1"/>
    <col min="14340" max="14340" width="12.5703125" style="813" customWidth="1"/>
    <col min="14341" max="14341" width="11.7109375" style="813" customWidth="1"/>
    <col min="14342" max="14342" width="10.7109375" style="813" customWidth="1"/>
    <col min="14343" max="14343" width="2.42578125" style="813" bestFit="1" customWidth="1"/>
    <col min="14344" max="14344" width="8.5703125" style="813" customWidth="1"/>
    <col min="14345" max="14345" width="12.42578125" style="813" customWidth="1"/>
    <col min="14346" max="14346" width="2.140625" style="813" customWidth="1"/>
    <col min="14347" max="14347" width="9.42578125" style="813" customWidth="1"/>
    <col min="14348" max="14592" width="11" style="813"/>
    <col min="14593" max="14593" width="44.140625" style="813" bestFit="1" customWidth="1"/>
    <col min="14594" max="14594" width="11.85546875" style="813" customWidth="1"/>
    <col min="14595" max="14595" width="12.42578125" style="813" customWidth="1"/>
    <col min="14596" max="14596" width="12.5703125" style="813" customWidth="1"/>
    <col min="14597" max="14597" width="11.7109375" style="813" customWidth="1"/>
    <col min="14598" max="14598" width="10.7109375" style="813" customWidth="1"/>
    <col min="14599" max="14599" width="2.42578125" style="813" bestFit="1" customWidth="1"/>
    <col min="14600" max="14600" width="8.5703125" style="813" customWidth="1"/>
    <col min="14601" max="14601" width="12.42578125" style="813" customWidth="1"/>
    <col min="14602" max="14602" width="2.140625" style="813" customWidth="1"/>
    <col min="14603" max="14603" width="9.42578125" style="813" customWidth="1"/>
    <col min="14604" max="14848" width="11" style="813"/>
    <col min="14849" max="14849" width="44.140625" style="813" bestFit="1" customWidth="1"/>
    <col min="14850" max="14850" width="11.85546875" style="813" customWidth="1"/>
    <col min="14851" max="14851" width="12.42578125" style="813" customWidth="1"/>
    <col min="14852" max="14852" width="12.5703125" style="813" customWidth="1"/>
    <col min="14853" max="14853" width="11.7109375" style="813" customWidth="1"/>
    <col min="14854" max="14854" width="10.7109375" style="813" customWidth="1"/>
    <col min="14855" max="14855" width="2.42578125" style="813" bestFit="1" customWidth="1"/>
    <col min="14856" max="14856" width="8.5703125" style="813" customWidth="1"/>
    <col min="14857" max="14857" width="12.42578125" style="813" customWidth="1"/>
    <col min="14858" max="14858" width="2.140625" style="813" customWidth="1"/>
    <col min="14859" max="14859" width="9.42578125" style="813" customWidth="1"/>
    <col min="14860" max="15104" width="11" style="813"/>
    <col min="15105" max="15105" width="44.140625" style="813" bestFit="1" customWidth="1"/>
    <col min="15106" max="15106" width="11.85546875" style="813" customWidth="1"/>
    <col min="15107" max="15107" width="12.42578125" style="813" customWidth="1"/>
    <col min="15108" max="15108" width="12.5703125" style="813" customWidth="1"/>
    <col min="15109" max="15109" width="11.7109375" style="813" customWidth="1"/>
    <col min="15110" max="15110" width="10.7109375" style="813" customWidth="1"/>
    <col min="15111" max="15111" width="2.42578125" style="813" bestFit="1" customWidth="1"/>
    <col min="15112" max="15112" width="8.5703125" style="813" customWidth="1"/>
    <col min="15113" max="15113" width="12.42578125" style="813" customWidth="1"/>
    <col min="15114" max="15114" width="2.140625" style="813" customWidth="1"/>
    <col min="15115" max="15115" width="9.42578125" style="813" customWidth="1"/>
    <col min="15116" max="15360" width="11" style="813"/>
    <col min="15361" max="15361" width="44.140625" style="813" bestFit="1" customWidth="1"/>
    <col min="15362" max="15362" width="11.85546875" style="813" customWidth="1"/>
    <col min="15363" max="15363" width="12.42578125" style="813" customWidth="1"/>
    <col min="15364" max="15364" width="12.5703125" style="813" customWidth="1"/>
    <col min="15365" max="15365" width="11.7109375" style="813" customWidth="1"/>
    <col min="15366" max="15366" width="10.7109375" style="813" customWidth="1"/>
    <col min="15367" max="15367" width="2.42578125" style="813" bestFit="1" customWidth="1"/>
    <col min="15368" max="15368" width="8.5703125" style="813" customWidth="1"/>
    <col min="15369" max="15369" width="12.42578125" style="813" customWidth="1"/>
    <col min="15370" max="15370" width="2.140625" style="813" customWidth="1"/>
    <col min="15371" max="15371" width="9.42578125" style="813" customWidth="1"/>
    <col min="15372" max="15616" width="11" style="813"/>
    <col min="15617" max="15617" width="44.140625" style="813" bestFit="1" customWidth="1"/>
    <col min="15618" max="15618" width="11.85546875" style="813" customWidth="1"/>
    <col min="15619" max="15619" width="12.42578125" style="813" customWidth="1"/>
    <col min="15620" max="15620" width="12.5703125" style="813" customWidth="1"/>
    <col min="15621" max="15621" width="11.7109375" style="813" customWidth="1"/>
    <col min="15622" max="15622" width="10.7109375" style="813" customWidth="1"/>
    <col min="15623" max="15623" width="2.42578125" style="813" bestFit="1" customWidth="1"/>
    <col min="15624" max="15624" width="8.5703125" style="813" customWidth="1"/>
    <col min="15625" max="15625" width="12.42578125" style="813" customWidth="1"/>
    <col min="15626" max="15626" width="2.140625" style="813" customWidth="1"/>
    <col min="15627" max="15627" width="9.42578125" style="813" customWidth="1"/>
    <col min="15628" max="15872" width="11" style="813"/>
    <col min="15873" max="15873" width="44.140625" style="813" bestFit="1" customWidth="1"/>
    <col min="15874" max="15874" width="11.85546875" style="813" customWidth="1"/>
    <col min="15875" max="15875" width="12.42578125" style="813" customWidth="1"/>
    <col min="15876" max="15876" width="12.5703125" style="813" customWidth="1"/>
    <col min="15877" max="15877" width="11.7109375" style="813" customWidth="1"/>
    <col min="15878" max="15878" width="10.7109375" style="813" customWidth="1"/>
    <col min="15879" max="15879" width="2.42578125" style="813" bestFit="1" customWidth="1"/>
    <col min="15880" max="15880" width="8.5703125" style="813" customWidth="1"/>
    <col min="15881" max="15881" width="12.42578125" style="813" customWidth="1"/>
    <col min="15882" max="15882" width="2.140625" style="813" customWidth="1"/>
    <col min="15883" max="15883" width="9.42578125" style="813" customWidth="1"/>
    <col min="15884" max="16128" width="11" style="813"/>
    <col min="16129" max="16129" width="44.140625" style="813" bestFit="1" customWidth="1"/>
    <col min="16130" max="16130" width="11.85546875" style="813" customWidth="1"/>
    <col min="16131" max="16131" width="12.42578125" style="813" customWidth="1"/>
    <col min="16132" max="16132" width="12.5703125" style="813" customWidth="1"/>
    <col min="16133" max="16133" width="11.7109375" style="813" customWidth="1"/>
    <col min="16134" max="16134" width="10.7109375" style="813" customWidth="1"/>
    <col min="16135" max="16135" width="2.42578125" style="813" bestFit="1" customWidth="1"/>
    <col min="16136" max="16136" width="8.5703125" style="813" customWidth="1"/>
    <col min="16137" max="16137" width="12.42578125" style="813" customWidth="1"/>
    <col min="16138" max="16138" width="2.140625" style="813" customWidth="1"/>
    <col min="16139" max="16139" width="9.42578125" style="813" customWidth="1"/>
    <col min="16140" max="16384" width="11" style="813"/>
  </cols>
  <sheetData>
    <row r="1" spans="1:11" s="807" customFormat="1" ht="17.100000000000001" customHeight="1">
      <c r="A1" s="1780" t="s">
        <v>819</v>
      </c>
      <c r="B1" s="1780"/>
      <c r="C1" s="1780"/>
      <c r="D1" s="1780"/>
      <c r="E1" s="1780"/>
      <c r="F1" s="1780"/>
      <c r="G1" s="1780"/>
      <c r="H1" s="1780"/>
      <c r="I1" s="1780"/>
      <c r="J1" s="1780"/>
      <c r="K1" s="1780"/>
    </row>
    <row r="2" spans="1:11" s="807" customFormat="1" ht="17.100000000000001" customHeight="1">
      <c r="A2" s="1792" t="s">
        <v>122</v>
      </c>
      <c r="B2" s="1792"/>
      <c r="C2" s="1792"/>
      <c r="D2" s="1792"/>
      <c r="E2" s="1792"/>
      <c r="F2" s="1792"/>
      <c r="G2" s="1792"/>
      <c r="H2" s="1792"/>
      <c r="I2" s="1792"/>
      <c r="J2" s="1792"/>
      <c r="K2" s="1792"/>
    </row>
    <row r="3" spans="1:11" s="807" customFormat="1" ht="17.100000000000001" customHeight="1" thickBot="1">
      <c r="A3" s="865"/>
      <c r="B3" s="927"/>
      <c r="C3" s="814"/>
      <c r="D3" s="814"/>
      <c r="E3" s="814"/>
      <c r="F3" s="814"/>
      <c r="G3" s="814"/>
      <c r="H3" s="814"/>
      <c r="I3" s="1782" t="s">
        <v>2</v>
      </c>
      <c r="J3" s="1782"/>
      <c r="K3" s="1782"/>
    </row>
    <row r="4" spans="1:11" s="807" customFormat="1" ht="17.100000000000001" customHeight="1" thickTop="1">
      <c r="A4" s="1796" t="s">
        <v>737</v>
      </c>
      <c r="B4" s="929">
        <v>2016</v>
      </c>
      <c r="C4" s="929">
        <v>2017</v>
      </c>
      <c r="D4" s="929">
        <v>2017</v>
      </c>
      <c r="E4" s="929">
        <v>2018</v>
      </c>
      <c r="F4" s="1804" t="s">
        <v>697</v>
      </c>
      <c r="G4" s="1805"/>
      <c r="H4" s="1805"/>
      <c r="I4" s="1805"/>
      <c r="J4" s="1805"/>
      <c r="K4" s="1806"/>
    </row>
    <row r="5" spans="1:11" s="807" customFormat="1" ht="17.100000000000001" customHeight="1">
      <c r="A5" s="1797"/>
      <c r="B5" s="910" t="s">
        <v>699</v>
      </c>
      <c r="C5" s="910" t="s">
        <v>700</v>
      </c>
      <c r="D5" s="910" t="s">
        <v>701</v>
      </c>
      <c r="E5" s="910" t="s">
        <v>702</v>
      </c>
      <c r="F5" s="1785" t="s">
        <v>7</v>
      </c>
      <c r="G5" s="1786"/>
      <c r="H5" s="1787"/>
      <c r="I5" s="1786" t="s">
        <v>53</v>
      </c>
      <c r="J5" s="1786"/>
      <c r="K5" s="1788"/>
    </row>
    <row r="6" spans="1:11" s="807" customFormat="1" ht="17.100000000000001" customHeight="1">
      <c r="A6" s="1798"/>
      <c r="B6" s="910"/>
      <c r="C6" s="910"/>
      <c r="D6" s="910"/>
      <c r="E6" s="910"/>
      <c r="F6" s="886" t="s">
        <v>4</v>
      </c>
      <c r="G6" s="887" t="s">
        <v>124</v>
      </c>
      <c r="H6" s="888" t="s">
        <v>703</v>
      </c>
      <c r="I6" s="889" t="s">
        <v>4</v>
      </c>
      <c r="J6" s="887" t="s">
        <v>124</v>
      </c>
      <c r="K6" s="890" t="s">
        <v>703</v>
      </c>
    </row>
    <row r="7" spans="1:11" s="807" customFormat="1" ht="22.5" customHeight="1">
      <c r="A7" s="825" t="s">
        <v>784</v>
      </c>
      <c r="B7" s="826">
        <v>268895.39120110672</v>
      </c>
      <c r="C7" s="826">
        <v>269397.25948795117</v>
      </c>
      <c r="D7" s="826">
        <v>221028.05011192398</v>
      </c>
      <c r="E7" s="826">
        <v>253917.69195585113</v>
      </c>
      <c r="F7" s="827">
        <v>501.86828684445936</v>
      </c>
      <c r="G7" s="891"/>
      <c r="H7" s="829">
        <v>0.18664071727027567</v>
      </c>
      <c r="I7" s="830">
        <v>32889.641843927151</v>
      </c>
      <c r="J7" s="892"/>
      <c r="K7" s="832">
        <v>14.880302218325919</v>
      </c>
    </row>
    <row r="8" spans="1:11" s="807" customFormat="1" ht="22.5" customHeight="1">
      <c r="A8" s="833" t="s">
        <v>785</v>
      </c>
      <c r="B8" s="834">
        <v>7238.3446196574696</v>
      </c>
      <c r="C8" s="834">
        <v>7412.7068672854002</v>
      </c>
      <c r="D8" s="834">
        <v>5588.4626733444893</v>
      </c>
      <c r="E8" s="834">
        <v>6432.3399988357005</v>
      </c>
      <c r="F8" s="835">
        <v>174.36224762793063</v>
      </c>
      <c r="G8" s="893"/>
      <c r="H8" s="837">
        <v>2.4088691101333848</v>
      </c>
      <c r="I8" s="838">
        <v>843.8773254912112</v>
      </c>
      <c r="J8" s="837"/>
      <c r="K8" s="839">
        <v>15.100348249909338</v>
      </c>
    </row>
    <row r="9" spans="1:11" s="807" customFormat="1" ht="22.5" customHeight="1">
      <c r="A9" s="833" t="s">
        <v>786</v>
      </c>
      <c r="B9" s="834">
        <v>7185.5054103074699</v>
      </c>
      <c r="C9" s="834">
        <v>7344.6134973354001</v>
      </c>
      <c r="D9" s="834">
        <v>5537.1644933344896</v>
      </c>
      <c r="E9" s="834">
        <v>6387.7084168757001</v>
      </c>
      <c r="F9" s="835">
        <v>159.1080870279302</v>
      </c>
      <c r="G9" s="893"/>
      <c r="H9" s="837">
        <v>2.2142922166573378</v>
      </c>
      <c r="I9" s="838">
        <v>850.54392354121046</v>
      </c>
      <c r="J9" s="837"/>
      <c r="K9" s="839">
        <v>15.360640352387501</v>
      </c>
    </row>
    <row r="10" spans="1:11" s="807" customFormat="1" ht="22.5" customHeight="1">
      <c r="A10" s="833" t="s">
        <v>787</v>
      </c>
      <c r="B10" s="834">
        <v>52.839209350000004</v>
      </c>
      <c r="C10" s="834">
        <v>68.09336995000001</v>
      </c>
      <c r="D10" s="834">
        <v>51.29818001000001</v>
      </c>
      <c r="E10" s="834">
        <v>44.631581960000013</v>
      </c>
      <c r="F10" s="835">
        <v>15.254160600000006</v>
      </c>
      <c r="G10" s="893"/>
      <c r="H10" s="837">
        <v>28.869017511141099</v>
      </c>
      <c r="I10" s="838">
        <v>-6.6665980499999975</v>
      </c>
      <c r="J10" s="837"/>
      <c r="K10" s="839">
        <v>-12.995778892546319</v>
      </c>
    </row>
    <row r="11" spans="1:11" s="807" customFormat="1" ht="22.5" customHeight="1">
      <c r="A11" s="833" t="s">
        <v>788</v>
      </c>
      <c r="B11" s="834">
        <v>143419.26116404336</v>
      </c>
      <c r="C11" s="834">
        <v>138288.48445822179</v>
      </c>
      <c r="D11" s="834">
        <v>92788.125347221503</v>
      </c>
      <c r="E11" s="834">
        <v>107395.72129691679</v>
      </c>
      <c r="F11" s="835">
        <v>-5130.7767058215686</v>
      </c>
      <c r="G11" s="893"/>
      <c r="H11" s="837">
        <v>-3.577466976317059</v>
      </c>
      <c r="I11" s="838">
        <v>14607.595949695286</v>
      </c>
      <c r="J11" s="837"/>
      <c r="K11" s="839">
        <v>15.742958374288035</v>
      </c>
    </row>
    <row r="12" spans="1:11" s="807" customFormat="1" ht="22.5" customHeight="1">
      <c r="A12" s="833" t="s">
        <v>786</v>
      </c>
      <c r="B12" s="834">
        <v>143392.19525063335</v>
      </c>
      <c r="C12" s="834">
        <v>138256.2764248818</v>
      </c>
      <c r="D12" s="834">
        <v>92758.015931981499</v>
      </c>
      <c r="E12" s="834">
        <v>107389.39945765679</v>
      </c>
      <c r="F12" s="835">
        <v>-5135.9188257515489</v>
      </c>
      <c r="G12" s="893"/>
      <c r="H12" s="837">
        <v>-3.5817282919579712</v>
      </c>
      <c r="I12" s="838">
        <v>14631.383525675294</v>
      </c>
      <c r="J12" s="837"/>
      <c r="K12" s="839">
        <v>15.773713332122515</v>
      </c>
    </row>
    <row r="13" spans="1:11" s="807" customFormat="1" ht="22.5" customHeight="1">
      <c r="A13" s="833" t="s">
        <v>787</v>
      </c>
      <c r="B13" s="834">
        <v>27.065913409999993</v>
      </c>
      <c r="C13" s="834">
        <v>32.20803334</v>
      </c>
      <c r="D13" s="834">
        <v>30.109415240000001</v>
      </c>
      <c r="E13" s="834">
        <v>6.3218392600000008</v>
      </c>
      <c r="F13" s="835">
        <v>5.1421199300000069</v>
      </c>
      <c r="G13" s="893"/>
      <c r="H13" s="837">
        <v>18.99850875936135</v>
      </c>
      <c r="I13" s="838">
        <v>-23.78757598</v>
      </c>
      <c r="J13" s="837"/>
      <c r="K13" s="839">
        <v>-79.003779350714481</v>
      </c>
    </row>
    <row r="14" spans="1:11" s="807" customFormat="1" ht="22.5" customHeight="1">
      <c r="A14" s="833" t="s">
        <v>789</v>
      </c>
      <c r="B14" s="834">
        <v>68222.084073120001</v>
      </c>
      <c r="C14" s="834">
        <v>73345.460611230024</v>
      </c>
      <c r="D14" s="834">
        <v>88672.974029399993</v>
      </c>
      <c r="E14" s="834">
        <v>105703.28745162001</v>
      </c>
      <c r="F14" s="835">
        <v>5123.3765381100238</v>
      </c>
      <c r="G14" s="893"/>
      <c r="H14" s="837">
        <v>7.5098505237964019</v>
      </c>
      <c r="I14" s="838">
        <v>17030.313422220017</v>
      </c>
      <c r="J14" s="837"/>
      <c r="K14" s="839">
        <v>19.205754186809532</v>
      </c>
    </row>
    <row r="15" spans="1:11" s="807" customFormat="1" ht="22.5" customHeight="1">
      <c r="A15" s="833" t="s">
        <v>786</v>
      </c>
      <c r="B15" s="834">
        <v>68221.017073120005</v>
      </c>
      <c r="C15" s="834">
        <v>73344.372611230021</v>
      </c>
      <c r="D15" s="834">
        <v>88671.945529399993</v>
      </c>
      <c r="E15" s="834">
        <v>105703.28745162001</v>
      </c>
      <c r="F15" s="835">
        <v>5123.3555381100159</v>
      </c>
      <c r="G15" s="893"/>
      <c r="H15" s="837">
        <v>7.5099371981199718</v>
      </c>
      <c r="I15" s="838">
        <v>17031.341922220017</v>
      </c>
      <c r="J15" s="837"/>
      <c r="K15" s="839">
        <v>19.207136846425819</v>
      </c>
    </row>
    <row r="16" spans="1:11" s="807" customFormat="1" ht="22.5" customHeight="1">
      <c r="A16" s="833" t="s">
        <v>787</v>
      </c>
      <c r="B16" s="834">
        <v>1.0669999999999999</v>
      </c>
      <c r="C16" s="834">
        <v>1.0880000000000001</v>
      </c>
      <c r="D16" s="834">
        <v>1.0285</v>
      </c>
      <c r="E16" s="834">
        <v>0</v>
      </c>
      <c r="F16" s="835">
        <v>2.100000000000013E-2</v>
      </c>
      <c r="G16" s="893"/>
      <c r="H16" s="837">
        <v>1.9681349578256919</v>
      </c>
      <c r="I16" s="838">
        <v>-1.0285</v>
      </c>
      <c r="J16" s="837"/>
      <c r="K16" s="839">
        <v>-100</v>
      </c>
    </row>
    <row r="17" spans="1:11" s="807" customFormat="1" ht="22.5" customHeight="1">
      <c r="A17" s="833" t="s">
        <v>790</v>
      </c>
      <c r="B17" s="834">
        <v>49807.393956635882</v>
      </c>
      <c r="C17" s="834">
        <v>50101.235142243924</v>
      </c>
      <c r="D17" s="834">
        <v>33757.240330098</v>
      </c>
      <c r="E17" s="834">
        <v>34133.524121053597</v>
      </c>
      <c r="F17" s="835">
        <v>293.841185608042</v>
      </c>
      <c r="G17" s="893"/>
      <c r="H17" s="837">
        <v>0.58995494898582879</v>
      </c>
      <c r="I17" s="838">
        <v>376.28379095559649</v>
      </c>
      <c r="J17" s="837"/>
      <c r="K17" s="839">
        <v>1.1146758066597682</v>
      </c>
    </row>
    <row r="18" spans="1:11" s="807" customFormat="1" ht="22.5" customHeight="1">
      <c r="A18" s="833" t="s">
        <v>786</v>
      </c>
      <c r="B18" s="834">
        <v>49586.519796905879</v>
      </c>
      <c r="C18" s="834">
        <v>49874.548030863923</v>
      </c>
      <c r="D18" s="834">
        <v>33544.562746308002</v>
      </c>
      <c r="E18" s="834">
        <v>33921.386385483594</v>
      </c>
      <c r="F18" s="835">
        <v>288.02823395804444</v>
      </c>
      <c r="G18" s="893"/>
      <c r="H18" s="837">
        <v>0.58085994971564214</v>
      </c>
      <c r="I18" s="838">
        <v>376.82363917559269</v>
      </c>
      <c r="J18" s="837"/>
      <c r="K18" s="839">
        <v>1.1233523657036395</v>
      </c>
    </row>
    <row r="19" spans="1:11" s="807" customFormat="1" ht="22.5" customHeight="1">
      <c r="A19" s="833" t="s">
        <v>787</v>
      </c>
      <c r="B19" s="834">
        <v>220.87415972999997</v>
      </c>
      <c r="C19" s="834">
        <v>226.68711138</v>
      </c>
      <c r="D19" s="834">
        <v>212.67758379</v>
      </c>
      <c r="E19" s="834">
        <v>212.13773556999999</v>
      </c>
      <c r="F19" s="835">
        <v>5.8129516500000307</v>
      </c>
      <c r="G19" s="893"/>
      <c r="H19" s="837">
        <v>2.6317934416166535</v>
      </c>
      <c r="I19" s="838">
        <v>-0.53984822000001031</v>
      </c>
      <c r="J19" s="837"/>
      <c r="K19" s="839">
        <v>-0.2538340949618188</v>
      </c>
    </row>
    <row r="20" spans="1:11" s="807" customFormat="1" ht="22.5" customHeight="1">
      <c r="A20" s="833" t="s">
        <v>791</v>
      </c>
      <c r="B20" s="834">
        <v>208.30738765000001</v>
      </c>
      <c r="C20" s="834">
        <v>249.37240896999998</v>
      </c>
      <c r="D20" s="834">
        <v>221.24773185999999</v>
      </c>
      <c r="E20" s="834">
        <v>252.81908742500002</v>
      </c>
      <c r="F20" s="835">
        <v>41.065021319999971</v>
      </c>
      <c r="G20" s="893"/>
      <c r="H20" s="837">
        <v>19.71366535928999</v>
      </c>
      <c r="I20" s="838">
        <v>31.571355565000033</v>
      </c>
      <c r="J20" s="837"/>
      <c r="K20" s="839">
        <v>14.269685523817074</v>
      </c>
    </row>
    <row r="21" spans="1:11" s="807" customFormat="1" ht="22.5" customHeight="1">
      <c r="A21" s="825" t="s">
        <v>792</v>
      </c>
      <c r="B21" s="826">
        <v>5</v>
      </c>
      <c r="C21" s="826">
        <v>420</v>
      </c>
      <c r="D21" s="826">
        <v>181.4</v>
      </c>
      <c r="E21" s="826">
        <v>428.95533795</v>
      </c>
      <c r="F21" s="827">
        <v>415</v>
      </c>
      <c r="G21" s="891"/>
      <c r="H21" s="829">
        <v>8300</v>
      </c>
      <c r="I21" s="830">
        <v>247.55533794999999</v>
      </c>
      <c r="J21" s="829"/>
      <c r="K21" s="832">
        <v>136.46931529768466</v>
      </c>
    </row>
    <row r="22" spans="1:11" s="807" customFormat="1" ht="22.5" customHeight="1">
      <c r="A22" s="825" t="s">
        <v>793</v>
      </c>
      <c r="B22" s="826">
        <v>0</v>
      </c>
      <c r="C22" s="826">
        <v>0</v>
      </c>
      <c r="D22" s="826">
        <v>0</v>
      </c>
      <c r="E22" s="826">
        <v>0</v>
      </c>
      <c r="F22" s="827">
        <v>0</v>
      </c>
      <c r="G22" s="891"/>
      <c r="H22" s="829"/>
      <c r="I22" s="830">
        <v>0</v>
      </c>
      <c r="J22" s="829"/>
      <c r="K22" s="832"/>
    </row>
    <row r="23" spans="1:11" s="807" customFormat="1" ht="22.5" customHeight="1">
      <c r="A23" s="914" t="s">
        <v>794</v>
      </c>
      <c r="B23" s="826">
        <v>62786.073413223901</v>
      </c>
      <c r="C23" s="826">
        <v>67880.23134533767</v>
      </c>
      <c r="D23" s="826">
        <v>57246.027867661556</v>
      </c>
      <c r="E23" s="826">
        <v>69411.744042056889</v>
      </c>
      <c r="F23" s="827">
        <v>5094.1579321137688</v>
      </c>
      <c r="G23" s="891"/>
      <c r="H23" s="829">
        <v>8.1135157132486722</v>
      </c>
      <c r="I23" s="830">
        <v>12165.716174395333</v>
      </c>
      <c r="J23" s="829"/>
      <c r="K23" s="832">
        <v>21.251633742203762</v>
      </c>
    </row>
    <row r="24" spans="1:11" s="807" customFormat="1" ht="22.5" customHeight="1">
      <c r="A24" s="915" t="s">
        <v>795</v>
      </c>
      <c r="B24" s="834">
        <v>29278.220210750002</v>
      </c>
      <c r="C24" s="834">
        <v>31336.721504689998</v>
      </c>
      <c r="D24" s="834">
        <v>29699.492332189995</v>
      </c>
      <c r="E24" s="834">
        <v>34938.20183761001</v>
      </c>
      <c r="F24" s="835">
        <v>2058.5012939399967</v>
      </c>
      <c r="G24" s="893"/>
      <c r="H24" s="837">
        <v>7.0308279640037084</v>
      </c>
      <c r="I24" s="838">
        <v>5238.7095054200145</v>
      </c>
      <c r="J24" s="837"/>
      <c r="K24" s="839">
        <v>17.639054051243846</v>
      </c>
    </row>
    <row r="25" spans="1:11" s="807" customFormat="1" ht="22.5" customHeight="1">
      <c r="A25" s="915" t="s">
        <v>796</v>
      </c>
      <c r="B25" s="834">
        <v>12137.73240106091</v>
      </c>
      <c r="C25" s="834">
        <v>16979.001384200266</v>
      </c>
      <c r="D25" s="834">
        <v>12282.186413422542</v>
      </c>
      <c r="E25" s="834">
        <v>19202.15281246946</v>
      </c>
      <c r="F25" s="835">
        <v>4841.2689831393564</v>
      </c>
      <c r="G25" s="893"/>
      <c r="H25" s="837">
        <v>39.886107414233322</v>
      </c>
      <c r="I25" s="838">
        <v>6919.966399046918</v>
      </c>
      <c r="J25" s="837"/>
      <c r="K25" s="839">
        <v>56.341486492050464</v>
      </c>
    </row>
    <row r="26" spans="1:11" s="807" customFormat="1" ht="22.5" customHeight="1">
      <c r="A26" s="915" t="s">
        <v>797</v>
      </c>
      <c r="B26" s="834">
        <v>21370.120801412992</v>
      </c>
      <c r="C26" s="834">
        <v>19564.508456447402</v>
      </c>
      <c r="D26" s="834">
        <v>15264.349122049021</v>
      </c>
      <c r="E26" s="834">
        <v>15271.389391977422</v>
      </c>
      <c r="F26" s="835">
        <v>-1805.6123449655897</v>
      </c>
      <c r="G26" s="893"/>
      <c r="H26" s="837">
        <v>-8.4492378950249201</v>
      </c>
      <c r="I26" s="838">
        <v>7.0402699284004484</v>
      </c>
      <c r="J26" s="837"/>
      <c r="K26" s="839">
        <v>4.6122306769247903E-2</v>
      </c>
    </row>
    <row r="27" spans="1:11" s="807" customFormat="1" ht="22.5" customHeight="1">
      <c r="A27" s="916" t="s">
        <v>798</v>
      </c>
      <c r="B27" s="917">
        <v>331686.46461433062</v>
      </c>
      <c r="C27" s="917">
        <v>337697.49083328887</v>
      </c>
      <c r="D27" s="917">
        <v>278455.47797958553</v>
      </c>
      <c r="E27" s="917">
        <v>323758.39133585803</v>
      </c>
      <c r="F27" s="918">
        <v>6011.0262189582572</v>
      </c>
      <c r="G27" s="919"/>
      <c r="H27" s="920">
        <v>1.8122615361912928</v>
      </c>
      <c r="I27" s="921">
        <v>45302.913356272504</v>
      </c>
      <c r="J27" s="920"/>
      <c r="K27" s="922">
        <v>16.269356122918079</v>
      </c>
    </row>
    <row r="28" spans="1:11" s="807" customFormat="1" ht="22.5" customHeight="1">
      <c r="A28" s="825" t="s">
        <v>799</v>
      </c>
      <c r="B28" s="826">
        <v>21923.102081426001</v>
      </c>
      <c r="C28" s="826">
        <v>19466.072141487999</v>
      </c>
      <c r="D28" s="826">
        <v>19078.460297303998</v>
      </c>
      <c r="E28" s="826">
        <v>17793.556552646103</v>
      </c>
      <c r="F28" s="827">
        <v>-2457.0299399380019</v>
      </c>
      <c r="G28" s="891"/>
      <c r="H28" s="829">
        <v>-11.20749212776636</v>
      </c>
      <c r="I28" s="830">
        <v>-1284.903744657895</v>
      </c>
      <c r="J28" s="829"/>
      <c r="K28" s="832">
        <v>-6.734839838409111</v>
      </c>
    </row>
    <row r="29" spans="1:11" s="807" customFormat="1" ht="22.5" customHeight="1">
      <c r="A29" s="833" t="s">
        <v>800</v>
      </c>
      <c r="B29" s="834">
        <v>7819.6807671499992</v>
      </c>
      <c r="C29" s="834">
        <v>6859.7125075200011</v>
      </c>
      <c r="D29" s="834">
        <v>6519.2494668899981</v>
      </c>
      <c r="E29" s="834">
        <v>6089.2023697421009</v>
      </c>
      <c r="F29" s="835">
        <v>-959.9682596299981</v>
      </c>
      <c r="G29" s="893"/>
      <c r="H29" s="837">
        <v>-12.27631009775701</v>
      </c>
      <c r="I29" s="838">
        <v>-430.04709714789715</v>
      </c>
      <c r="J29" s="837"/>
      <c r="K29" s="839">
        <v>-6.5965737211319011</v>
      </c>
    </row>
    <row r="30" spans="1:11" s="807" customFormat="1" ht="22.5" customHeight="1">
      <c r="A30" s="833" t="s">
        <v>801</v>
      </c>
      <c r="B30" s="834">
        <v>13738.88305825</v>
      </c>
      <c r="C30" s="834">
        <v>12395.646047389999</v>
      </c>
      <c r="D30" s="834">
        <v>12364.73573455</v>
      </c>
      <c r="E30" s="834">
        <v>11319.372999279998</v>
      </c>
      <c r="F30" s="835">
        <v>-1343.2370108600007</v>
      </c>
      <c r="G30" s="893"/>
      <c r="H30" s="837">
        <v>-9.7769011146317784</v>
      </c>
      <c r="I30" s="838">
        <v>-1045.3627352700023</v>
      </c>
      <c r="J30" s="837"/>
      <c r="K30" s="839">
        <v>-8.4543880088679231</v>
      </c>
    </row>
    <row r="31" spans="1:11" s="807" customFormat="1" ht="22.5" customHeight="1">
      <c r="A31" s="833" t="s">
        <v>802</v>
      </c>
      <c r="B31" s="834">
        <v>71.680997069999975</v>
      </c>
      <c r="C31" s="834">
        <v>94.100117789999985</v>
      </c>
      <c r="D31" s="834">
        <v>95.982125290000027</v>
      </c>
      <c r="E31" s="834">
        <v>255.60322408000013</v>
      </c>
      <c r="F31" s="835">
        <v>22.419120720000009</v>
      </c>
      <c r="G31" s="893"/>
      <c r="H31" s="837">
        <v>31.276240058584353</v>
      </c>
      <c r="I31" s="838">
        <v>159.6210987900001</v>
      </c>
      <c r="J31" s="837"/>
      <c r="K31" s="839">
        <v>166.30294266533642</v>
      </c>
    </row>
    <row r="32" spans="1:11" s="807" customFormat="1" ht="22.5" customHeight="1">
      <c r="A32" s="833" t="s">
        <v>803</v>
      </c>
      <c r="B32" s="834">
        <v>292.59525895600007</v>
      </c>
      <c r="C32" s="834">
        <v>116.350968928</v>
      </c>
      <c r="D32" s="834">
        <v>98.230970573999997</v>
      </c>
      <c r="E32" s="834">
        <v>128.17514304399998</v>
      </c>
      <c r="F32" s="835">
        <v>-176.24429002800008</v>
      </c>
      <c r="G32" s="893"/>
      <c r="H32" s="837">
        <v>-60.234841349395673</v>
      </c>
      <c r="I32" s="838">
        <v>29.944172469999984</v>
      </c>
      <c r="J32" s="837"/>
      <c r="K32" s="839">
        <v>30.483433376485113</v>
      </c>
    </row>
    <row r="33" spans="1:11" s="807" customFormat="1" ht="22.5" customHeight="1">
      <c r="A33" s="833" t="s">
        <v>804</v>
      </c>
      <c r="B33" s="834">
        <v>0.26200000000000001</v>
      </c>
      <c r="C33" s="834">
        <v>0.26249986000000003</v>
      </c>
      <c r="D33" s="834">
        <v>0.26200000000000001</v>
      </c>
      <c r="E33" s="834">
        <v>1.2028165</v>
      </c>
      <c r="F33" s="835">
        <v>4.9986000000001862E-4</v>
      </c>
      <c r="G33" s="893"/>
      <c r="H33" s="837">
        <v>0.19078625954199185</v>
      </c>
      <c r="I33" s="838">
        <v>0.94081649999999994</v>
      </c>
      <c r="J33" s="837"/>
      <c r="K33" s="839">
        <v>359.09026717557248</v>
      </c>
    </row>
    <row r="34" spans="1:11" s="807" customFormat="1" ht="22.5" customHeight="1">
      <c r="A34" s="894" t="s">
        <v>805</v>
      </c>
      <c r="B34" s="826">
        <v>294699.9861287151</v>
      </c>
      <c r="C34" s="826">
        <v>305114.63436212076</v>
      </c>
      <c r="D34" s="826">
        <v>251801.03352306486</v>
      </c>
      <c r="E34" s="826">
        <v>291209.40271268325</v>
      </c>
      <c r="F34" s="827">
        <v>10414.648233405664</v>
      </c>
      <c r="G34" s="891"/>
      <c r="H34" s="829">
        <v>3.5339832791362582</v>
      </c>
      <c r="I34" s="830">
        <v>39408.369189618388</v>
      </c>
      <c r="J34" s="829"/>
      <c r="K34" s="832">
        <v>15.650598664444558</v>
      </c>
    </row>
    <row r="35" spans="1:11" s="807" customFormat="1" ht="22.5" customHeight="1">
      <c r="A35" s="833" t="s">
        <v>806</v>
      </c>
      <c r="B35" s="834">
        <v>5561.0999999999995</v>
      </c>
      <c r="C35" s="834">
        <v>5610.5</v>
      </c>
      <c r="D35" s="834">
        <v>6814.8</v>
      </c>
      <c r="E35" s="834">
        <v>8166.1</v>
      </c>
      <c r="F35" s="835">
        <v>49.400000000000546</v>
      </c>
      <c r="G35" s="893"/>
      <c r="H35" s="837">
        <v>0.88831346316377235</v>
      </c>
      <c r="I35" s="838">
        <v>1351.3000000000002</v>
      </c>
      <c r="J35" s="837"/>
      <c r="K35" s="839">
        <v>19.828901801960441</v>
      </c>
    </row>
    <row r="36" spans="1:11" s="807" customFormat="1" ht="22.5" customHeight="1">
      <c r="A36" s="833" t="s">
        <v>807</v>
      </c>
      <c r="B36" s="834">
        <v>188.23284962165576</v>
      </c>
      <c r="C36" s="834">
        <v>232.17620981999997</v>
      </c>
      <c r="D36" s="834">
        <v>170.10310785999999</v>
      </c>
      <c r="E36" s="834">
        <v>135.51098925000002</v>
      </c>
      <c r="F36" s="835">
        <v>43.943360198344209</v>
      </c>
      <c r="G36" s="893"/>
      <c r="H36" s="837">
        <v>23.345213275296782</v>
      </c>
      <c r="I36" s="838">
        <v>-34.592118609999972</v>
      </c>
      <c r="J36" s="837"/>
      <c r="K36" s="839">
        <v>-20.335970956198128</v>
      </c>
    </row>
    <row r="37" spans="1:11" s="807" customFormat="1" ht="22.5" customHeight="1">
      <c r="A37" s="840" t="s">
        <v>808</v>
      </c>
      <c r="B37" s="834">
        <v>54167.327470207412</v>
      </c>
      <c r="C37" s="834">
        <v>49672.555226344361</v>
      </c>
      <c r="D37" s="834">
        <v>41999.851472388393</v>
      </c>
      <c r="E37" s="834">
        <v>46234.434924153524</v>
      </c>
      <c r="F37" s="835">
        <v>-4494.7722438630517</v>
      </c>
      <c r="G37" s="893"/>
      <c r="H37" s="837">
        <v>-8.2979398352913432</v>
      </c>
      <c r="I37" s="838">
        <v>4234.583451765131</v>
      </c>
      <c r="J37" s="837"/>
      <c r="K37" s="839">
        <v>10.082377206855213</v>
      </c>
    </row>
    <row r="38" spans="1:11" s="807" customFormat="1" ht="22.5" customHeight="1">
      <c r="A38" s="923" t="s">
        <v>809</v>
      </c>
      <c r="B38" s="834">
        <v>0</v>
      </c>
      <c r="C38" s="834">
        <v>0</v>
      </c>
      <c r="D38" s="834">
        <v>0</v>
      </c>
      <c r="E38" s="834">
        <v>0</v>
      </c>
      <c r="F38" s="835">
        <v>0</v>
      </c>
      <c r="G38" s="893"/>
      <c r="H38" s="837"/>
      <c r="I38" s="838">
        <v>0</v>
      </c>
      <c r="J38" s="837"/>
      <c r="K38" s="839"/>
    </row>
    <row r="39" spans="1:11" s="807" customFormat="1" ht="22.5" customHeight="1">
      <c r="A39" s="923" t="s">
        <v>810</v>
      </c>
      <c r="B39" s="834">
        <v>54167.327470207412</v>
      </c>
      <c r="C39" s="834">
        <v>49672.555226344361</v>
      </c>
      <c r="D39" s="834">
        <v>41999.851472388393</v>
      </c>
      <c r="E39" s="834">
        <v>46234.434924153524</v>
      </c>
      <c r="F39" s="835">
        <v>-4494.7722438630517</v>
      </c>
      <c r="G39" s="893"/>
      <c r="H39" s="837">
        <v>-8.2979398352913432</v>
      </c>
      <c r="I39" s="838">
        <v>4234.583451765131</v>
      </c>
      <c r="J39" s="837"/>
      <c r="K39" s="839">
        <v>10.082377206855213</v>
      </c>
    </row>
    <row r="40" spans="1:11" s="807" customFormat="1" ht="22.5" customHeight="1">
      <c r="A40" s="833" t="s">
        <v>811</v>
      </c>
      <c r="B40" s="834">
        <v>234783.325808886</v>
      </c>
      <c r="C40" s="834">
        <v>249599.40292595638</v>
      </c>
      <c r="D40" s="834">
        <v>202816.27894281648</v>
      </c>
      <c r="E40" s="834">
        <v>236673.35679927972</v>
      </c>
      <c r="F40" s="835">
        <v>14816.077117070381</v>
      </c>
      <c r="G40" s="893"/>
      <c r="H40" s="837">
        <v>6.3105320899707715</v>
      </c>
      <c r="I40" s="838">
        <v>33857.077856463235</v>
      </c>
      <c r="J40" s="837"/>
      <c r="K40" s="839">
        <v>16.69347156596298</v>
      </c>
    </row>
    <row r="41" spans="1:11" s="807" customFormat="1" ht="22.5" customHeight="1">
      <c r="A41" s="840" t="s">
        <v>812</v>
      </c>
      <c r="B41" s="834">
        <v>232698.82148765077</v>
      </c>
      <c r="C41" s="834">
        <v>247221.91372274159</v>
      </c>
      <c r="D41" s="834">
        <v>200735.94992329748</v>
      </c>
      <c r="E41" s="834">
        <v>234102.27003250472</v>
      </c>
      <c r="F41" s="835">
        <v>14523.092235090822</v>
      </c>
      <c r="G41" s="893"/>
      <c r="H41" s="837">
        <v>6.2411541847286731</v>
      </c>
      <c r="I41" s="838">
        <v>33366.320109207241</v>
      </c>
      <c r="J41" s="837"/>
      <c r="K41" s="839">
        <v>16.621995273869345</v>
      </c>
    </row>
    <row r="42" spans="1:11" s="807" customFormat="1" ht="22.5" customHeight="1">
      <c r="A42" s="840" t="s">
        <v>813</v>
      </c>
      <c r="B42" s="834">
        <v>2084.5043212352234</v>
      </c>
      <c r="C42" s="834">
        <v>2377.4892032148005</v>
      </c>
      <c r="D42" s="834">
        <v>2080.3290195190002</v>
      </c>
      <c r="E42" s="834">
        <v>2571.0867667750008</v>
      </c>
      <c r="F42" s="835">
        <v>292.98488197957704</v>
      </c>
      <c r="G42" s="893"/>
      <c r="H42" s="837">
        <v>14.055374171926003</v>
      </c>
      <c r="I42" s="838">
        <v>490.75774725600058</v>
      </c>
      <c r="J42" s="837"/>
      <c r="K42" s="839">
        <v>23.590390878144376</v>
      </c>
    </row>
    <row r="43" spans="1:11" s="807" customFormat="1" ht="22.5" customHeight="1">
      <c r="A43" s="853" t="s">
        <v>814</v>
      </c>
      <c r="B43" s="854">
        <v>0</v>
      </c>
      <c r="C43" s="854">
        <v>0</v>
      </c>
      <c r="D43" s="854">
        <v>0</v>
      </c>
      <c r="E43" s="854">
        <v>0</v>
      </c>
      <c r="F43" s="855">
        <v>0</v>
      </c>
      <c r="G43" s="928"/>
      <c r="H43" s="856"/>
      <c r="I43" s="857">
        <v>0</v>
      </c>
      <c r="J43" s="856"/>
      <c r="K43" s="858"/>
    </row>
    <row r="44" spans="1:11" s="807" customFormat="1" ht="22.5" customHeight="1">
      <c r="A44" s="924" t="s">
        <v>815</v>
      </c>
      <c r="B44" s="854">
        <v>60</v>
      </c>
      <c r="C44" s="854">
        <v>60</v>
      </c>
      <c r="D44" s="854">
        <v>0</v>
      </c>
      <c r="E44" s="854">
        <v>0</v>
      </c>
      <c r="F44" s="855">
        <v>0</v>
      </c>
      <c r="G44" s="891"/>
      <c r="H44" s="826"/>
      <c r="I44" s="857">
        <v>0</v>
      </c>
      <c r="J44" s="829"/>
      <c r="K44" s="832"/>
    </row>
    <row r="45" spans="1:11" s="807" customFormat="1" ht="22.5" customHeight="1" thickBot="1">
      <c r="A45" s="925" t="s">
        <v>816</v>
      </c>
      <c r="B45" s="860">
        <v>15003.376400557077</v>
      </c>
      <c r="C45" s="860">
        <v>13056.784369392866</v>
      </c>
      <c r="D45" s="860">
        <v>7575.9841577602047</v>
      </c>
      <c r="E45" s="860">
        <v>14755.432093950038</v>
      </c>
      <c r="F45" s="861">
        <v>-1946.5920311642112</v>
      </c>
      <c r="G45" s="903"/>
      <c r="H45" s="862">
        <v>-12.974359765392101</v>
      </c>
      <c r="I45" s="863">
        <v>7179.4479361898329</v>
      </c>
      <c r="J45" s="862"/>
      <c r="K45" s="864">
        <v>94.765878421693998</v>
      </c>
    </row>
    <row r="46" spans="1:11" s="807" customFormat="1" ht="17.100000000000001" customHeight="1" thickTop="1">
      <c r="A46" s="871" t="s">
        <v>731</v>
      </c>
      <c r="B46" s="927"/>
      <c r="C46" s="814"/>
      <c r="D46" s="867"/>
      <c r="E46" s="867"/>
      <c r="F46" s="838"/>
      <c r="G46" s="838"/>
      <c r="H46" s="838"/>
      <c r="I46" s="838"/>
      <c r="J46" s="838"/>
      <c r="K46" s="838"/>
    </row>
  </sheetData>
  <mergeCells count="7">
    <mergeCell ref="A1:K1"/>
    <mergeCell ref="A2:K2"/>
    <mergeCell ref="I3:K3"/>
    <mergeCell ref="F4:K4"/>
    <mergeCell ref="F5:H5"/>
    <mergeCell ref="I5:K5"/>
    <mergeCell ref="A4:A6"/>
  </mergeCells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workbookViewId="0">
      <selection activeCell="M10" sqref="M10"/>
    </sheetView>
  </sheetViews>
  <sheetFormatPr defaultRowHeight="15.75"/>
  <cols>
    <col min="1" max="1" width="17.85546875" style="94" customWidth="1"/>
    <col min="2" max="2" width="12" style="94" hidden="1" customWidth="1"/>
    <col min="3" max="3" width="12.7109375" style="94" hidden="1" customWidth="1"/>
    <col min="4" max="4" width="18" style="148" customWidth="1"/>
    <col min="5" max="9" width="18" style="94" customWidth="1"/>
    <col min="10" max="10" width="13.7109375" style="94" bestFit="1" customWidth="1"/>
    <col min="11" max="11" width="14.42578125" style="94" customWidth="1"/>
    <col min="12" max="12" width="9.140625" style="94"/>
    <col min="13" max="13" width="13.7109375" style="94" bestFit="1" customWidth="1"/>
    <col min="14" max="256" width="9.140625" style="94"/>
    <col min="257" max="257" width="11.42578125" style="94" customWidth="1"/>
    <col min="258" max="259" width="0" style="94" hidden="1" customWidth="1"/>
    <col min="260" max="260" width="12.7109375" style="94" customWidth="1"/>
    <col min="261" max="261" width="13.7109375" style="94" bestFit="1" customWidth="1"/>
    <col min="262" max="262" width="12.7109375" style="94" customWidth="1"/>
    <col min="263" max="263" width="13.7109375" style="94" bestFit="1" customWidth="1"/>
    <col min="264" max="264" width="10.28515625" style="94" customWidth="1"/>
    <col min="265" max="265" width="14.85546875" style="94" customWidth="1"/>
    <col min="266" max="266" width="13.7109375" style="94" bestFit="1" customWidth="1"/>
    <col min="267" max="267" width="14.42578125" style="94" customWidth="1"/>
    <col min="268" max="268" width="9.140625" style="94"/>
    <col min="269" max="269" width="13.7109375" style="94" bestFit="1" customWidth="1"/>
    <col min="270" max="512" width="9.140625" style="94"/>
    <col min="513" max="513" width="11.42578125" style="94" customWidth="1"/>
    <col min="514" max="515" width="0" style="94" hidden="1" customWidth="1"/>
    <col min="516" max="516" width="12.7109375" style="94" customWidth="1"/>
    <col min="517" max="517" width="13.7109375" style="94" bestFit="1" customWidth="1"/>
    <col min="518" max="518" width="12.7109375" style="94" customWidth="1"/>
    <col min="519" max="519" width="13.7109375" style="94" bestFit="1" customWidth="1"/>
    <col min="520" max="520" width="10.28515625" style="94" customWidth="1"/>
    <col min="521" max="521" width="14.85546875" style="94" customWidth="1"/>
    <col min="522" max="522" width="13.7109375" style="94" bestFit="1" customWidth="1"/>
    <col min="523" max="523" width="14.42578125" style="94" customWidth="1"/>
    <col min="524" max="524" width="9.140625" style="94"/>
    <col min="525" max="525" width="13.7109375" style="94" bestFit="1" customWidth="1"/>
    <col min="526" max="768" width="9.140625" style="94"/>
    <col min="769" max="769" width="11.42578125" style="94" customWidth="1"/>
    <col min="770" max="771" width="0" style="94" hidden="1" customWidth="1"/>
    <col min="772" max="772" width="12.7109375" style="94" customWidth="1"/>
    <col min="773" max="773" width="13.7109375" style="94" bestFit="1" customWidth="1"/>
    <col min="774" max="774" width="12.7109375" style="94" customWidth="1"/>
    <col min="775" max="775" width="13.7109375" style="94" bestFit="1" customWidth="1"/>
    <col min="776" max="776" width="10.28515625" style="94" customWidth="1"/>
    <col min="777" max="777" width="14.85546875" style="94" customWidth="1"/>
    <col min="778" max="778" width="13.7109375" style="94" bestFit="1" customWidth="1"/>
    <col min="779" max="779" width="14.42578125" style="94" customWidth="1"/>
    <col min="780" max="780" width="9.140625" style="94"/>
    <col min="781" max="781" width="13.7109375" style="94" bestFit="1" customWidth="1"/>
    <col min="782" max="1024" width="9.140625" style="94"/>
    <col min="1025" max="1025" width="11.42578125" style="94" customWidth="1"/>
    <col min="1026" max="1027" width="0" style="94" hidden="1" customWidth="1"/>
    <col min="1028" max="1028" width="12.7109375" style="94" customWidth="1"/>
    <col min="1029" max="1029" width="13.7109375" style="94" bestFit="1" customWidth="1"/>
    <col min="1030" max="1030" width="12.7109375" style="94" customWidth="1"/>
    <col min="1031" max="1031" width="13.7109375" style="94" bestFit="1" customWidth="1"/>
    <col min="1032" max="1032" width="10.28515625" style="94" customWidth="1"/>
    <col min="1033" max="1033" width="14.85546875" style="94" customWidth="1"/>
    <col min="1034" max="1034" width="13.7109375" style="94" bestFit="1" customWidth="1"/>
    <col min="1035" max="1035" width="14.42578125" style="94" customWidth="1"/>
    <col min="1036" max="1036" width="9.140625" style="94"/>
    <col min="1037" max="1037" width="13.7109375" style="94" bestFit="1" customWidth="1"/>
    <col min="1038" max="1280" width="9.140625" style="94"/>
    <col min="1281" max="1281" width="11.42578125" style="94" customWidth="1"/>
    <col min="1282" max="1283" width="0" style="94" hidden="1" customWidth="1"/>
    <col min="1284" max="1284" width="12.7109375" style="94" customWidth="1"/>
    <col min="1285" max="1285" width="13.7109375" style="94" bestFit="1" customWidth="1"/>
    <col min="1286" max="1286" width="12.7109375" style="94" customWidth="1"/>
    <col min="1287" max="1287" width="13.7109375" style="94" bestFit="1" customWidth="1"/>
    <col min="1288" max="1288" width="10.28515625" style="94" customWidth="1"/>
    <col min="1289" max="1289" width="14.85546875" style="94" customWidth="1"/>
    <col min="1290" max="1290" width="13.7109375" style="94" bestFit="1" customWidth="1"/>
    <col min="1291" max="1291" width="14.42578125" style="94" customWidth="1"/>
    <col min="1292" max="1292" width="9.140625" style="94"/>
    <col min="1293" max="1293" width="13.7109375" style="94" bestFit="1" customWidth="1"/>
    <col min="1294" max="1536" width="9.140625" style="94"/>
    <col min="1537" max="1537" width="11.42578125" style="94" customWidth="1"/>
    <col min="1538" max="1539" width="0" style="94" hidden="1" customWidth="1"/>
    <col min="1540" max="1540" width="12.7109375" style="94" customWidth="1"/>
    <col min="1541" max="1541" width="13.7109375" style="94" bestFit="1" customWidth="1"/>
    <col min="1542" max="1542" width="12.7109375" style="94" customWidth="1"/>
    <col min="1543" max="1543" width="13.7109375" style="94" bestFit="1" customWidth="1"/>
    <col min="1544" max="1544" width="10.28515625" style="94" customWidth="1"/>
    <col min="1545" max="1545" width="14.85546875" style="94" customWidth="1"/>
    <col min="1546" max="1546" width="13.7109375" style="94" bestFit="1" customWidth="1"/>
    <col min="1547" max="1547" width="14.42578125" style="94" customWidth="1"/>
    <col min="1548" max="1548" width="9.140625" style="94"/>
    <col min="1549" max="1549" width="13.7109375" style="94" bestFit="1" customWidth="1"/>
    <col min="1550" max="1792" width="9.140625" style="94"/>
    <col min="1793" max="1793" width="11.42578125" style="94" customWidth="1"/>
    <col min="1794" max="1795" width="0" style="94" hidden="1" customWidth="1"/>
    <col min="1796" max="1796" width="12.7109375" style="94" customWidth="1"/>
    <col min="1797" max="1797" width="13.7109375" style="94" bestFit="1" customWidth="1"/>
    <col min="1798" max="1798" width="12.7109375" style="94" customWidth="1"/>
    <col min="1799" max="1799" width="13.7109375" style="94" bestFit="1" customWidth="1"/>
    <col min="1800" max="1800" width="10.28515625" style="94" customWidth="1"/>
    <col min="1801" max="1801" width="14.85546875" style="94" customWidth="1"/>
    <col min="1802" max="1802" width="13.7109375" style="94" bestFit="1" customWidth="1"/>
    <col min="1803" max="1803" width="14.42578125" style="94" customWidth="1"/>
    <col min="1804" max="1804" width="9.140625" style="94"/>
    <col min="1805" max="1805" width="13.7109375" style="94" bestFit="1" customWidth="1"/>
    <col min="1806" max="2048" width="9.140625" style="94"/>
    <col min="2049" max="2049" width="11.42578125" style="94" customWidth="1"/>
    <col min="2050" max="2051" width="0" style="94" hidden="1" customWidth="1"/>
    <col min="2052" max="2052" width="12.7109375" style="94" customWidth="1"/>
    <col min="2053" max="2053" width="13.7109375" style="94" bestFit="1" customWidth="1"/>
    <col min="2054" max="2054" width="12.7109375" style="94" customWidth="1"/>
    <col min="2055" max="2055" width="13.7109375" style="94" bestFit="1" customWidth="1"/>
    <col min="2056" max="2056" width="10.28515625" style="94" customWidth="1"/>
    <col min="2057" max="2057" width="14.85546875" style="94" customWidth="1"/>
    <col min="2058" max="2058" width="13.7109375" style="94" bestFit="1" customWidth="1"/>
    <col min="2059" max="2059" width="14.42578125" style="94" customWidth="1"/>
    <col min="2060" max="2060" width="9.140625" style="94"/>
    <col min="2061" max="2061" width="13.7109375" style="94" bestFit="1" customWidth="1"/>
    <col min="2062" max="2304" width="9.140625" style="94"/>
    <col min="2305" max="2305" width="11.42578125" style="94" customWidth="1"/>
    <col min="2306" max="2307" width="0" style="94" hidden="1" customWidth="1"/>
    <col min="2308" max="2308" width="12.7109375" style="94" customWidth="1"/>
    <col min="2309" max="2309" width="13.7109375" style="94" bestFit="1" customWidth="1"/>
    <col min="2310" max="2310" width="12.7109375" style="94" customWidth="1"/>
    <col min="2311" max="2311" width="13.7109375" style="94" bestFit="1" customWidth="1"/>
    <col min="2312" max="2312" width="10.28515625" style="94" customWidth="1"/>
    <col min="2313" max="2313" width="14.85546875" style="94" customWidth="1"/>
    <col min="2314" max="2314" width="13.7109375" style="94" bestFit="1" customWidth="1"/>
    <col min="2315" max="2315" width="14.42578125" style="94" customWidth="1"/>
    <col min="2316" max="2316" width="9.140625" style="94"/>
    <col min="2317" max="2317" width="13.7109375" style="94" bestFit="1" customWidth="1"/>
    <col min="2318" max="2560" width="9.140625" style="94"/>
    <col min="2561" max="2561" width="11.42578125" style="94" customWidth="1"/>
    <col min="2562" max="2563" width="0" style="94" hidden="1" customWidth="1"/>
    <col min="2564" max="2564" width="12.7109375" style="94" customWidth="1"/>
    <col min="2565" max="2565" width="13.7109375" style="94" bestFit="1" customWidth="1"/>
    <col min="2566" max="2566" width="12.7109375" style="94" customWidth="1"/>
    <col min="2567" max="2567" width="13.7109375" style="94" bestFit="1" customWidth="1"/>
    <col min="2568" max="2568" width="10.28515625" style="94" customWidth="1"/>
    <col min="2569" max="2569" width="14.85546875" style="94" customWidth="1"/>
    <col min="2570" max="2570" width="13.7109375" style="94" bestFit="1" customWidth="1"/>
    <col min="2571" max="2571" width="14.42578125" style="94" customWidth="1"/>
    <col min="2572" max="2572" width="9.140625" style="94"/>
    <col min="2573" max="2573" width="13.7109375" style="94" bestFit="1" customWidth="1"/>
    <col min="2574" max="2816" width="9.140625" style="94"/>
    <col min="2817" max="2817" width="11.42578125" style="94" customWidth="1"/>
    <col min="2818" max="2819" width="0" style="94" hidden="1" customWidth="1"/>
    <col min="2820" max="2820" width="12.7109375" style="94" customWidth="1"/>
    <col min="2821" max="2821" width="13.7109375" style="94" bestFit="1" customWidth="1"/>
    <col min="2822" max="2822" width="12.7109375" style="94" customWidth="1"/>
    <col min="2823" max="2823" width="13.7109375" style="94" bestFit="1" customWidth="1"/>
    <col min="2824" max="2824" width="10.28515625" style="94" customWidth="1"/>
    <col min="2825" max="2825" width="14.85546875" style="94" customWidth="1"/>
    <col min="2826" max="2826" width="13.7109375" style="94" bestFit="1" customWidth="1"/>
    <col min="2827" max="2827" width="14.42578125" style="94" customWidth="1"/>
    <col min="2828" max="2828" width="9.140625" style="94"/>
    <col min="2829" max="2829" width="13.7109375" style="94" bestFit="1" customWidth="1"/>
    <col min="2830" max="3072" width="9.140625" style="94"/>
    <col min="3073" max="3073" width="11.42578125" style="94" customWidth="1"/>
    <col min="3074" max="3075" width="0" style="94" hidden="1" customWidth="1"/>
    <col min="3076" max="3076" width="12.7109375" style="94" customWidth="1"/>
    <col min="3077" max="3077" width="13.7109375" style="94" bestFit="1" customWidth="1"/>
    <col min="3078" max="3078" width="12.7109375" style="94" customWidth="1"/>
    <col min="3079" max="3079" width="13.7109375" style="94" bestFit="1" customWidth="1"/>
    <col min="3080" max="3080" width="10.28515625" style="94" customWidth="1"/>
    <col min="3081" max="3081" width="14.85546875" style="94" customWidth="1"/>
    <col min="3082" max="3082" width="13.7109375" style="94" bestFit="1" customWidth="1"/>
    <col min="3083" max="3083" width="14.42578125" style="94" customWidth="1"/>
    <col min="3084" max="3084" width="9.140625" style="94"/>
    <col min="3085" max="3085" width="13.7109375" style="94" bestFit="1" customWidth="1"/>
    <col min="3086" max="3328" width="9.140625" style="94"/>
    <col min="3329" max="3329" width="11.42578125" style="94" customWidth="1"/>
    <col min="3330" max="3331" width="0" style="94" hidden="1" customWidth="1"/>
    <col min="3332" max="3332" width="12.7109375" style="94" customWidth="1"/>
    <col min="3333" max="3333" width="13.7109375" style="94" bestFit="1" customWidth="1"/>
    <col min="3334" max="3334" width="12.7109375" style="94" customWidth="1"/>
    <col min="3335" max="3335" width="13.7109375" style="94" bestFit="1" customWidth="1"/>
    <col min="3336" max="3336" width="10.28515625" style="94" customWidth="1"/>
    <col min="3337" max="3337" width="14.85546875" style="94" customWidth="1"/>
    <col min="3338" max="3338" width="13.7109375" style="94" bestFit="1" customWidth="1"/>
    <col min="3339" max="3339" width="14.42578125" style="94" customWidth="1"/>
    <col min="3340" max="3340" width="9.140625" style="94"/>
    <col min="3341" max="3341" width="13.7109375" style="94" bestFit="1" customWidth="1"/>
    <col min="3342" max="3584" width="9.140625" style="94"/>
    <col min="3585" max="3585" width="11.42578125" style="94" customWidth="1"/>
    <col min="3586" max="3587" width="0" style="94" hidden="1" customWidth="1"/>
    <col min="3588" max="3588" width="12.7109375" style="94" customWidth="1"/>
    <col min="3589" max="3589" width="13.7109375" style="94" bestFit="1" customWidth="1"/>
    <col min="3590" max="3590" width="12.7109375" style="94" customWidth="1"/>
    <col min="3591" max="3591" width="13.7109375" style="94" bestFit="1" customWidth="1"/>
    <col min="3592" max="3592" width="10.28515625" style="94" customWidth="1"/>
    <col min="3593" max="3593" width="14.85546875" style="94" customWidth="1"/>
    <col min="3594" max="3594" width="13.7109375" style="94" bestFit="1" customWidth="1"/>
    <col min="3595" max="3595" width="14.42578125" style="94" customWidth="1"/>
    <col min="3596" max="3596" width="9.140625" style="94"/>
    <col min="3597" max="3597" width="13.7109375" style="94" bestFit="1" customWidth="1"/>
    <col min="3598" max="3840" width="9.140625" style="94"/>
    <col min="3841" max="3841" width="11.42578125" style="94" customWidth="1"/>
    <col min="3842" max="3843" width="0" style="94" hidden="1" customWidth="1"/>
    <col min="3844" max="3844" width="12.7109375" style="94" customWidth="1"/>
    <col min="3845" max="3845" width="13.7109375" style="94" bestFit="1" customWidth="1"/>
    <col min="3846" max="3846" width="12.7109375" style="94" customWidth="1"/>
    <col min="3847" max="3847" width="13.7109375" style="94" bestFit="1" customWidth="1"/>
    <col min="3848" max="3848" width="10.28515625" style="94" customWidth="1"/>
    <col min="3849" max="3849" width="14.85546875" style="94" customWidth="1"/>
    <col min="3850" max="3850" width="13.7109375" style="94" bestFit="1" customWidth="1"/>
    <col min="3851" max="3851" width="14.42578125" style="94" customWidth="1"/>
    <col min="3852" max="3852" width="9.140625" style="94"/>
    <col min="3853" max="3853" width="13.7109375" style="94" bestFit="1" customWidth="1"/>
    <col min="3854" max="4096" width="9.140625" style="94"/>
    <col min="4097" max="4097" width="11.42578125" style="94" customWidth="1"/>
    <col min="4098" max="4099" width="0" style="94" hidden="1" customWidth="1"/>
    <col min="4100" max="4100" width="12.7109375" style="94" customWidth="1"/>
    <col min="4101" max="4101" width="13.7109375" style="94" bestFit="1" customWidth="1"/>
    <col min="4102" max="4102" width="12.7109375" style="94" customWidth="1"/>
    <col min="4103" max="4103" width="13.7109375" style="94" bestFit="1" customWidth="1"/>
    <col min="4104" max="4104" width="10.28515625" style="94" customWidth="1"/>
    <col min="4105" max="4105" width="14.85546875" style="94" customWidth="1"/>
    <col min="4106" max="4106" width="13.7109375" style="94" bestFit="1" customWidth="1"/>
    <col min="4107" max="4107" width="14.42578125" style="94" customWidth="1"/>
    <col min="4108" max="4108" width="9.140625" style="94"/>
    <col min="4109" max="4109" width="13.7109375" style="94" bestFit="1" customWidth="1"/>
    <col min="4110" max="4352" width="9.140625" style="94"/>
    <col min="4353" max="4353" width="11.42578125" style="94" customWidth="1"/>
    <col min="4354" max="4355" width="0" style="94" hidden="1" customWidth="1"/>
    <col min="4356" max="4356" width="12.7109375" style="94" customWidth="1"/>
    <col min="4357" max="4357" width="13.7109375" style="94" bestFit="1" customWidth="1"/>
    <col min="4358" max="4358" width="12.7109375" style="94" customWidth="1"/>
    <col min="4359" max="4359" width="13.7109375" style="94" bestFit="1" customWidth="1"/>
    <col min="4360" max="4360" width="10.28515625" style="94" customWidth="1"/>
    <col min="4361" max="4361" width="14.85546875" style="94" customWidth="1"/>
    <col min="4362" max="4362" width="13.7109375" style="94" bestFit="1" customWidth="1"/>
    <col min="4363" max="4363" width="14.42578125" style="94" customWidth="1"/>
    <col min="4364" max="4364" width="9.140625" style="94"/>
    <col min="4365" max="4365" width="13.7109375" style="94" bestFit="1" customWidth="1"/>
    <col min="4366" max="4608" width="9.140625" style="94"/>
    <col min="4609" max="4609" width="11.42578125" style="94" customWidth="1"/>
    <col min="4610" max="4611" width="0" style="94" hidden="1" customWidth="1"/>
    <col min="4612" max="4612" width="12.7109375" style="94" customWidth="1"/>
    <col min="4613" max="4613" width="13.7109375" style="94" bestFit="1" customWidth="1"/>
    <col min="4614" max="4614" width="12.7109375" style="94" customWidth="1"/>
    <col min="4615" max="4615" width="13.7109375" style="94" bestFit="1" customWidth="1"/>
    <col min="4616" max="4616" width="10.28515625" style="94" customWidth="1"/>
    <col min="4617" max="4617" width="14.85546875" style="94" customWidth="1"/>
    <col min="4618" max="4618" width="13.7109375" style="94" bestFit="1" customWidth="1"/>
    <col min="4619" max="4619" width="14.42578125" style="94" customWidth="1"/>
    <col min="4620" max="4620" width="9.140625" style="94"/>
    <col min="4621" max="4621" width="13.7109375" style="94" bestFit="1" customWidth="1"/>
    <col min="4622" max="4864" width="9.140625" style="94"/>
    <col min="4865" max="4865" width="11.42578125" style="94" customWidth="1"/>
    <col min="4866" max="4867" width="0" style="94" hidden="1" customWidth="1"/>
    <col min="4868" max="4868" width="12.7109375" style="94" customWidth="1"/>
    <col min="4869" max="4869" width="13.7109375" style="94" bestFit="1" customWidth="1"/>
    <col min="4870" max="4870" width="12.7109375" style="94" customWidth="1"/>
    <col min="4871" max="4871" width="13.7109375" style="94" bestFit="1" customWidth="1"/>
    <col min="4872" max="4872" width="10.28515625" style="94" customWidth="1"/>
    <col min="4873" max="4873" width="14.85546875" style="94" customWidth="1"/>
    <col min="4874" max="4874" width="13.7109375" style="94" bestFit="1" customWidth="1"/>
    <col min="4875" max="4875" width="14.42578125" style="94" customWidth="1"/>
    <col min="4876" max="4876" width="9.140625" style="94"/>
    <col min="4877" max="4877" width="13.7109375" style="94" bestFit="1" customWidth="1"/>
    <col min="4878" max="5120" width="9.140625" style="94"/>
    <col min="5121" max="5121" width="11.42578125" style="94" customWidth="1"/>
    <col min="5122" max="5123" width="0" style="94" hidden="1" customWidth="1"/>
    <col min="5124" max="5124" width="12.7109375" style="94" customWidth="1"/>
    <col min="5125" max="5125" width="13.7109375" style="94" bestFit="1" customWidth="1"/>
    <col min="5126" max="5126" width="12.7109375" style="94" customWidth="1"/>
    <col min="5127" max="5127" width="13.7109375" style="94" bestFit="1" customWidth="1"/>
    <col min="5128" max="5128" width="10.28515625" style="94" customWidth="1"/>
    <col min="5129" max="5129" width="14.85546875" style="94" customWidth="1"/>
    <col min="5130" max="5130" width="13.7109375" style="94" bestFit="1" customWidth="1"/>
    <col min="5131" max="5131" width="14.42578125" style="94" customWidth="1"/>
    <col min="5132" max="5132" width="9.140625" style="94"/>
    <col min="5133" max="5133" width="13.7109375" style="94" bestFit="1" customWidth="1"/>
    <col min="5134" max="5376" width="9.140625" style="94"/>
    <col min="5377" max="5377" width="11.42578125" style="94" customWidth="1"/>
    <col min="5378" max="5379" width="0" style="94" hidden="1" customWidth="1"/>
    <col min="5380" max="5380" width="12.7109375" style="94" customWidth="1"/>
    <col min="5381" max="5381" width="13.7109375" style="94" bestFit="1" customWidth="1"/>
    <col min="5382" max="5382" width="12.7109375" style="94" customWidth="1"/>
    <col min="5383" max="5383" width="13.7109375" style="94" bestFit="1" customWidth="1"/>
    <col min="5384" max="5384" width="10.28515625" style="94" customWidth="1"/>
    <col min="5385" max="5385" width="14.85546875" style="94" customWidth="1"/>
    <col min="5386" max="5386" width="13.7109375" style="94" bestFit="1" customWidth="1"/>
    <col min="5387" max="5387" width="14.42578125" style="94" customWidth="1"/>
    <col min="5388" max="5388" width="9.140625" style="94"/>
    <col min="5389" max="5389" width="13.7109375" style="94" bestFit="1" customWidth="1"/>
    <col min="5390" max="5632" width="9.140625" style="94"/>
    <col min="5633" max="5633" width="11.42578125" style="94" customWidth="1"/>
    <col min="5634" max="5635" width="0" style="94" hidden="1" customWidth="1"/>
    <col min="5636" max="5636" width="12.7109375" style="94" customWidth="1"/>
    <col min="5637" max="5637" width="13.7109375" style="94" bestFit="1" customWidth="1"/>
    <col min="5638" max="5638" width="12.7109375" style="94" customWidth="1"/>
    <col min="5639" max="5639" width="13.7109375" style="94" bestFit="1" customWidth="1"/>
    <col min="5640" max="5640" width="10.28515625" style="94" customWidth="1"/>
    <col min="5641" max="5641" width="14.85546875" style="94" customWidth="1"/>
    <col min="5642" max="5642" width="13.7109375" style="94" bestFit="1" customWidth="1"/>
    <col min="5643" max="5643" width="14.42578125" style="94" customWidth="1"/>
    <col min="5644" max="5644" width="9.140625" style="94"/>
    <col min="5645" max="5645" width="13.7109375" style="94" bestFit="1" customWidth="1"/>
    <col min="5646" max="5888" width="9.140625" style="94"/>
    <col min="5889" max="5889" width="11.42578125" style="94" customWidth="1"/>
    <col min="5890" max="5891" width="0" style="94" hidden="1" customWidth="1"/>
    <col min="5892" max="5892" width="12.7109375" style="94" customWidth="1"/>
    <col min="5893" max="5893" width="13.7109375" style="94" bestFit="1" customWidth="1"/>
    <col min="5894" max="5894" width="12.7109375" style="94" customWidth="1"/>
    <col min="5895" max="5895" width="13.7109375" style="94" bestFit="1" customWidth="1"/>
    <col min="5896" max="5896" width="10.28515625" style="94" customWidth="1"/>
    <col min="5897" max="5897" width="14.85546875" style="94" customWidth="1"/>
    <col min="5898" max="5898" width="13.7109375" style="94" bestFit="1" customWidth="1"/>
    <col min="5899" max="5899" width="14.42578125" style="94" customWidth="1"/>
    <col min="5900" max="5900" width="9.140625" style="94"/>
    <col min="5901" max="5901" width="13.7109375" style="94" bestFit="1" customWidth="1"/>
    <col min="5902" max="6144" width="9.140625" style="94"/>
    <col min="6145" max="6145" width="11.42578125" style="94" customWidth="1"/>
    <col min="6146" max="6147" width="0" style="94" hidden="1" customWidth="1"/>
    <col min="6148" max="6148" width="12.7109375" style="94" customWidth="1"/>
    <col min="6149" max="6149" width="13.7109375" style="94" bestFit="1" customWidth="1"/>
    <col min="6150" max="6150" width="12.7109375" style="94" customWidth="1"/>
    <col min="6151" max="6151" width="13.7109375" style="94" bestFit="1" customWidth="1"/>
    <col min="6152" max="6152" width="10.28515625" style="94" customWidth="1"/>
    <col min="6153" max="6153" width="14.85546875" style="94" customWidth="1"/>
    <col min="6154" max="6154" width="13.7109375" style="94" bestFit="1" customWidth="1"/>
    <col min="6155" max="6155" width="14.42578125" style="94" customWidth="1"/>
    <col min="6156" max="6156" width="9.140625" style="94"/>
    <col min="6157" max="6157" width="13.7109375" style="94" bestFit="1" customWidth="1"/>
    <col min="6158" max="6400" width="9.140625" style="94"/>
    <col min="6401" max="6401" width="11.42578125" style="94" customWidth="1"/>
    <col min="6402" max="6403" width="0" style="94" hidden="1" customWidth="1"/>
    <col min="6404" max="6404" width="12.7109375" style="94" customWidth="1"/>
    <col min="6405" max="6405" width="13.7109375" style="94" bestFit="1" customWidth="1"/>
    <col min="6406" max="6406" width="12.7109375" style="94" customWidth="1"/>
    <col min="6407" max="6407" width="13.7109375" style="94" bestFit="1" customWidth="1"/>
    <col min="6408" max="6408" width="10.28515625" style="94" customWidth="1"/>
    <col min="6409" max="6409" width="14.85546875" style="94" customWidth="1"/>
    <col min="6410" max="6410" width="13.7109375" style="94" bestFit="1" customWidth="1"/>
    <col min="6411" max="6411" width="14.42578125" style="94" customWidth="1"/>
    <col min="6412" max="6412" width="9.140625" style="94"/>
    <col min="6413" max="6413" width="13.7109375" style="94" bestFit="1" customWidth="1"/>
    <col min="6414" max="6656" width="9.140625" style="94"/>
    <col min="6657" max="6657" width="11.42578125" style="94" customWidth="1"/>
    <col min="6658" max="6659" width="0" style="94" hidden="1" customWidth="1"/>
    <col min="6660" max="6660" width="12.7109375" style="94" customWidth="1"/>
    <col min="6661" max="6661" width="13.7109375" style="94" bestFit="1" customWidth="1"/>
    <col min="6662" max="6662" width="12.7109375" style="94" customWidth="1"/>
    <col min="6663" max="6663" width="13.7109375" style="94" bestFit="1" customWidth="1"/>
    <col min="6664" max="6664" width="10.28515625" style="94" customWidth="1"/>
    <col min="6665" max="6665" width="14.85546875" style="94" customWidth="1"/>
    <col min="6666" max="6666" width="13.7109375" style="94" bestFit="1" customWidth="1"/>
    <col min="6667" max="6667" width="14.42578125" style="94" customWidth="1"/>
    <col min="6668" max="6668" width="9.140625" style="94"/>
    <col min="6669" max="6669" width="13.7109375" style="94" bestFit="1" customWidth="1"/>
    <col min="6670" max="6912" width="9.140625" style="94"/>
    <col min="6913" max="6913" width="11.42578125" style="94" customWidth="1"/>
    <col min="6914" max="6915" width="0" style="94" hidden="1" customWidth="1"/>
    <col min="6916" max="6916" width="12.7109375" style="94" customWidth="1"/>
    <col min="6917" max="6917" width="13.7109375" style="94" bestFit="1" customWidth="1"/>
    <col min="6918" max="6918" width="12.7109375" style="94" customWidth="1"/>
    <col min="6919" max="6919" width="13.7109375" style="94" bestFit="1" customWidth="1"/>
    <col min="6920" max="6920" width="10.28515625" style="94" customWidth="1"/>
    <col min="6921" max="6921" width="14.85546875" style="94" customWidth="1"/>
    <col min="6922" max="6922" width="13.7109375" style="94" bestFit="1" customWidth="1"/>
    <col min="6923" max="6923" width="14.42578125" style="94" customWidth="1"/>
    <col min="6924" max="6924" width="9.140625" style="94"/>
    <col min="6925" max="6925" width="13.7109375" style="94" bestFit="1" customWidth="1"/>
    <col min="6926" max="7168" width="9.140625" style="94"/>
    <col min="7169" max="7169" width="11.42578125" style="94" customWidth="1"/>
    <col min="7170" max="7171" width="0" style="94" hidden="1" customWidth="1"/>
    <col min="7172" max="7172" width="12.7109375" style="94" customWidth="1"/>
    <col min="7173" max="7173" width="13.7109375" style="94" bestFit="1" customWidth="1"/>
    <col min="7174" max="7174" width="12.7109375" style="94" customWidth="1"/>
    <col min="7175" max="7175" width="13.7109375" style="94" bestFit="1" customWidth="1"/>
    <col min="7176" max="7176" width="10.28515625" style="94" customWidth="1"/>
    <col min="7177" max="7177" width="14.85546875" style="94" customWidth="1"/>
    <col min="7178" max="7178" width="13.7109375" style="94" bestFit="1" customWidth="1"/>
    <col min="7179" max="7179" width="14.42578125" style="94" customWidth="1"/>
    <col min="7180" max="7180" width="9.140625" style="94"/>
    <col min="7181" max="7181" width="13.7109375" style="94" bestFit="1" customWidth="1"/>
    <col min="7182" max="7424" width="9.140625" style="94"/>
    <col min="7425" max="7425" width="11.42578125" style="94" customWidth="1"/>
    <col min="7426" max="7427" width="0" style="94" hidden="1" customWidth="1"/>
    <col min="7428" max="7428" width="12.7109375" style="94" customWidth="1"/>
    <col min="7429" max="7429" width="13.7109375" style="94" bestFit="1" customWidth="1"/>
    <col min="7430" max="7430" width="12.7109375" style="94" customWidth="1"/>
    <col min="7431" max="7431" width="13.7109375" style="94" bestFit="1" customWidth="1"/>
    <col min="7432" max="7432" width="10.28515625" style="94" customWidth="1"/>
    <col min="7433" max="7433" width="14.85546875" style="94" customWidth="1"/>
    <col min="7434" max="7434" width="13.7109375" style="94" bestFit="1" customWidth="1"/>
    <col min="7435" max="7435" width="14.42578125" style="94" customWidth="1"/>
    <col min="7436" max="7436" width="9.140625" style="94"/>
    <col min="7437" max="7437" width="13.7109375" style="94" bestFit="1" customWidth="1"/>
    <col min="7438" max="7680" width="9.140625" style="94"/>
    <col min="7681" max="7681" width="11.42578125" style="94" customWidth="1"/>
    <col min="7682" max="7683" width="0" style="94" hidden="1" customWidth="1"/>
    <col min="7684" max="7684" width="12.7109375" style="94" customWidth="1"/>
    <col min="7685" max="7685" width="13.7109375" style="94" bestFit="1" customWidth="1"/>
    <col min="7686" max="7686" width="12.7109375" style="94" customWidth="1"/>
    <col min="7687" max="7687" width="13.7109375" style="94" bestFit="1" customWidth="1"/>
    <col min="7688" max="7688" width="10.28515625" style="94" customWidth="1"/>
    <col min="7689" max="7689" width="14.85546875" style="94" customWidth="1"/>
    <col min="7690" max="7690" width="13.7109375" style="94" bestFit="1" customWidth="1"/>
    <col min="7691" max="7691" width="14.42578125" style="94" customWidth="1"/>
    <col min="7692" max="7692" width="9.140625" style="94"/>
    <col min="7693" max="7693" width="13.7109375" style="94" bestFit="1" customWidth="1"/>
    <col min="7694" max="7936" width="9.140625" style="94"/>
    <col min="7937" max="7937" width="11.42578125" style="94" customWidth="1"/>
    <col min="7938" max="7939" width="0" style="94" hidden="1" customWidth="1"/>
    <col min="7940" max="7940" width="12.7109375" style="94" customWidth="1"/>
    <col min="7941" max="7941" width="13.7109375" style="94" bestFit="1" customWidth="1"/>
    <col min="7942" max="7942" width="12.7109375" style="94" customWidth="1"/>
    <col min="7943" max="7943" width="13.7109375" style="94" bestFit="1" customWidth="1"/>
    <col min="7944" max="7944" width="10.28515625" style="94" customWidth="1"/>
    <col min="7945" max="7945" width="14.85546875" style="94" customWidth="1"/>
    <col min="7946" max="7946" width="13.7109375" style="94" bestFit="1" customWidth="1"/>
    <col min="7947" max="7947" width="14.42578125" style="94" customWidth="1"/>
    <col min="7948" max="7948" width="9.140625" style="94"/>
    <col min="7949" max="7949" width="13.7109375" style="94" bestFit="1" customWidth="1"/>
    <col min="7950" max="8192" width="9.140625" style="94"/>
    <col min="8193" max="8193" width="11.42578125" style="94" customWidth="1"/>
    <col min="8194" max="8195" width="0" style="94" hidden="1" customWidth="1"/>
    <col min="8196" max="8196" width="12.7109375" style="94" customWidth="1"/>
    <col min="8197" max="8197" width="13.7109375" style="94" bestFit="1" customWidth="1"/>
    <col min="8198" max="8198" width="12.7109375" style="94" customWidth="1"/>
    <col min="8199" max="8199" width="13.7109375" style="94" bestFit="1" customWidth="1"/>
    <col min="8200" max="8200" width="10.28515625" style="94" customWidth="1"/>
    <col min="8201" max="8201" width="14.85546875" style="94" customWidth="1"/>
    <col min="8202" max="8202" width="13.7109375" style="94" bestFit="1" customWidth="1"/>
    <col min="8203" max="8203" width="14.42578125" style="94" customWidth="1"/>
    <col min="8204" max="8204" width="9.140625" style="94"/>
    <col min="8205" max="8205" width="13.7109375" style="94" bestFit="1" customWidth="1"/>
    <col min="8206" max="8448" width="9.140625" style="94"/>
    <col min="8449" max="8449" width="11.42578125" style="94" customWidth="1"/>
    <col min="8450" max="8451" width="0" style="94" hidden="1" customWidth="1"/>
    <col min="8452" max="8452" width="12.7109375" style="94" customWidth="1"/>
    <col min="8453" max="8453" width="13.7109375" style="94" bestFit="1" customWidth="1"/>
    <col min="8454" max="8454" width="12.7109375" style="94" customWidth="1"/>
    <col min="8455" max="8455" width="13.7109375" style="94" bestFit="1" customWidth="1"/>
    <col min="8456" max="8456" width="10.28515625" style="94" customWidth="1"/>
    <col min="8457" max="8457" width="14.85546875" style="94" customWidth="1"/>
    <col min="8458" max="8458" width="13.7109375" style="94" bestFit="1" customWidth="1"/>
    <col min="8459" max="8459" width="14.42578125" style="94" customWidth="1"/>
    <col min="8460" max="8460" width="9.140625" style="94"/>
    <col min="8461" max="8461" width="13.7109375" style="94" bestFit="1" customWidth="1"/>
    <col min="8462" max="8704" width="9.140625" style="94"/>
    <col min="8705" max="8705" width="11.42578125" style="94" customWidth="1"/>
    <col min="8706" max="8707" width="0" style="94" hidden="1" customWidth="1"/>
    <col min="8708" max="8708" width="12.7109375" style="94" customWidth="1"/>
    <col min="8709" max="8709" width="13.7109375" style="94" bestFit="1" customWidth="1"/>
    <col min="8710" max="8710" width="12.7109375" style="94" customWidth="1"/>
    <col min="8711" max="8711" width="13.7109375" style="94" bestFit="1" customWidth="1"/>
    <col min="8712" max="8712" width="10.28515625" style="94" customWidth="1"/>
    <col min="8713" max="8713" width="14.85546875" style="94" customWidth="1"/>
    <col min="8714" max="8714" width="13.7109375" style="94" bestFit="1" customWidth="1"/>
    <col min="8715" max="8715" width="14.42578125" style="94" customWidth="1"/>
    <col min="8716" max="8716" width="9.140625" style="94"/>
    <col min="8717" max="8717" width="13.7109375" style="94" bestFit="1" customWidth="1"/>
    <col min="8718" max="8960" width="9.140625" style="94"/>
    <col min="8961" max="8961" width="11.42578125" style="94" customWidth="1"/>
    <col min="8962" max="8963" width="0" style="94" hidden="1" customWidth="1"/>
    <col min="8964" max="8964" width="12.7109375" style="94" customWidth="1"/>
    <col min="8965" max="8965" width="13.7109375" style="94" bestFit="1" customWidth="1"/>
    <col min="8966" max="8966" width="12.7109375" style="94" customWidth="1"/>
    <col min="8967" max="8967" width="13.7109375" style="94" bestFit="1" customWidth="1"/>
    <col min="8968" max="8968" width="10.28515625" style="94" customWidth="1"/>
    <col min="8969" max="8969" width="14.85546875" style="94" customWidth="1"/>
    <col min="8970" max="8970" width="13.7109375" style="94" bestFit="1" customWidth="1"/>
    <col min="8971" max="8971" width="14.42578125" style="94" customWidth="1"/>
    <col min="8972" max="8972" width="9.140625" style="94"/>
    <col min="8973" max="8973" width="13.7109375" style="94" bestFit="1" customWidth="1"/>
    <col min="8974" max="9216" width="9.140625" style="94"/>
    <col min="9217" max="9217" width="11.42578125" style="94" customWidth="1"/>
    <col min="9218" max="9219" width="0" style="94" hidden="1" customWidth="1"/>
    <col min="9220" max="9220" width="12.7109375" style="94" customWidth="1"/>
    <col min="9221" max="9221" width="13.7109375" style="94" bestFit="1" customWidth="1"/>
    <col min="9222" max="9222" width="12.7109375" style="94" customWidth="1"/>
    <col min="9223" max="9223" width="13.7109375" style="94" bestFit="1" customWidth="1"/>
    <col min="9224" max="9224" width="10.28515625" style="94" customWidth="1"/>
    <col min="9225" max="9225" width="14.85546875" style="94" customWidth="1"/>
    <col min="9226" max="9226" width="13.7109375" style="94" bestFit="1" customWidth="1"/>
    <col min="9227" max="9227" width="14.42578125" style="94" customWidth="1"/>
    <col min="9228" max="9228" width="9.140625" style="94"/>
    <col min="9229" max="9229" width="13.7109375" style="94" bestFit="1" customWidth="1"/>
    <col min="9230" max="9472" width="9.140625" style="94"/>
    <col min="9473" max="9473" width="11.42578125" style="94" customWidth="1"/>
    <col min="9474" max="9475" width="0" style="94" hidden="1" customWidth="1"/>
    <col min="9476" max="9476" width="12.7109375" style="94" customWidth="1"/>
    <col min="9477" max="9477" width="13.7109375" style="94" bestFit="1" customWidth="1"/>
    <col min="9478" max="9478" width="12.7109375" style="94" customWidth="1"/>
    <col min="9479" max="9479" width="13.7109375" style="94" bestFit="1" customWidth="1"/>
    <col min="9480" max="9480" width="10.28515625" style="94" customWidth="1"/>
    <col min="9481" max="9481" width="14.85546875" style="94" customWidth="1"/>
    <col min="9482" max="9482" width="13.7109375" style="94" bestFit="1" customWidth="1"/>
    <col min="9483" max="9483" width="14.42578125" style="94" customWidth="1"/>
    <col min="9484" max="9484" width="9.140625" style="94"/>
    <col min="9485" max="9485" width="13.7109375" style="94" bestFit="1" customWidth="1"/>
    <col min="9486" max="9728" width="9.140625" style="94"/>
    <col min="9729" max="9729" width="11.42578125" style="94" customWidth="1"/>
    <col min="9730" max="9731" width="0" style="94" hidden="1" customWidth="1"/>
    <col min="9732" max="9732" width="12.7109375" style="94" customWidth="1"/>
    <col min="9733" max="9733" width="13.7109375" style="94" bestFit="1" customWidth="1"/>
    <col min="9734" max="9734" width="12.7109375" style="94" customWidth="1"/>
    <col min="9735" max="9735" width="13.7109375" style="94" bestFit="1" customWidth="1"/>
    <col min="9736" max="9736" width="10.28515625" style="94" customWidth="1"/>
    <col min="9737" max="9737" width="14.85546875" style="94" customWidth="1"/>
    <col min="9738" max="9738" width="13.7109375" style="94" bestFit="1" customWidth="1"/>
    <col min="9739" max="9739" width="14.42578125" style="94" customWidth="1"/>
    <col min="9740" max="9740" width="9.140625" style="94"/>
    <col min="9741" max="9741" width="13.7109375" style="94" bestFit="1" customWidth="1"/>
    <col min="9742" max="9984" width="9.140625" style="94"/>
    <col min="9985" max="9985" width="11.42578125" style="94" customWidth="1"/>
    <col min="9986" max="9987" width="0" style="94" hidden="1" customWidth="1"/>
    <col min="9988" max="9988" width="12.7109375" style="94" customWidth="1"/>
    <col min="9989" max="9989" width="13.7109375" style="94" bestFit="1" customWidth="1"/>
    <col min="9990" max="9990" width="12.7109375" style="94" customWidth="1"/>
    <col min="9991" max="9991" width="13.7109375" style="94" bestFit="1" customWidth="1"/>
    <col min="9992" max="9992" width="10.28515625" style="94" customWidth="1"/>
    <col min="9993" max="9993" width="14.85546875" style="94" customWidth="1"/>
    <col min="9994" max="9994" width="13.7109375" style="94" bestFit="1" customWidth="1"/>
    <col min="9995" max="9995" width="14.42578125" style="94" customWidth="1"/>
    <col min="9996" max="9996" width="9.140625" style="94"/>
    <col min="9997" max="9997" width="13.7109375" style="94" bestFit="1" customWidth="1"/>
    <col min="9998" max="10240" width="9.140625" style="94"/>
    <col min="10241" max="10241" width="11.42578125" style="94" customWidth="1"/>
    <col min="10242" max="10243" width="0" style="94" hidden="1" customWidth="1"/>
    <col min="10244" max="10244" width="12.7109375" style="94" customWidth="1"/>
    <col min="10245" max="10245" width="13.7109375" style="94" bestFit="1" customWidth="1"/>
    <col min="10246" max="10246" width="12.7109375" style="94" customWidth="1"/>
    <col min="10247" max="10247" width="13.7109375" style="94" bestFit="1" customWidth="1"/>
    <col min="10248" max="10248" width="10.28515625" style="94" customWidth="1"/>
    <col min="10249" max="10249" width="14.85546875" style="94" customWidth="1"/>
    <col min="10250" max="10250" width="13.7109375" style="94" bestFit="1" customWidth="1"/>
    <col min="10251" max="10251" width="14.42578125" style="94" customWidth="1"/>
    <col min="10252" max="10252" width="9.140625" style="94"/>
    <col min="10253" max="10253" width="13.7109375" style="94" bestFit="1" customWidth="1"/>
    <col min="10254" max="10496" width="9.140625" style="94"/>
    <col min="10497" max="10497" width="11.42578125" style="94" customWidth="1"/>
    <col min="10498" max="10499" width="0" style="94" hidden="1" customWidth="1"/>
    <col min="10500" max="10500" width="12.7109375" style="94" customWidth="1"/>
    <col min="10501" max="10501" width="13.7109375" style="94" bestFit="1" customWidth="1"/>
    <col min="10502" max="10502" width="12.7109375" style="94" customWidth="1"/>
    <col min="10503" max="10503" width="13.7109375" style="94" bestFit="1" customWidth="1"/>
    <col min="10504" max="10504" width="10.28515625" style="94" customWidth="1"/>
    <col min="10505" max="10505" width="14.85546875" style="94" customWidth="1"/>
    <col min="10506" max="10506" width="13.7109375" style="94" bestFit="1" customWidth="1"/>
    <col min="10507" max="10507" width="14.42578125" style="94" customWidth="1"/>
    <col min="10508" max="10508" width="9.140625" style="94"/>
    <col min="10509" max="10509" width="13.7109375" style="94" bestFit="1" customWidth="1"/>
    <col min="10510" max="10752" width="9.140625" style="94"/>
    <col min="10753" max="10753" width="11.42578125" style="94" customWidth="1"/>
    <col min="10754" max="10755" width="0" style="94" hidden="1" customWidth="1"/>
    <col min="10756" max="10756" width="12.7109375" style="94" customWidth="1"/>
    <col min="10757" max="10757" width="13.7109375" style="94" bestFit="1" customWidth="1"/>
    <col min="10758" max="10758" width="12.7109375" style="94" customWidth="1"/>
    <col min="10759" max="10759" width="13.7109375" style="94" bestFit="1" customWidth="1"/>
    <col min="10760" max="10760" width="10.28515625" style="94" customWidth="1"/>
    <col min="10761" max="10761" width="14.85546875" style="94" customWidth="1"/>
    <col min="10762" max="10762" width="13.7109375" style="94" bestFit="1" customWidth="1"/>
    <col min="10763" max="10763" width="14.42578125" style="94" customWidth="1"/>
    <col min="10764" max="10764" width="9.140625" style="94"/>
    <col min="10765" max="10765" width="13.7109375" style="94" bestFit="1" customWidth="1"/>
    <col min="10766" max="11008" width="9.140625" style="94"/>
    <col min="11009" max="11009" width="11.42578125" style="94" customWidth="1"/>
    <col min="11010" max="11011" width="0" style="94" hidden="1" customWidth="1"/>
    <col min="11012" max="11012" width="12.7109375" style="94" customWidth="1"/>
    <col min="11013" max="11013" width="13.7109375" style="94" bestFit="1" customWidth="1"/>
    <col min="11014" max="11014" width="12.7109375" style="94" customWidth="1"/>
    <col min="11015" max="11015" width="13.7109375" style="94" bestFit="1" customWidth="1"/>
    <col min="11016" max="11016" width="10.28515625" style="94" customWidth="1"/>
    <col min="11017" max="11017" width="14.85546875" style="94" customWidth="1"/>
    <col min="11018" max="11018" width="13.7109375" style="94" bestFit="1" customWidth="1"/>
    <col min="11019" max="11019" width="14.42578125" style="94" customWidth="1"/>
    <col min="11020" max="11020" width="9.140625" style="94"/>
    <col min="11021" max="11021" width="13.7109375" style="94" bestFit="1" customWidth="1"/>
    <col min="11022" max="11264" width="9.140625" style="94"/>
    <col min="11265" max="11265" width="11.42578125" style="94" customWidth="1"/>
    <col min="11266" max="11267" width="0" style="94" hidden="1" customWidth="1"/>
    <col min="11268" max="11268" width="12.7109375" style="94" customWidth="1"/>
    <col min="11269" max="11269" width="13.7109375" style="94" bestFit="1" customWidth="1"/>
    <col min="11270" max="11270" width="12.7109375" style="94" customWidth="1"/>
    <col min="11271" max="11271" width="13.7109375" style="94" bestFit="1" customWidth="1"/>
    <col min="11272" max="11272" width="10.28515625" style="94" customWidth="1"/>
    <col min="11273" max="11273" width="14.85546875" style="94" customWidth="1"/>
    <col min="11274" max="11274" width="13.7109375" style="94" bestFit="1" customWidth="1"/>
    <col min="11275" max="11275" width="14.42578125" style="94" customWidth="1"/>
    <col min="11276" max="11276" width="9.140625" style="94"/>
    <col min="11277" max="11277" width="13.7109375" style="94" bestFit="1" customWidth="1"/>
    <col min="11278" max="11520" width="9.140625" style="94"/>
    <col min="11521" max="11521" width="11.42578125" style="94" customWidth="1"/>
    <col min="11522" max="11523" width="0" style="94" hidden="1" customWidth="1"/>
    <col min="11524" max="11524" width="12.7109375" style="94" customWidth="1"/>
    <col min="11525" max="11525" width="13.7109375" style="94" bestFit="1" customWidth="1"/>
    <col min="11526" max="11526" width="12.7109375" style="94" customWidth="1"/>
    <col min="11527" max="11527" width="13.7109375" style="94" bestFit="1" customWidth="1"/>
    <col min="11528" max="11528" width="10.28515625" style="94" customWidth="1"/>
    <col min="11529" max="11529" width="14.85546875" style="94" customWidth="1"/>
    <col min="11530" max="11530" width="13.7109375" style="94" bestFit="1" customWidth="1"/>
    <col min="11531" max="11531" width="14.42578125" style="94" customWidth="1"/>
    <col min="11532" max="11532" width="9.140625" style="94"/>
    <col min="11533" max="11533" width="13.7109375" style="94" bestFit="1" customWidth="1"/>
    <col min="11534" max="11776" width="9.140625" style="94"/>
    <col min="11777" max="11777" width="11.42578125" style="94" customWidth="1"/>
    <col min="11778" max="11779" width="0" style="94" hidden="1" customWidth="1"/>
    <col min="11780" max="11780" width="12.7109375" style="94" customWidth="1"/>
    <col min="11781" max="11781" width="13.7109375" style="94" bestFit="1" customWidth="1"/>
    <col min="11782" max="11782" width="12.7109375" style="94" customWidth="1"/>
    <col min="11783" max="11783" width="13.7109375" style="94" bestFit="1" customWidth="1"/>
    <col min="11784" max="11784" width="10.28515625" style="94" customWidth="1"/>
    <col min="11785" max="11785" width="14.85546875" style="94" customWidth="1"/>
    <col min="11786" max="11786" width="13.7109375" style="94" bestFit="1" customWidth="1"/>
    <col min="11787" max="11787" width="14.42578125" style="94" customWidth="1"/>
    <col min="11788" max="11788" width="9.140625" style="94"/>
    <col min="11789" max="11789" width="13.7109375" style="94" bestFit="1" customWidth="1"/>
    <col min="11790" max="12032" width="9.140625" style="94"/>
    <col min="12033" max="12033" width="11.42578125" style="94" customWidth="1"/>
    <col min="12034" max="12035" width="0" style="94" hidden="1" customWidth="1"/>
    <col min="12036" max="12036" width="12.7109375" style="94" customWidth="1"/>
    <col min="12037" max="12037" width="13.7109375" style="94" bestFit="1" customWidth="1"/>
    <col min="12038" max="12038" width="12.7109375" style="94" customWidth="1"/>
    <col min="12039" max="12039" width="13.7109375" style="94" bestFit="1" customWidth="1"/>
    <col min="12040" max="12040" width="10.28515625" style="94" customWidth="1"/>
    <col min="12041" max="12041" width="14.85546875" style="94" customWidth="1"/>
    <col min="12042" max="12042" width="13.7109375" style="94" bestFit="1" customWidth="1"/>
    <col min="12043" max="12043" width="14.42578125" style="94" customWidth="1"/>
    <col min="12044" max="12044" width="9.140625" style="94"/>
    <col min="12045" max="12045" width="13.7109375" style="94" bestFit="1" customWidth="1"/>
    <col min="12046" max="12288" width="9.140625" style="94"/>
    <col min="12289" max="12289" width="11.42578125" style="94" customWidth="1"/>
    <col min="12290" max="12291" width="0" style="94" hidden="1" customWidth="1"/>
    <col min="12292" max="12292" width="12.7109375" style="94" customWidth="1"/>
    <col min="12293" max="12293" width="13.7109375" style="94" bestFit="1" customWidth="1"/>
    <col min="12294" max="12294" width="12.7109375" style="94" customWidth="1"/>
    <col min="12295" max="12295" width="13.7109375" style="94" bestFit="1" customWidth="1"/>
    <col min="12296" max="12296" width="10.28515625" style="94" customWidth="1"/>
    <col min="12297" max="12297" width="14.85546875" style="94" customWidth="1"/>
    <col min="12298" max="12298" width="13.7109375" style="94" bestFit="1" customWidth="1"/>
    <col min="12299" max="12299" width="14.42578125" style="94" customWidth="1"/>
    <col min="12300" max="12300" width="9.140625" style="94"/>
    <col min="12301" max="12301" width="13.7109375" style="94" bestFit="1" customWidth="1"/>
    <col min="12302" max="12544" width="9.140625" style="94"/>
    <col min="12545" max="12545" width="11.42578125" style="94" customWidth="1"/>
    <col min="12546" max="12547" width="0" style="94" hidden="1" customWidth="1"/>
    <col min="12548" max="12548" width="12.7109375" style="94" customWidth="1"/>
    <col min="12549" max="12549" width="13.7109375" style="94" bestFit="1" customWidth="1"/>
    <col min="12550" max="12550" width="12.7109375" style="94" customWidth="1"/>
    <col min="12551" max="12551" width="13.7109375" style="94" bestFit="1" customWidth="1"/>
    <col min="12552" max="12552" width="10.28515625" style="94" customWidth="1"/>
    <col min="12553" max="12553" width="14.85546875" style="94" customWidth="1"/>
    <col min="12554" max="12554" width="13.7109375" style="94" bestFit="1" customWidth="1"/>
    <col min="12555" max="12555" width="14.42578125" style="94" customWidth="1"/>
    <col min="12556" max="12556" width="9.140625" style="94"/>
    <col min="12557" max="12557" width="13.7109375" style="94" bestFit="1" customWidth="1"/>
    <col min="12558" max="12800" width="9.140625" style="94"/>
    <col min="12801" max="12801" width="11.42578125" style="94" customWidth="1"/>
    <col min="12802" max="12803" width="0" style="94" hidden="1" customWidth="1"/>
    <col min="12804" max="12804" width="12.7109375" style="94" customWidth="1"/>
    <col min="12805" max="12805" width="13.7109375" style="94" bestFit="1" customWidth="1"/>
    <col min="12806" max="12806" width="12.7109375" style="94" customWidth="1"/>
    <col min="12807" max="12807" width="13.7109375" style="94" bestFit="1" customWidth="1"/>
    <col min="12808" max="12808" width="10.28515625" style="94" customWidth="1"/>
    <col min="12809" max="12809" width="14.85546875" style="94" customWidth="1"/>
    <col min="12810" max="12810" width="13.7109375" style="94" bestFit="1" customWidth="1"/>
    <col min="12811" max="12811" width="14.42578125" style="94" customWidth="1"/>
    <col min="12812" max="12812" width="9.140625" style="94"/>
    <col min="12813" max="12813" width="13.7109375" style="94" bestFit="1" customWidth="1"/>
    <col min="12814" max="13056" width="9.140625" style="94"/>
    <col min="13057" max="13057" width="11.42578125" style="94" customWidth="1"/>
    <col min="13058" max="13059" width="0" style="94" hidden="1" customWidth="1"/>
    <col min="13060" max="13060" width="12.7109375" style="94" customWidth="1"/>
    <col min="13061" max="13061" width="13.7109375" style="94" bestFit="1" customWidth="1"/>
    <col min="13062" max="13062" width="12.7109375" style="94" customWidth="1"/>
    <col min="13063" max="13063" width="13.7109375" style="94" bestFit="1" customWidth="1"/>
    <col min="13064" max="13064" width="10.28515625" style="94" customWidth="1"/>
    <col min="13065" max="13065" width="14.85546875" style="94" customWidth="1"/>
    <col min="13066" max="13066" width="13.7109375" style="94" bestFit="1" customWidth="1"/>
    <col min="13067" max="13067" width="14.42578125" style="94" customWidth="1"/>
    <col min="13068" max="13068" width="9.140625" style="94"/>
    <col min="13069" max="13069" width="13.7109375" style="94" bestFit="1" customWidth="1"/>
    <col min="13070" max="13312" width="9.140625" style="94"/>
    <col min="13313" max="13313" width="11.42578125" style="94" customWidth="1"/>
    <col min="13314" max="13315" width="0" style="94" hidden="1" customWidth="1"/>
    <col min="13316" max="13316" width="12.7109375" style="94" customWidth="1"/>
    <col min="13317" max="13317" width="13.7109375" style="94" bestFit="1" customWidth="1"/>
    <col min="13318" max="13318" width="12.7109375" style="94" customWidth="1"/>
    <col min="13319" max="13319" width="13.7109375" style="94" bestFit="1" customWidth="1"/>
    <col min="13320" max="13320" width="10.28515625" style="94" customWidth="1"/>
    <col min="13321" max="13321" width="14.85546875" style="94" customWidth="1"/>
    <col min="13322" max="13322" width="13.7109375" style="94" bestFit="1" customWidth="1"/>
    <col min="13323" max="13323" width="14.42578125" style="94" customWidth="1"/>
    <col min="13324" max="13324" width="9.140625" style="94"/>
    <col min="13325" max="13325" width="13.7109375" style="94" bestFit="1" customWidth="1"/>
    <col min="13326" max="13568" width="9.140625" style="94"/>
    <col min="13569" max="13569" width="11.42578125" style="94" customWidth="1"/>
    <col min="13570" max="13571" width="0" style="94" hidden="1" customWidth="1"/>
    <col min="13572" max="13572" width="12.7109375" style="94" customWidth="1"/>
    <col min="13573" max="13573" width="13.7109375" style="94" bestFit="1" customWidth="1"/>
    <col min="13574" max="13574" width="12.7109375" style="94" customWidth="1"/>
    <col min="13575" max="13575" width="13.7109375" style="94" bestFit="1" customWidth="1"/>
    <col min="13576" max="13576" width="10.28515625" style="94" customWidth="1"/>
    <col min="13577" max="13577" width="14.85546875" style="94" customWidth="1"/>
    <col min="13578" max="13578" width="13.7109375" style="94" bestFit="1" customWidth="1"/>
    <col min="13579" max="13579" width="14.42578125" style="94" customWidth="1"/>
    <col min="13580" max="13580" width="9.140625" style="94"/>
    <col min="13581" max="13581" width="13.7109375" style="94" bestFit="1" customWidth="1"/>
    <col min="13582" max="13824" width="9.140625" style="94"/>
    <col min="13825" max="13825" width="11.42578125" style="94" customWidth="1"/>
    <col min="13826" max="13827" width="0" style="94" hidden="1" customWidth="1"/>
    <col min="13828" max="13828" width="12.7109375" style="94" customWidth="1"/>
    <col min="13829" max="13829" width="13.7109375" style="94" bestFit="1" customWidth="1"/>
    <col min="13830" max="13830" width="12.7109375" style="94" customWidth="1"/>
    <col min="13831" max="13831" width="13.7109375" style="94" bestFit="1" customWidth="1"/>
    <col min="13832" max="13832" width="10.28515625" style="94" customWidth="1"/>
    <col min="13833" max="13833" width="14.85546875" style="94" customWidth="1"/>
    <col min="13834" max="13834" width="13.7109375" style="94" bestFit="1" customWidth="1"/>
    <col min="13835" max="13835" width="14.42578125" style="94" customWidth="1"/>
    <col min="13836" max="13836" width="9.140625" style="94"/>
    <col min="13837" max="13837" width="13.7109375" style="94" bestFit="1" customWidth="1"/>
    <col min="13838" max="14080" width="9.140625" style="94"/>
    <col min="14081" max="14081" width="11.42578125" style="94" customWidth="1"/>
    <col min="14082" max="14083" width="0" style="94" hidden="1" customWidth="1"/>
    <col min="14084" max="14084" width="12.7109375" style="94" customWidth="1"/>
    <col min="14085" max="14085" width="13.7109375" style="94" bestFit="1" customWidth="1"/>
    <col min="14086" max="14086" width="12.7109375" style="94" customWidth="1"/>
    <col min="14087" max="14087" width="13.7109375" style="94" bestFit="1" customWidth="1"/>
    <col min="14088" max="14088" width="10.28515625" style="94" customWidth="1"/>
    <col min="14089" max="14089" width="14.85546875" style="94" customWidth="1"/>
    <col min="14090" max="14090" width="13.7109375" style="94" bestFit="1" customWidth="1"/>
    <col min="14091" max="14091" width="14.42578125" style="94" customWidth="1"/>
    <col min="14092" max="14092" width="9.140625" style="94"/>
    <col min="14093" max="14093" width="13.7109375" style="94" bestFit="1" customWidth="1"/>
    <col min="14094" max="14336" width="9.140625" style="94"/>
    <col min="14337" max="14337" width="11.42578125" style="94" customWidth="1"/>
    <col min="14338" max="14339" width="0" style="94" hidden="1" customWidth="1"/>
    <col min="14340" max="14340" width="12.7109375" style="94" customWidth="1"/>
    <col min="14341" max="14341" width="13.7109375" style="94" bestFit="1" customWidth="1"/>
    <col min="14342" max="14342" width="12.7109375" style="94" customWidth="1"/>
    <col min="14343" max="14343" width="13.7109375" style="94" bestFit="1" customWidth="1"/>
    <col min="14344" max="14344" width="10.28515625" style="94" customWidth="1"/>
    <col min="14345" max="14345" width="14.85546875" style="94" customWidth="1"/>
    <col min="14346" max="14346" width="13.7109375" style="94" bestFit="1" customWidth="1"/>
    <col min="14347" max="14347" width="14.42578125" style="94" customWidth="1"/>
    <col min="14348" max="14348" width="9.140625" style="94"/>
    <col min="14349" max="14349" width="13.7109375" style="94" bestFit="1" customWidth="1"/>
    <col min="14350" max="14592" width="9.140625" style="94"/>
    <col min="14593" max="14593" width="11.42578125" style="94" customWidth="1"/>
    <col min="14594" max="14595" width="0" style="94" hidden="1" customWidth="1"/>
    <col min="14596" max="14596" width="12.7109375" style="94" customWidth="1"/>
    <col min="14597" max="14597" width="13.7109375" style="94" bestFit="1" customWidth="1"/>
    <col min="14598" max="14598" width="12.7109375" style="94" customWidth="1"/>
    <col min="14599" max="14599" width="13.7109375" style="94" bestFit="1" customWidth="1"/>
    <col min="14600" max="14600" width="10.28515625" style="94" customWidth="1"/>
    <col min="14601" max="14601" width="14.85546875" style="94" customWidth="1"/>
    <col min="14602" max="14602" width="13.7109375" style="94" bestFit="1" customWidth="1"/>
    <col min="14603" max="14603" width="14.42578125" style="94" customWidth="1"/>
    <col min="14604" max="14604" width="9.140625" style="94"/>
    <col min="14605" max="14605" width="13.7109375" style="94" bestFit="1" customWidth="1"/>
    <col min="14606" max="14848" width="9.140625" style="94"/>
    <col min="14849" max="14849" width="11.42578125" style="94" customWidth="1"/>
    <col min="14850" max="14851" width="0" style="94" hidden="1" customWidth="1"/>
    <col min="14852" max="14852" width="12.7109375" style="94" customWidth="1"/>
    <col min="14853" max="14853" width="13.7109375" style="94" bestFit="1" customWidth="1"/>
    <col min="14854" max="14854" width="12.7109375" style="94" customWidth="1"/>
    <col min="14855" max="14855" width="13.7109375" style="94" bestFit="1" customWidth="1"/>
    <col min="14856" max="14856" width="10.28515625" style="94" customWidth="1"/>
    <col min="14857" max="14857" width="14.85546875" style="94" customWidth="1"/>
    <col min="14858" max="14858" width="13.7109375" style="94" bestFit="1" customWidth="1"/>
    <col min="14859" max="14859" width="14.42578125" style="94" customWidth="1"/>
    <col min="14860" max="14860" width="9.140625" style="94"/>
    <col min="14861" max="14861" width="13.7109375" style="94" bestFit="1" customWidth="1"/>
    <col min="14862" max="15104" width="9.140625" style="94"/>
    <col min="15105" max="15105" width="11.42578125" style="94" customWidth="1"/>
    <col min="15106" max="15107" width="0" style="94" hidden="1" customWidth="1"/>
    <col min="15108" max="15108" width="12.7109375" style="94" customWidth="1"/>
    <col min="15109" max="15109" width="13.7109375" style="94" bestFit="1" customWidth="1"/>
    <col min="15110" max="15110" width="12.7109375" style="94" customWidth="1"/>
    <col min="15111" max="15111" width="13.7109375" style="94" bestFit="1" customWidth="1"/>
    <col min="15112" max="15112" width="10.28515625" style="94" customWidth="1"/>
    <col min="15113" max="15113" width="14.85546875" style="94" customWidth="1"/>
    <col min="15114" max="15114" width="13.7109375" style="94" bestFit="1" customWidth="1"/>
    <col min="15115" max="15115" width="14.42578125" style="94" customWidth="1"/>
    <col min="15116" max="15116" width="9.140625" style="94"/>
    <col min="15117" max="15117" width="13.7109375" style="94" bestFit="1" customWidth="1"/>
    <col min="15118" max="15360" width="9.140625" style="94"/>
    <col min="15361" max="15361" width="11.42578125" style="94" customWidth="1"/>
    <col min="15362" max="15363" width="0" style="94" hidden="1" customWidth="1"/>
    <col min="15364" max="15364" width="12.7109375" style="94" customWidth="1"/>
    <col min="15365" max="15365" width="13.7109375" style="94" bestFit="1" customWidth="1"/>
    <col min="15366" max="15366" width="12.7109375" style="94" customWidth="1"/>
    <col min="15367" max="15367" width="13.7109375" style="94" bestFit="1" customWidth="1"/>
    <col min="15368" max="15368" width="10.28515625" style="94" customWidth="1"/>
    <col min="15369" max="15369" width="14.85546875" style="94" customWidth="1"/>
    <col min="15370" max="15370" width="13.7109375" style="94" bestFit="1" customWidth="1"/>
    <col min="15371" max="15371" width="14.42578125" style="94" customWidth="1"/>
    <col min="15372" max="15372" width="9.140625" style="94"/>
    <col min="15373" max="15373" width="13.7109375" style="94" bestFit="1" customWidth="1"/>
    <col min="15374" max="15616" width="9.140625" style="94"/>
    <col min="15617" max="15617" width="11.42578125" style="94" customWidth="1"/>
    <col min="15618" max="15619" width="0" style="94" hidden="1" customWidth="1"/>
    <col min="15620" max="15620" width="12.7109375" style="94" customWidth="1"/>
    <col min="15621" max="15621" width="13.7109375" style="94" bestFit="1" customWidth="1"/>
    <col min="15622" max="15622" width="12.7109375" style="94" customWidth="1"/>
    <col min="15623" max="15623" width="13.7109375" style="94" bestFit="1" customWidth="1"/>
    <col min="15624" max="15624" width="10.28515625" style="94" customWidth="1"/>
    <col min="15625" max="15625" width="14.85546875" style="94" customWidth="1"/>
    <col min="15626" max="15626" width="13.7109375" style="94" bestFit="1" customWidth="1"/>
    <col min="15627" max="15627" width="14.42578125" style="94" customWidth="1"/>
    <col min="15628" max="15628" width="9.140625" style="94"/>
    <col min="15629" max="15629" width="13.7109375" style="94" bestFit="1" customWidth="1"/>
    <col min="15630" max="15872" width="9.140625" style="94"/>
    <col min="15873" max="15873" width="11.42578125" style="94" customWidth="1"/>
    <col min="15874" max="15875" width="0" style="94" hidden="1" customWidth="1"/>
    <col min="15876" max="15876" width="12.7109375" style="94" customWidth="1"/>
    <col min="15877" max="15877" width="13.7109375" style="94" bestFit="1" customWidth="1"/>
    <col min="15878" max="15878" width="12.7109375" style="94" customWidth="1"/>
    <col min="15879" max="15879" width="13.7109375" style="94" bestFit="1" customWidth="1"/>
    <col min="15880" max="15880" width="10.28515625" style="94" customWidth="1"/>
    <col min="15881" max="15881" width="14.85546875" style="94" customWidth="1"/>
    <col min="15882" max="15882" width="13.7109375" style="94" bestFit="1" customWidth="1"/>
    <col min="15883" max="15883" width="14.42578125" style="94" customWidth="1"/>
    <col min="15884" max="15884" width="9.140625" style="94"/>
    <col min="15885" max="15885" width="13.7109375" style="94" bestFit="1" customWidth="1"/>
    <col min="15886" max="16128" width="9.140625" style="94"/>
    <col min="16129" max="16129" width="11.42578125" style="94" customWidth="1"/>
    <col min="16130" max="16131" width="0" style="94" hidden="1" customWidth="1"/>
    <col min="16132" max="16132" width="12.7109375" style="94" customWidth="1"/>
    <col min="16133" max="16133" width="13.7109375" style="94" bestFit="1" customWidth="1"/>
    <col min="16134" max="16134" width="12.7109375" style="94" customWidth="1"/>
    <col min="16135" max="16135" width="13.7109375" style="94" bestFit="1" customWidth="1"/>
    <col min="16136" max="16136" width="10.28515625" style="94" customWidth="1"/>
    <col min="16137" max="16137" width="14.85546875" style="94" customWidth="1"/>
    <col min="16138" max="16138" width="13.7109375" style="94" bestFit="1" customWidth="1"/>
    <col min="16139" max="16139" width="14.42578125" style="94" customWidth="1"/>
    <col min="16140" max="16140" width="9.140625" style="94"/>
    <col min="16141" max="16141" width="13.7109375" style="94" bestFit="1" customWidth="1"/>
    <col min="16142" max="16384" width="9.140625" style="94"/>
  </cols>
  <sheetData>
    <row r="1" spans="1:9">
      <c r="A1" s="1562" t="s">
        <v>285</v>
      </c>
      <c r="B1" s="1562"/>
      <c r="C1" s="1562"/>
      <c r="D1" s="1562"/>
      <c r="E1" s="1562"/>
      <c r="F1" s="1562"/>
      <c r="G1" s="1562"/>
      <c r="H1" s="1562"/>
      <c r="I1" s="1562"/>
    </row>
    <row r="2" spans="1:9">
      <c r="A2" s="1563" t="s">
        <v>93</v>
      </c>
      <c r="B2" s="1563"/>
      <c r="C2" s="1563"/>
      <c r="D2" s="1563"/>
      <c r="E2" s="1563"/>
      <c r="F2" s="1563"/>
      <c r="G2" s="1563"/>
      <c r="H2" s="1563"/>
      <c r="I2" s="1563"/>
    </row>
    <row r="3" spans="1:9">
      <c r="A3" s="1563" t="s">
        <v>195</v>
      </c>
      <c r="B3" s="1563"/>
      <c r="C3" s="1563"/>
      <c r="D3" s="1563"/>
      <c r="E3" s="1563"/>
      <c r="F3" s="1563"/>
      <c r="G3" s="1563"/>
      <c r="H3" s="1563"/>
      <c r="I3" s="1563"/>
    </row>
    <row r="4" spans="1:9" ht="16.5" thickBot="1">
      <c r="A4" s="1564" t="s">
        <v>196</v>
      </c>
      <c r="B4" s="1564"/>
      <c r="C4" s="1564"/>
      <c r="D4" s="1564"/>
      <c r="E4" s="1564"/>
      <c r="F4" s="1564"/>
      <c r="G4" s="1564"/>
      <c r="H4" s="1564"/>
      <c r="I4" s="1564"/>
    </row>
    <row r="5" spans="1:9" ht="25.5" customHeight="1" thickTop="1">
      <c r="A5" s="1565" t="s">
        <v>197</v>
      </c>
      <c r="B5" s="1567" t="s">
        <v>198</v>
      </c>
      <c r="C5" s="1567"/>
      <c r="D5" s="1568" t="s">
        <v>6</v>
      </c>
      <c r="E5" s="1569"/>
      <c r="F5" s="1567" t="s">
        <v>7</v>
      </c>
      <c r="G5" s="1567"/>
      <c r="H5" s="1569" t="s">
        <v>53</v>
      </c>
      <c r="I5" s="1570"/>
    </row>
    <row r="6" spans="1:9" ht="25.5" customHeight="1">
      <c r="A6" s="1566"/>
      <c r="B6" s="120" t="s">
        <v>199</v>
      </c>
      <c r="C6" s="120" t="s">
        <v>5</v>
      </c>
      <c r="D6" s="121" t="s">
        <v>199</v>
      </c>
      <c r="E6" s="121" t="s">
        <v>5</v>
      </c>
      <c r="F6" s="121" t="s">
        <v>199</v>
      </c>
      <c r="G6" s="121" t="s">
        <v>5</v>
      </c>
      <c r="H6" s="122" t="s">
        <v>199</v>
      </c>
      <c r="I6" s="123" t="s">
        <v>5</v>
      </c>
    </row>
    <row r="7" spans="1:9" ht="25.5" customHeight="1">
      <c r="A7" s="124" t="s">
        <v>200</v>
      </c>
      <c r="B7" s="125">
        <v>99.64</v>
      </c>
      <c r="C7" s="126">
        <v>7.5</v>
      </c>
      <c r="D7" s="126">
        <v>106.52</v>
      </c>
      <c r="E7" s="127">
        <v>6.9</v>
      </c>
      <c r="F7" s="126">
        <v>115.7</v>
      </c>
      <c r="G7" s="126">
        <v>8.61</v>
      </c>
      <c r="H7" s="128">
        <v>118.34</v>
      </c>
      <c r="I7" s="129">
        <v>2.29</v>
      </c>
    </row>
    <row r="8" spans="1:9" ht="25.5" customHeight="1">
      <c r="A8" s="124" t="s">
        <v>201</v>
      </c>
      <c r="B8" s="130">
        <v>99.87</v>
      </c>
      <c r="C8" s="131">
        <v>7.6</v>
      </c>
      <c r="D8" s="132">
        <v>107.05</v>
      </c>
      <c r="E8" s="131">
        <v>7.2</v>
      </c>
      <c r="F8" s="132">
        <v>115.5</v>
      </c>
      <c r="G8" s="131">
        <v>7.9</v>
      </c>
      <c r="H8" s="133">
        <v>119.41</v>
      </c>
      <c r="I8" s="129">
        <v>3.39</v>
      </c>
    </row>
    <row r="9" spans="1:9" ht="25.5" customHeight="1">
      <c r="A9" s="124" t="s">
        <v>202</v>
      </c>
      <c r="B9" s="134">
        <v>100.17</v>
      </c>
      <c r="C9" s="126">
        <v>7.5</v>
      </c>
      <c r="D9" s="135">
        <v>108.37</v>
      </c>
      <c r="E9" s="126">
        <v>8.1999999999999993</v>
      </c>
      <c r="F9" s="135">
        <v>115.66</v>
      </c>
      <c r="G9" s="126">
        <v>6.73</v>
      </c>
      <c r="H9" s="136">
        <v>119.24</v>
      </c>
      <c r="I9" s="129">
        <v>3.1</v>
      </c>
    </row>
    <row r="10" spans="1:9" ht="25.5" customHeight="1">
      <c r="A10" s="124" t="s">
        <v>203</v>
      </c>
      <c r="B10" s="134">
        <v>100.37</v>
      </c>
      <c r="C10" s="126">
        <v>7.2</v>
      </c>
      <c r="D10" s="135">
        <v>110.85</v>
      </c>
      <c r="E10" s="126">
        <v>10.44</v>
      </c>
      <c r="F10" s="135">
        <v>116.12</v>
      </c>
      <c r="G10" s="126">
        <v>4.75</v>
      </c>
      <c r="H10" s="136">
        <v>120.59</v>
      </c>
      <c r="I10" s="129">
        <v>3.85</v>
      </c>
    </row>
    <row r="11" spans="1:9" ht="25.5" customHeight="1">
      <c r="A11" s="124" t="s">
        <v>204</v>
      </c>
      <c r="B11" s="134">
        <v>99.38</v>
      </c>
      <c r="C11" s="126">
        <v>7</v>
      </c>
      <c r="D11" s="135">
        <v>110.88</v>
      </c>
      <c r="E11" s="126">
        <v>11.58</v>
      </c>
      <c r="F11" s="135">
        <v>115.1</v>
      </c>
      <c r="G11" s="126">
        <v>3.8</v>
      </c>
      <c r="H11" s="136">
        <v>119.92</v>
      </c>
      <c r="I11" s="129">
        <v>4.16</v>
      </c>
    </row>
    <row r="12" spans="1:9" ht="25.5" customHeight="1">
      <c r="A12" s="124" t="s">
        <v>205</v>
      </c>
      <c r="B12" s="134">
        <v>98.58</v>
      </c>
      <c r="C12" s="126">
        <v>6.8</v>
      </c>
      <c r="D12" s="135">
        <v>110.5</v>
      </c>
      <c r="E12" s="126">
        <v>12.1</v>
      </c>
      <c r="F12" s="135">
        <v>113.9</v>
      </c>
      <c r="G12" s="135">
        <v>3.2</v>
      </c>
      <c r="H12" s="136">
        <v>118.5</v>
      </c>
      <c r="I12" s="137">
        <v>4</v>
      </c>
    </row>
    <row r="13" spans="1:9" ht="25.5" customHeight="1">
      <c r="A13" s="124" t="s">
        <v>206</v>
      </c>
      <c r="B13" s="134">
        <v>98.67</v>
      </c>
      <c r="C13" s="135">
        <v>7</v>
      </c>
      <c r="D13" s="135">
        <v>109.8</v>
      </c>
      <c r="E13" s="135">
        <v>11.3</v>
      </c>
      <c r="F13" s="135">
        <v>113.38</v>
      </c>
      <c r="G13" s="135">
        <v>3.26</v>
      </c>
      <c r="H13" s="136"/>
      <c r="I13" s="137"/>
    </row>
    <row r="14" spans="1:9" ht="25.5" customHeight="1">
      <c r="A14" s="124" t="s">
        <v>207</v>
      </c>
      <c r="B14" s="134">
        <v>99.05</v>
      </c>
      <c r="C14" s="126">
        <v>7</v>
      </c>
      <c r="D14" s="135">
        <v>109.18</v>
      </c>
      <c r="E14" s="126">
        <v>10.24</v>
      </c>
      <c r="F14" s="135">
        <v>112.4</v>
      </c>
      <c r="G14" s="135">
        <v>2.9</v>
      </c>
      <c r="H14" s="136"/>
      <c r="I14" s="137"/>
    </row>
    <row r="15" spans="1:9" ht="25.5" customHeight="1">
      <c r="A15" s="124" t="s">
        <v>208</v>
      </c>
      <c r="B15" s="134">
        <v>99.68</v>
      </c>
      <c r="C15" s="126">
        <v>6.9</v>
      </c>
      <c r="D15" s="135">
        <v>109.35</v>
      </c>
      <c r="E15" s="126">
        <v>9.7100000000000009</v>
      </c>
      <c r="F15" s="135">
        <v>113.5</v>
      </c>
      <c r="G15" s="135">
        <v>3.8</v>
      </c>
      <c r="H15" s="136"/>
      <c r="I15" s="137"/>
    </row>
    <row r="16" spans="1:9" ht="25.5" customHeight="1">
      <c r="A16" s="124" t="s">
        <v>209</v>
      </c>
      <c r="B16" s="134">
        <v>101.29</v>
      </c>
      <c r="C16" s="126">
        <v>7.1</v>
      </c>
      <c r="D16" s="135">
        <v>111.48</v>
      </c>
      <c r="E16" s="126">
        <v>10.039999999999999</v>
      </c>
      <c r="F16" s="135">
        <v>115.22</v>
      </c>
      <c r="G16" s="136">
        <v>3.36</v>
      </c>
      <c r="H16" s="136"/>
      <c r="I16" s="138"/>
    </row>
    <row r="17" spans="1:9" ht="25.5" customHeight="1">
      <c r="A17" s="124" t="s">
        <v>210</v>
      </c>
      <c r="B17" s="134">
        <v>101.17</v>
      </c>
      <c r="C17" s="126">
        <v>7.4</v>
      </c>
      <c r="D17" s="135">
        <v>112.44</v>
      </c>
      <c r="E17" s="126">
        <v>11.12</v>
      </c>
      <c r="F17" s="135">
        <v>115.57</v>
      </c>
      <c r="G17" s="136">
        <v>2.78</v>
      </c>
      <c r="H17" s="136"/>
      <c r="I17" s="138"/>
    </row>
    <row r="18" spans="1:9" ht="25.5" customHeight="1">
      <c r="A18" s="124" t="s">
        <v>211</v>
      </c>
      <c r="B18" s="134">
        <v>102.2</v>
      </c>
      <c r="C18" s="126">
        <v>7.6</v>
      </c>
      <c r="D18" s="135">
        <v>112.88</v>
      </c>
      <c r="E18" s="139">
        <v>10.44</v>
      </c>
      <c r="F18" s="140">
        <v>115.94</v>
      </c>
      <c r="G18" s="136">
        <v>2.71</v>
      </c>
      <c r="H18" s="141"/>
      <c r="I18" s="138"/>
    </row>
    <row r="19" spans="1:9" ht="25.5" customHeight="1" thickBot="1">
      <c r="A19" s="142" t="s">
        <v>212</v>
      </c>
      <c r="B19" s="143">
        <v>100</v>
      </c>
      <c r="C19" s="144">
        <f t="shared" ref="C19:I19" si="0">AVERAGE(C7:C18)</f>
        <v>7.2166666666666659</v>
      </c>
      <c r="D19" s="143">
        <f t="shared" si="0"/>
        <v>109.94166666666665</v>
      </c>
      <c r="E19" s="144">
        <f t="shared" si="0"/>
        <v>9.9391666666666652</v>
      </c>
      <c r="F19" s="143">
        <f t="shared" si="0"/>
        <v>114.8325</v>
      </c>
      <c r="G19" s="143">
        <f t="shared" si="0"/>
        <v>4.4833333333333334</v>
      </c>
      <c r="H19" s="145">
        <f t="shared" si="0"/>
        <v>119.33333333333333</v>
      </c>
      <c r="I19" s="146">
        <f t="shared" si="0"/>
        <v>3.4649999999999999</v>
      </c>
    </row>
    <row r="20" spans="1:9" ht="16.5" thickTop="1">
      <c r="A20" s="147"/>
    </row>
    <row r="21" spans="1:9">
      <c r="A21" s="149"/>
      <c r="G21" s="150"/>
    </row>
    <row r="23" spans="1:9">
      <c r="F23" s="30"/>
      <c r="G23" s="30"/>
      <c r="H23" s="30"/>
    </row>
  </sheetData>
  <mergeCells count="9">
    <mergeCell ref="A1:I1"/>
    <mergeCell ref="A2:I2"/>
    <mergeCell ref="A3:I3"/>
    <mergeCell ref="A4:I4"/>
    <mergeCell ref="A5:A6"/>
    <mergeCell ref="B5:C5"/>
    <mergeCell ref="D5:E5"/>
    <mergeCell ref="F5:G5"/>
    <mergeCell ref="H5:I5"/>
  </mergeCells>
  <printOptions horizontalCentered="1"/>
  <pageMargins left="0.5" right="0.5" top="1" bottom="1" header="0.3" footer="0.3"/>
  <pageSetup paperSize="9" scale="7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zoomScale="90" zoomScaleNormal="90" workbookViewId="0">
      <selection activeCell="O14" sqref="O14"/>
    </sheetView>
  </sheetViews>
  <sheetFormatPr defaultColWidth="11" defaultRowHeight="17.100000000000001" customHeight="1"/>
  <cols>
    <col min="1" max="1" width="44.140625" style="807" bestFit="1" customWidth="1"/>
    <col min="2" max="5" width="13.140625" style="807" customWidth="1"/>
    <col min="6" max="6" width="10.7109375" style="807" customWidth="1"/>
    <col min="7" max="7" width="2.42578125" style="807" bestFit="1" customWidth="1"/>
    <col min="8" max="8" width="8.5703125" style="807" customWidth="1"/>
    <col min="9" max="9" width="12.42578125" style="807" customWidth="1"/>
    <col min="10" max="10" width="2.140625" style="807" customWidth="1"/>
    <col min="11" max="11" width="9.42578125" style="807" customWidth="1"/>
    <col min="12" max="256" width="11" style="813"/>
    <col min="257" max="257" width="44.140625" style="813" bestFit="1" customWidth="1"/>
    <col min="258" max="258" width="11.85546875" style="813" customWidth="1"/>
    <col min="259" max="259" width="12.42578125" style="813" customWidth="1"/>
    <col min="260" max="260" width="12.5703125" style="813" customWidth="1"/>
    <col min="261" max="261" width="11.7109375" style="813" customWidth="1"/>
    <col min="262" max="262" width="10.7109375" style="813" customWidth="1"/>
    <col min="263" max="263" width="2.42578125" style="813" bestFit="1" customWidth="1"/>
    <col min="264" max="264" width="8.5703125" style="813" customWidth="1"/>
    <col min="265" max="265" width="12.42578125" style="813" customWidth="1"/>
    <col min="266" max="266" width="2.140625" style="813" customWidth="1"/>
    <col min="267" max="267" width="9.42578125" style="813" customWidth="1"/>
    <col min="268" max="512" width="11" style="813"/>
    <col min="513" max="513" width="44.140625" style="813" bestFit="1" customWidth="1"/>
    <col min="514" max="514" width="11.85546875" style="813" customWidth="1"/>
    <col min="515" max="515" width="12.42578125" style="813" customWidth="1"/>
    <col min="516" max="516" width="12.5703125" style="813" customWidth="1"/>
    <col min="517" max="517" width="11.7109375" style="813" customWidth="1"/>
    <col min="518" max="518" width="10.7109375" style="813" customWidth="1"/>
    <col min="519" max="519" width="2.42578125" style="813" bestFit="1" customWidth="1"/>
    <col min="520" max="520" width="8.5703125" style="813" customWidth="1"/>
    <col min="521" max="521" width="12.42578125" style="813" customWidth="1"/>
    <col min="522" max="522" width="2.140625" style="813" customWidth="1"/>
    <col min="523" max="523" width="9.42578125" style="813" customWidth="1"/>
    <col min="524" max="768" width="11" style="813"/>
    <col min="769" max="769" width="44.140625" style="813" bestFit="1" customWidth="1"/>
    <col min="770" max="770" width="11.85546875" style="813" customWidth="1"/>
    <col min="771" max="771" width="12.42578125" style="813" customWidth="1"/>
    <col min="772" max="772" width="12.5703125" style="813" customWidth="1"/>
    <col min="773" max="773" width="11.7109375" style="813" customWidth="1"/>
    <col min="774" max="774" width="10.7109375" style="813" customWidth="1"/>
    <col min="775" max="775" width="2.42578125" style="813" bestFit="1" customWidth="1"/>
    <col min="776" max="776" width="8.5703125" style="813" customWidth="1"/>
    <col min="777" max="777" width="12.42578125" style="813" customWidth="1"/>
    <col min="778" max="778" width="2.140625" style="813" customWidth="1"/>
    <col min="779" max="779" width="9.42578125" style="813" customWidth="1"/>
    <col min="780" max="1024" width="11" style="813"/>
    <col min="1025" max="1025" width="44.140625" style="813" bestFit="1" customWidth="1"/>
    <col min="1026" max="1026" width="11.85546875" style="813" customWidth="1"/>
    <col min="1027" max="1027" width="12.42578125" style="813" customWidth="1"/>
    <col min="1028" max="1028" width="12.5703125" style="813" customWidth="1"/>
    <col min="1029" max="1029" width="11.7109375" style="813" customWidth="1"/>
    <col min="1030" max="1030" width="10.7109375" style="813" customWidth="1"/>
    <col min="1031" max="1031" width="2.42578125" style="813" bestFit="1" customWidth="1"/>
    <col min="1032" max="1032" width="8.5703125" style="813" customWidth="1"/>
    <col min="1033" max="1033" width="12.42578125" style="813" customWidth="1"/>
    <col min="1034" max="1034" width="2.140625" style="813" customWidth="1"/>
    <col min="1035" max="1035" width="9.42578125" style="813" customWidth="1"/>
    <col min="1036" max="1280" width="11" style="813"/>
    <col min="1281" max="1281" width="44.140625" style="813" bestFit="1" customWidth="1"/>
    <col min="1282" max="1282" width="11.85546875" style="813" customWidth="1"/>
    <col min="1283" max="1283" width="12.42578125" style="813" customWidth="1"/>
    <col min="1284" max="1284" width="12.5703125" style="813" customWidth="1"/>
    <col min="1285" max="1285" width="11.7109375" style="813" customWidth="1"/>
    <col min="1286" max="1286" width="10.7109375" style="813" customWidth="1"/>
    <col min="1287" max="1287" width="2.42578125" style="813" bestFit="1" customWidth="1"/>
    <col min="1288" max="1288" width="8.5703125" style="813" customWidth="1"/>
    <col min="1289" max="1289" width="12.42578125" style="813" customWidth="1"/>
    <col min="1290" max="1290" width="2.140625" style="813" customWidth="1"/>
    <col min="1291" max="1291" width="9.42578125" style="813" customWidth="1"/>
    <col min="1292" max="1536" width="11" style="813"/>
    <col min="1537" max="1537" width="44.140625" style="813" bestFit="1" customWidth="1"/>
    <col min="1538" max="1538" width="11.85546875" style="813" customWidth="1"/>
    <col min="1539" max="1539" width="12.42578125" style="813" customWidth="1"/>
    <col min="1540" max="1540" width="12.5703125" style="813" customWidth="1"/>
    <col min="1541" max="1541" width="11.7109375" style="813" customWidth="1"/>
    <col min="1542" max="1542" width="10.7109375" style="813" customWidth="1"/>
    <col min="1543" max="1543" width="2.42578125" style="813" bestFit="1" customWidth="1"/>
    <col min="1544" max="1544" width="8.5703125" style="813" customWidth="1"/>
    <col min="1545" max="1545" width="12.42578125" style="813" customWidth="1"/>
    <col min="1546" max="1546" width="2.140625" style="813" customWidth="1"/>
    <col min="1547" max="1547" width="9.42578125" style="813" customWidth="1"/>
    <col min="1548" max="1792" width="11" style="813"/>
    <col min="1793" max="1793" width="44.140625" style="813" bestFit="1" customWidth="1"/>
    <col min="1794" max="1794" width="11.85546875" style="813" customWidth="1"/>
    <col min="1795" max="1795" width="12.42578125" style="813" customWidth="1"/>
    <col min="1796" max="1796" width="12.5703125" style="813" customWidth="1"/>
    <col min="1797" max="1797" width="11.7109375" style="813" customWidth="1"/>
    <col min="1798" max="1798" width="10.7109375" style="813" customWidth="1"/>
    <col min="1799" max="1799" width="2.42578125" style="813" bestFit="1" customWidth="1"/>
    <col min="1800" max="1800" width="8.5703125" style="813" customWidth="1"/>
    <col min="1801" max="1801" width="12.42578125" style="813" customWidth="1"/>
    <col min="1802" max="1802" width="2.140625" style="813" customWidth="1"/>
    <col min="1803" max="1803" width="9.42578125" style="813" customWidth="1"/>
    <col min="1804" max="2048" width="11" style="813"/>
    <col min="2049" max="2049" width="44.140625" style="813" bestFit="1" customWidth="1"/>
    <col min="2050" max="2050" width="11.85546875" style="813" customWidth="1"/>
    <col min="2051" max="2051" width="12.42578125" style="813" customWidth="1"/>
    <col min="2052" max="2052" width="12.5703125" style="813" customWidth="1"/>
    <col min="2053" max="2053" width="11.7109375" style="813" customWidth="1"/>
    <col min="2054" max="2054" width="10.7109375" style="813" customWidth="1"/>
    <col min="2055" max="2055" width="2.42578125" style="813" bestFit="1" customWidth="1"/>
    <col min="2056" max="2056" width="8.5703125" style="813" customWidth="1"/>
    <col min="2057" max="2057" width="12.42578125" style="813" customWidth="1"/>
    <col min="2058" max="2058" width="2.140625" style="813" customWidth="1"/>
    <col min="2059" max="2059" width="9.42578125" style="813" customWidth="1"/>
    <col min="2060" max="2304" width="11" style="813"/>
    <col min="2305" max="2305" width="44.140625" style="813" bestFit="1" customWidth="1"/>
    <col min="2306" max="2306" width="11.85546875" style="813" customWidth="1"/>
    <col min="2307" max="2307" width="12.42578125" style="813" customWidth="1"/>
    <col min="2308" max="2308" width="12.5703125" style="813" customWidth="1"/>
    <col min="2309" max="2309" width="11.7109375" style="813" customWidth="1"/>
    <col min="2310" max="2310" width="10.7109375" style="813" customWidth="1"/>
    <col min="2311" max="2311" width="2.42578125" style="813" bestFit="1" customWidth="1"/>
    <col min="2312" max="2312" width="8.5703125" style="813" customWidth="1"/>
    <col min="2313" max="2313" width="12.42578125" style="813" customWidth="1"/>
    <col min="2314" max="2314" width="2.140625" style="813" customWidth="1"/>
    <col min="2315" max="2315" width="9.42578125" style="813" customWidth="1"/>
    <col min="2316" max="2560" width="11" style="813"/>
    <col min="2561" max="2561" width="44.140625" style="813" bestFit="1" customWidth="1"/>
    <col min="2562" max="2562" width="11.85546875" style="813" customWidth="1"/>
    <col min="2563" max="2563" width="12.42578125" style="813" customWidth="1"/>
    <col min="2564" max="2564" width="12.5703125" style="813" customWidth="1"/>
    <col min="2565" max="2565" width="11.7109375" style="813" customWidth="1"/>
    <col min="2566" max="2566" width="10.7109375" style="813" customWidth="1"/>
    <col min="2567" max="2567" width="2.42578125" style="813" bestFit="1" customWidth="1"/>
    <col min="2568" max="2568" width="8.5703125" style="813" customWidth="1"/>
    <col min="2569" max="2569" width="12.42578125" style="813" customWidth="1"/>
    <col min="2570" max="2570" width="2.140625" style="813" customWidth="1"/>
    <col min="2571" max="2571" width="9.42578125" style="813" customWidth="1"/>
    <col min="2572" max="2816" width="11" style="813"/>
    <col min="2817" max="2817" width="44.140625" style="813" bestFit="1" customWidth="1"/>
    <col min="2818" max="2818" width="11.85546875" style="813" customWidth="1"/>
    <col min="2819" max="2819" width="12.42578125" style="813" customWidth="1"/>
    <col min="2820" max="2820" width="12.5703125" style="813" customWidth="1"/>
    <col min="2821" max="2821" width="11.7109375" style="813" customWidth="1"/>
    <col min="2822" max="2822" width="10.7109375" style="813" customWidth="1"/>
    <col min="2823" max="2823" width="2.42578125" style="813" bestFit="1" customWidth="1"/>
    <col min="2824" max="2824" width="8.5703125" style="813" customWidth="1"/>
    <col min="2825" max="2825" width="12.42578125" style="813" customWidth="1"/>
    <col min="2826" max="2826" width="2.140625" style="813" customWidth="1"/>
    <col min="2827" max="2827" width="9.42578125" style="813" customWidth="1"/>
    <col min="2828" max="3072" width="11" style="813"/>
    <col min="3073" max="3073" width="44.140625" style="813" bestFit="1" customWidth="1"/>
    <col min="3074" max="3074" width="11.85546875" style="813" customWidth="1"/>
    <col min="3075" max="3075" width="12.42578125" style="813" customWidth="1"/>
    <col min="3076" max="3076" width="12.5703125" style="813" customWidth="1"/>
    <col min="3077" max="3077" width="11.7109375" style="813" customWidth="1"/>
    <col min="3078" max="3078" width="10.7109375" style="813" customWidth="1"/>
    <col min="3079" max="3079" width="2.42578125" style="813" bestFit="1" customWidth="1"/>
    <col min="3080" max="3080" width="8.5703125" style="813" customWidth="1"/>
    <col min="3081" max="3081" width="12.42578125" style="813" customWidth="1"/>
    <col min="3082" max="3082" width="2.140625" style="813" customWidth="1"/>
    <col min="3083" max="3083" width="9.42578125" style="813" customWidth="1"/>
    <col min="3084" max="3328" width="11" style="813"/>
    <col min="3329" max="3329" width="44.140625" style="813" bestFit="1" customWidth="1"/>
    <col min="3330" max="3330" width="11.85546875" style="813" customWidth="1"/>
    <col min="3331" max="3331" width="12.42578125" style="813" customWidth="1"/>
    <col min="3332" max="3332" width="12.5703125" style="813" customWidth="1"/>
    <col min="3333" max="3333" width="11.7109375" style="813" customWidth="1"/>
    <col min="3334" max="3334" width="10.7109375" style="813" customWidth="1"/>
    <col min="3335" max="3335" width="2.42578125" style="813" bestFit="1" customWidth="1"/>
    <col min="3336" max="3336" width="8.5703125" style="813" customWidth="1"/>
    <col min="3337" max="3337" width="12.42578125" style="813" customWidth="1"/>
    <col min="3338" max="3338" width="2.140625" style="813" customWidth="1"/>
    <col min="3339" max="3339" width="9.42578125" style="813" customWidth="1"/>
    <col min="3340" max="3584" width="11" style="813"/>
    <col min="3585" max="3585" width="44.140625" style="813" bestFit="1" customWidth="1"/>
    <col min="3586" max="3586" width="11.85546875" style="813" customWidth="1"/>
    <col min="3587" max="3587" width="12.42578125" style="813" customWidth="1"/>
    <col min="3588" max="3588" width="12.5703125" style="813" customWidth="1"/>
    <col min="3589" max="3589" width="11.7109375" style="813" customWidth="1"/>
    <col min="3590" max="3590" width="10.7109375" style="813" customWidth="1"/>
    <col min="3591" max="3591" width="2.42578125" style="813" bestFit="1" customWidth="1"/>
    <col min="3592" max="3592" width="8.5703125" style="813" customWidth="1"/>
    <col min="3593" max="3593" width="12.42578125" style="813" customWidth="1"/>
    <col min="3594" max="3594" width="2.140625" style="813" customWidth="1"/>
    <col min="3595" max="3595" width="9.42578125" style="813" customWidth="1"/>
    <col min="3596" max="3840" width="11" style="813"/>
    <col min="3841" max="3841" width="44.140625" style="813" bestFit="1" customWidth="1"/>
    <col min="3842" max="3842" width="11.85546875" style="813" customWidth="1"/>
    <col min="3843" max="3843" width="12.42578125" style="813" customWidth="1"/>
    <col min="3844" max="3844" width="12.5703125" style="813" customWidth="1"/>
    <col min="3845" max="3845" width="11.7109375" style="813" customWidth="1"/>
    <col min="3846" max="3846" width="10.7109375" style="813" customWidth="1"/>
    <col min="3847" max="3847" width="2.42578125" style="813" bestFit="1" customWidth="1"/>
    <col min="3848" max="3848" width="8.5703125" style="813" customWidth="1"/>
    <col min="3849" max="3849" width="12.42578125" style="813" customWidth="1"/>
    <col min="3850" max="3850" width="2.140625" style="813" customWidth="1"/>
    <col min="3851" max="3851" width="9.42578125" style="813" customWidth="1"/>
    <col min="3852" max="4096" width="11" style="813"/>
    <col min="4097" max="4097" width="44.140625" style="813" bestFit="1" customWidth="1"/>
    <col min="4098" max="4098" width="11.85546875" style="813" customWidth="1"/>
    <col min="4099" max="4099" width="12.42578125" style="813" customWidth="1"/>
    <col min="4100" max="4100" width="12.5703125" style="813" customWidth="1"/>
    <col min="4101" max="4101" width="11.7109375" style="813" customWidth="1"/>
    <col min="4102" max="4102" width="10.7109375" style="813" customWidth="1"/>
    <col min="4103" max="4103" width="2.42578125" style="813" bestFit="1" customWidth="1"/>
    <col min="4104" max="4104" width="8.5703125" style="813" customWidth="1"/>
    <col min="4105" max="4105" width="12.42578125" style="813" customWidth="1"/>
    <col min="4106" max="4106" width="2.140625" style="813" customWidth="1"/>
    <col min="4107" max="4107" width="9.42578125" style="813" customWidth="1"/>
    <col min="4108" max="4352" width="11" style="813"/>
    <col min="4353" max="4353" width="44.140625" style="813" bestFit="1" customWidth="1"/>
    <col min="4354" max="4354" width="11.85546875" style="813" customWidth="1"/>
    <col min="4355" max="4355" width="12.42578125" style="813" customWidth="1"/>
    <col min="4356" max="4356" width="12.5703125" style="813" customWidth="1"/>
    <col min="4357" max="4357" width="11.7109375" style="813" customWidth="1"/>
    <col min="4358" max="4358" width="10.7109375" style="813" customWidth="1"/>
    <col min="4359" max="4359" width="2.42578125" style="813" bestFit="1" customWidth="1"/>
    <col min="4360" max="4360" width="8.5703125" style="813" customWidth="1"/>
    <col min="4361" max="4361" width="12.42578125" style="813" customWidth="1"/>
    <col min="4362" max="4362" width="2.140625" style="813" customWidth="1"/>
    <col min="4363" max="4363" width="9.42578125" style="813" customWidth="1"/>
    <col min="4364" max="4608" width="11" style="813"/>
    <col min="4609" max="4609" width="44.140625" style="813" bestFit="1" customWidth="1"/>
    <col min="4610" max="4610" width="11.85546875" style="813" customWidth="1"/>
    <col min="4611" max="4611" width="12.42578125" style="813" customWidth="1"/>
    <col min="4612" max="4612" width="12.5703125" style="813" customWidth="1"/>
    <col min="4613" max="4613" width="11.7109375" style="813" customWidth="1"/>
    <col min="4614" max="4614" width="10.7109375" style="813" customWidth="1"/>
    <col min="4615" max="4615" width="2.42578125" style="813" bestFit="1" customWidth="1"/>
    <col min="4616" max="4616" width="8.5703125" style="813" customWidth="1"/>
    <col min="4617" max="4617" width="12.42578125" style="813" customWidth="1"/>
    <col min="4618" max="4618" width="2.140625" style="813" customWidth="1"/>
    <col min="4619" max="4619" width="9.42578125" style="813" customWidth="1"/>
    <col min="4620" max="4864" width="11" style="813"/>
    <col min="4865" max="4865" width="44.140625" style="813" bestFit="1" customWidth="1"/>
    <col min="4866" max="4866" width="11.85546875" style="813" customWidth="1"/>
    <col min="4867" max="4867" width="12.42578125" style="813" customWidth="1"/>
    <col min="4868" max="4868" width="12.5703125" style="813" customWidth="1"/>
    <col min="4869" max="4869" width="11.7109375" style="813" customWidth="1"/>
    <col min="4870" max="4870" width="10.7109375" style="813" customWidth="1"/>
    <col min="4871" max="4871" width="2.42578125" style="813" bestFit="1" customWidth="1"/>
    <col min="4872" max="4872" width="8.5703125" style="813" customWidth="1"/>
    <col min="4873" max="4873" width="12.42578125" style="813" customWidth="1"/>
    <col min="4874" max="4874" width="2.140625" style="813" customWidth="1"/>
    <col min="4875" max="4875" width="9.42578125" style="813" customWidth="1"/>
    <col min="4876" max="5120" width="11" style="813"/>
    <col min="5121" max="5121" width="44.140625" style="813" bestFit="1" customWidth="1"/>
    <col min="5122" max="5122" width="11.85546875" style="813" customWidth="1"/>
    <col min="5123" max="5123" width="12.42578125" style="813" customWidth="1"/>
    <col min="5124" max="5124" width="12.5703125" style="813" customWidth="1"/>
    <col min="5125" max="5125" width="11.7109375" style="813" customWidth="1"/>
    <col min="5126" max="5126" width="10.7109375" style="813" customWidth="1"/>
    <col min="5127" max="5127" width="2.42578125" style="813" bestFit="1" customWidth="1"/>
    <col min="5128" max="5128" width="8.5703125" style="813" customWidth="1"/>
    <col min="5129" max="5129" width="12.42578125" style="813" customWidth="1"/>
    <col min="5130" max="5130" width="2.140625" style="813" customWidth="1"/>
    <col min="5131" max="5131" width="9.42578125" style="813" customWidth="1"/>
    <col min="5132" max="5376" width="11" style="813"/>
    <col min="5377" max="5377" width="44.140625" style="813" bestFit="1" customWidth="1"/>
    <col min="5378" max="5378" width="11.85546875" style="813" customWidth="1"/>
    <col min="5379" max="5379" width="12.42578125" style="813" customWidth="1"/>
    <col min="5380" max="5380" width="12.5703125" style="813" customWidth="1"/>
    <col min="5381" max="5381" width="11.7109375" style="813" customWidth="1"/>
    <col min="5382" max="5382" width="10.7109375" style="813" customWidth="1"/>
    <col min="5383" max="5383" width="2.42578125" style="813" bestFit="1" customWidth="1"/>
    <col min="5384" max="5384" width="8.5703125" style="813" customWidth="1"/>
    <col min="5385" max="5385" width="12.42578125" style="813" customWidth="1"/>
    <col min="5386" max="5386" width="2.140625" style="813" customWidth="1"/>
    <col min="5387" max="5387" width="9.42578125" style="813" customWidth="1"/>
    <col min="5388" max="5632" width="11" style="813"/>
    <col min="5633" max="5633" width="44.140625" style="813" bestFit="1" customWidth="1"/>
    <col min="5634" max="5634" width="11.85546875" style="813" customWidth="1"/>
    <col min="5635" max="5635" width="12.42578125" style="813" customWidth="1"/>
    <col min="5636" max="5636" width="12.5703125" style="813" customWidth="1"/>
    <col min="5637" max="5637" width="11.7109375" style="813" customWidth="1"/>
    <col min="5638" max="5638" width="10.7109375" style="813" customWidth="1"/>
    <col min="5639" max="5639" width="2.42578125" style="813" bestFit="1" customWidth="1"/>
    <col min="5640" max="5640" width="8.5703125" style="813" customWidth="1"/>
    <col min="5641" max="5641" width="12.42578125" style="813" customWidth="1"/>
    <col min="5642" max="5642" width="2.140625" style="813" customWidth="1"/>
    <col min="5643" max="5643" width="9.42578125" style="813" customWidth="1"/>
    <col min="5644" max="5888" width="11" style="813"/>
    <col min="5889" max="5889" width="44.140625" style="813" bestFit="1" customWidth="1"/>
    <col min="5890" max="5890" width="11.85546875" style="813" customWidth="1"/>
    <col min="5891" max="5891" width="12.42578125" style="813" customWidth="1"/>
    <col min="5892" max="5892" width="12.5703125" style="813" customWidth="1"/>
    <col min="5893" max="5893" width="11.7109375" style="813" customWidth="1"/>
    <col min="5894" max="5894" width="10.7109375" style="813" customWidth="1"/>
    <col min="5895" max="5895" width="2.42578125" style="813" bestFit="1" customWidth="1"/>
    <col min="5896" max="5896" width="8.5703125" style="813" customWidth="1"/>
    <col min="5897" max="5897" width="12.42578125" style="813" customWidth="1"/>
    <col min="5898" max="5898" width="2.140625" style="813" customWidth="1"/>
    <col min="5899" max="5899" width="9.42578125" style="813" customWidth="1"/>
    <col min="5900" max="6144" width="11" style="813"/>
    <col min="6145" max="6145" width="44.140625" style="813" bestFit="1" customWidth="1"/>
    <col min="6146" max="6146" width="11.85546875" style="813" customWidth="1"/>
    <col min="6147" max="6147" width="12.42578125" style="813" customWidth="1"/>
    <col min="6148" max="6148" width="12.5703125" style="813" customWidth="1"/>
    <col min="6149" max="6149" width="11.7109375" style="813" customWidth="1"/>
    <col min="6150" max="6150" width="10.7109375" style="813" customWidth="1"/>
    <col min="6151" max="6151" width="2.42578125" style="813" bestFit="1" customWidth="1"/>
    <col min="6152" max="6152" width="8.5703125" style="813" customWidth="1"/>
    <col min="6153" max="6153" width="12.42578125" style="813" customWidth="1"/>
    <col min="6154" max="6154" width="2.140625" style="813" customWidth="1"/>
    <col min="6155" max="6155" width="9.42578125" style="813" customWidth="1"/>
    <col min="6156" max="6400" width="11" style="813"/>
    <col min="6401" max="6401" width="44.140625" style="813" bestFit="1" customWidth="1"/>
    <col min="6402" max="6402" width="11.85546875" style="813" customWidth="1"/>
    <col min="6403" max="6403" width="12.42578125" style="813" customWidth="1"/>
    <col min="6404" max="6404" width="12.5703125" style="813" customWidth="1"/>
    <col min="6405" max="6405" width="11.7109375" style="813" customWidth="1"/>
    <col min="6406" max="6406" width="10.7109375" style="813" customWidth="1"/>
    <col min="6407" max="6407" width="2.42578125" style="813" bestFit="1" customWidth="1"/>
    <col min="6408" max="6408" width="8.5703125" style="813" customWidth="1"/>
    <col min="6409" max="6409" width="12.42578125" style="813" customWidth="1"/>
    <col min="6410" max="6410" width="2.140625" style="813" customWidth="1"/>
    <col min="6411" max="6411" width="9.42578125" style="813" customWidth="1"/>
    <col min="6412" max="6656" width="11" style="813"/>
    <col min="6657" max="6657" width="44.140625" style="813" bestFit="1" customWidth="1"/>
    <col min="6658" max="6658" width="11.85546875" style="813" customWidth="1"/>
    <col min="6659" max="6659" width="12.42578125" style="813" customWidth="1"/>
    <col min="6660" max="6660" width="12.5703125" style="813" customWidth="1"/>
    <col min="6661" max="6661" width="11.7109375" style="813" customWidth="1"/>
    <col min="6662" max="6662" width="10.7109375" style="813" customWidth="1"/>
    <col min="6663" max="6663" width="2.42578125" style="813" bestFit="1" customWidth="1"/>
    <col min="6664" max="6664" width="8.5703125" style="813" customWidth="1"/>
    <col min="6665" max="6665" width="12.42578125" style="813" customWidth="1"/>
    <col min="6666" max="6666" width="2.140625" style="813" customWidth="1"/>
    <col min="6667" max="6667" width="9.42578125" style="813" customWidth="1"/>
    <col min="6668" max="6912" width="11" style="813"/>
    <col min="6913" max="6913" width="44.140625" style="813" bestFit="1" customWidth="1"/>
    <col min="6914" max="6914" width="11.85546875" style="813" customWidth="1"/>
    <col min="6915" max="6915" width="12.42578125" style="813" customWidth="1"/>
    <col min="6916" max="6916" width="12.5703125" style="813" customWidth="1"/>
    <col min="6917" max="6917" width="11.7109375" style="813" customWidth="1"/>
    <col min="6918" max="6918" width="10.7109375" style="813" customWidth="1"/>
    <col min="6919" max="6919" width="2.42578125" style="813" bestFit="1" customWidth="1"/>
    <col min="6920" max="6920" width="8.5703125" style="813" customWidth="1"/>
    <col min="6921" max="6921" width="12.42578125" style="813" customWidth="1"/>
    <col min="6922" max="6922" width="2.140625" style="813" customWidth="1"/>
    <col min="6923" max="6923" width="9.42578125" style="813" customWidth="1"/>
    <col min="6924" max="7168" width="11" style="813"/>
    <col min="7169" max="7169" width="44.140625" style="813" bestFit="1" customWidth="1"/>
    <col min="7170" max="7170" width="11.85546875" style="813" customWidth="1"/>
    <col min="7171" max="7171" width="12.42578125" style="813" customWidth="1"/>
    <col min="7172" max="7172" width="12.5703125" style="813" customWidth="1"/>
    <col min="7173" max="7173" width="11.7109375" style="813" customWidth="1"/>
    <col min="7174" max="7174" width="10.7109375" style="813" customWidth="1"/>
    <col min="7175" max="7175" width="2.42578125" style="813" bestFit="1" customWidth="1"/>
    <col min="7176" max="7176" width="8.5703125" style="813" customWidth="1"/>
    <col min="7177" max="7177" width="12.42578125" style="813" customWidth="1"/>
    <col min="7178" max="7178" width="2.140625" style="813" customWidth="1"/>
    <col min="7179" max="7179" width="9.42578125" style="813" customWidth="1"/>
    <col min="7180" max="7424" width="11" style="813"/>
    <col min="7425" max="7425" width="44.140625" style="813" bestFit="1" customWidth="1"/>
    <col min="7426" max="7426" width="11.85546875" style="813" customWidth="1"/>
    <col min="7427" max="7427" width="12.42578125" style="813" customWidth="1"/>
    <col min="7428" max="7428" width="12.5703125" style="813" customWidth="1"/>
    <col min="7429" max="7429" width="11.7109375" style="813" customWidth="1"/>
    <col min="7430" max="7430" width="10.7109375" style="813" customWidth="1"/>
    <col min="7431" max="7431" width="2.42578125" style="813" bestFit="1" customWidth="1"/>
    <col min="7432" max="7432" width="8.5703125" style="813" customWidth="1"/>
    <col min="7433" max="7433" width="12.42578125" style="813" customWidth="1"/>
    <col min="7434" max="7434" width="2.140625" style="813" customWidth="1"/>
    <col min="7435" max="7435" width="9.42578125" style="813" customWidth="1"/>
    <col min="7436" max="7680" width="11" style="813"/>
    <col min="7681" max="7681" width="44.140625" style="813" bestFit="1" customWidth="1"/>
    <col min="7682" max="7682" width="11.85546875" style="813" customWidth="1"/>
    <col min="7683" max="7683" width="12.42578125" style="813" customWidth="1"/>
    <col min="7684" max="7684" width="12.5703125" style="813" customWidth="1"/>
    <col min="7685" max="7685" width="11.7109375" style="813" customWidth="1"/>
    <col min="7686" max="7686" width="10.7109375" style="813" customWidth="1"/>
    <col min="7687" max="7687" width="2.42578125" style="813" bestFit="1" customWidth="1"/>
    <col min="7688" max="7688" width="8.5703125" style="813" customWidth="1"/>
    <col min="7689" max="7689" width="12.42578125" style="813" customWidth="1"/>
    <col min="7690" max="7690" width="2.140625" style="813" customWidth="1"/>
    <col min="7691" max="7691" width="9.42578125" style="813" customWidth="1"/>
    <col min="7692" max="7936" width="11" style="813"/>
    <col min="7937" max="7937" width="44.140625" style="813" bestFit="1" customWidth="1"/>
    <col min="7938" max="7938" width="11.85546875" style="813" customWidth="1"/>
    <col min="7939" max="7939" width="12.42578125" style="813" customWidth="1"/>
    <col min="7940" max="7940" width="12.5703125" style="813" customWidth="1"/>
    <col min="7941" max="7941" width="11.7109375" style="813" customWidth="1"/>
    <col min="7942" max="7942" width="10.7109375" style="813" customWidth="1"/>
    <col min="7943" max="7943" width="2.42578125" style="813" bestFit="1" customWidth="1"/>
    <col min="7944" max="7944" width="8.5703125" style="813" customWidth="1"/>
    <col min="7945" max="7945" width="12.42578125" style="813" customWidth="1"/>
    <col min="7946" max="7946" width="2.140625" style="813" customWidth="1"/>
    <col min="7947" max="7947" width="9.42578125" style="813" customWidth="1"/>
    <col min="7948" max="8192" width="11" style="813"/>
    <col min="8193" max="8193" width="44.140625" style="813" bestFit="1" customWidth="1"/>
    <col min="8194" max="8194" width="11.85546875" style="813" customWidth="1"/>
    <col min="8195" max="8195" width="12.42578125" style="813" customWidth="1"/>
    <col min="8196" max="8196" width="12.5703125" style="813" customWidth="1"/>
    <col min="8197" max="8197" width="11.7109375" style="813" customWidth="1"/>
    <col min="8198" max="8198" width="10.7109375" style="813" customWidth="1"/>
    <col min="8199" max="8199" width="2.42578125" style="813" bestFit="1" customWidth="1"/>
    <col min="8200" max="8200" width="8.5703125" style="813" customWidth="1"/>
    <col min="8201" max="8201" width="12.42578125" style="813" customWidth="1"/>
    <col min="8202" max="8202" width="2.140625" style="813" customWidth="1"/>
    <col min="8203" max="8203" width="9.42578125" style="813" customWidth="1"/>
    <col min="8204" max="8448" width="11" style="813"/>
    <col min="8449" max="8449" width="44.140625" style="813" bestFit="1" customWidth="1"/>
    <col min="8450" max="8450" width="11.85546875" style="813" customWidth="1"/>
    <col min="8451" max="8451" width="12.42578125" style="813" customWidth="1"/>
    <col min="8452" max="8452" width="12.5703125" style="813" customWidth="1"/>
    <col min="8453" max="8453" width="11.7109375" style="813" customWidth="1"/>
    <col min="8454" max="8454" width="10.7109375" style="813" customWidth="1"/>
    <col min="8455" max="8455" width="2.42578125" style="813" bestFit="1" customWidth="1"/>
    <col min="8456" max="8456" width="8.5703125" style="813" customWidth="1"/>
    <col min="8457" max="8457" width="12.42578125" style="813" customWidth="1"/>
    <col min="8458" max="8458" width="2.140625" style="813" customWidth="1"/>
    <col min="8459" max="8459" width="9.42578125" style="813" customWidth="1"/>
    <col min="8460" max="8704" width="11" style="813"/>
    <col min="8705" max="8705" width="44.140625" style="813" bestFit="1" customWidth="1"/>
    <col min="8706" max="8706" width="11.85546875" style="813" customWidth="1"/>
    <col min="8707" max="8707" width="12.42578125" style="813" customWidth="1"/>
    <col min="8708" max="8708" width="12.5703125" style="813" customWidth="1"/>
    <col min="8709" max="8709" width="11.7109375" style="813" customWidth="1"/>
    <col min="8710" max="8710" width="10.7109375" style="813" customWidth="1"/>
    <col min="8711" max="8711" width="2.42578125" style="813" bestFit="1" customWidth="1"/>
    <col min="8712" max="8712" width="8.5703125" style="813" customWidth="1"/>
    <col min="8713" max="8713" width="12.42578125" style="813" customWidth="1"/>
    <col min="8714" max="8714" width="2.140625" style="813" customWidth="1"/>
    <col min="8715" max="8715" width="9.42578125" style="813" customWidth="1"/>
    <col min="8716" max="8960" width="11" style="813"/>
    <col min="8961" max="8961" width="44.140625" style="813" bestFit="1" customWidth="1"/>
    <col min="8962" max="8962" width="11.85546875" style="813" customWidth="1"/>
    <col min="8963" max="8963" width="12.42578125" style="813" customWidth="1"/>
    <col min="8964" max="8964" width="12.5703125" style="813" customWidth="1"/>
    <col min="8965" max="8965" width="11.7109375" style="813" customWidth="1"/>
    <col min="8966" max="8966" width="10.7109375" style="813" customWidth="1"/>
    <col min="8967" max="8967" width="2.42578125" style="813" bestFit="1" customWidth="1"/>
    <col min="8968" max="8968" width="8.5703125" style="813" customWidth="1"/>
    <col min="8969" max="8969" width="12.42578125" style="813" customWidth="1"/>
    <col min="8970" max="8970" width="2.140625" style="813" customWidth="1"/>
    <col min="8971" max="8971" width="9.42578125" style="813" customWidth="1"/>
    <col min="8972" max="9216" width="11" style="813"/>
    <col min="9217" max="9217" width="44.140625" style="813" bestFit="1" customWidth="1"/>
    <col min="9218" max="9218" width="11.85546875" style="813" customWidth="1"/>
    <col min="9219" max="9219" width="12.42578125" style="813" customWidth="1"/>
    <col min="9220" max="9220" width="12.5703125" style="813" customWidth="1"/>
    <col min="9221" max="9221" width="11.7109375" style="813" customWidth="1"/>
    <col min="9222" max="9222" width="10.7109375" style="813" customWidth="1"/>
    <col min="9223" max="9223" width="2.42578125" style="813" bestFit="1" customWidth="1"/>
    <col min="9224" max="9224" width="8.5703125" style="813" customWidth="1"/>
    <col min="9225" max="9225" width="12.42578125" style="813" customWidth="1"/>
    <col min="9226" max="9226" width="2.140625" style="813" customWidth="1"/>
    <col min="9227" max="9227" width="9.42578125" style="813" customWidth="1"/>
    <col min="9228" max="9472" width="11" style="813"/>
    <col min="9473" max="9473" width="44.140625" style="813" bestFit="1" customWidth="1"/>
    <col min="9474" max="9474" width="11.85546875" style="813" customWidth="1"/>
    <col min="9475" max="9475" width="12.42578125" style="813" customWidth="1"/>
    <col min="9476" max="9476" width="12.5703125" style="813" customWidth="1"/>
    <col min="9477" max="9477" width="11.7109375" style="813" customWidth="1"/>
    <col min="9478" max="9478" width="10.7109375" style="813" customWidth="1"/>
    <col min="9479" max="9479" width="2.42578125" style="813" bestFit="1" customWidth="1"/>
    <col min="9480" max="9480" width="8.5703125" style="813" customWidth="1"/>
    <col min="9481" max="9481" width="12.42578125" style="813" customWidth="1"/>
    <col min="9482" max="9482" width="2.140625" style="813" customWidth="1"/>
    <col min="9483" max="9483" width="9.42578125" style="813" customWidth="1"/>
    <col min="9484" max="9728" width="11" style="813"/>
    <col min="9729" max="9729" width="44.140625" style="813" bestFit="1" customWidth="1"/>
    <col min="9730" max="9730" width="11.85546875" style="813" customWidth="1"/>
    <col min="9731" max="9731" width="12.42578125" style="813" customWidth="1"/>
    <col min="9732" max="9732" width="12.5703125" style="813" customWidth="1"/>
    <col min="9733" max="9733" width="11.7109375" style="813" customWidth="1"/>
    <col min="9734" max="9734" width="10.7109375" style="813" customWidth="1"/>
    <col min="9735" max="9735" width="2.42578125" style="813" bestFit="1" customWidth="1"/>
    <col min="9736" max="9736" width="8.5703125" style="813" customWidth="1"/>
    <col min="9737" max="9737" width="12.42578125" style="813" customWidth="1"/>
    <col min="9738" max="9738" width="2.140625" style="813" customWidth="1"/>
    <col min="9739" max="9739" width="9.42578125" style="813" customWidth="1"/>
    <col min="9740" max="9984" width="11" style="813"/>
    <col min="9985" max="9985" width="44.140625" style="813" bestFit="1" customWidth="1"/>
    <col min="9986" max="9986" width="11.85546875" style="813" customWidth="1"/>
    <col min="9987" max="9987" width="12.42578125" style="813" customWidth="1"/>
    <col min="9988" max="9988" width="12.5703125" style="813" customWidth="1"/>
    <col min="9989" max="9989" width="11.7109375" style="813" customWidth="1"/>
    <col min="9990" max="9990" width="10.7109375" style="813" customWidth="1"/>
    <col min="9991" max="9991" width="2.42578125" style="813" bestFit="1" customWidth="1"/>
    <col min="9992" max="9992" width="8.5703125" style="813" customWidth="1"/>
    <col min="9993" max="9993" width="12.42578125" style="813" customWidth="1"/>
    <col min="9994" max="9994" width="2.140625" style="813" customWidth="1"/>
    <col min="9995" max="9995" width="9.42578125" style="813" customWidth="1"/>
    <col min="9996" max="10240" width="11" style="813"/>
    <col min="10241" max="10241" width="44.140625" style="813" bestFit="1" customWidth="1"/>
    <col min="10242" max="10242" width="11.85546875" style="813" customWidth="1"/>
    <col min="10243" max="10243" width="12.42578125" style="813" customWidth="1"/>
    <col min="10244" max="10244" width="12.5703125" style="813" customWidth="1"/>
    <col min="10245" max="10245" width="11.7109375" style="813" customWidth="1"/>
    <col min="10246" max="10246" width="10.7109375" style="813" customWidth="1"/>
    <col min="10247" max="10247" width="2.42578125" style="813" bestFit="1" customWidth="1"/>
    <col min="10248" max="10248" width="8.5703125" style="813" customWidth="1"/>
    <col min="10249" max="10249" width="12.42578125" style="813" customWidth="1"/>
    <col min="10250" max="10250" width="2.140625" style="813" customWidth="1"/>
    <col min="10251" max="10251" width="9.42578125" style="813" customWidth="1"/>
    <col min="10252" max="10496" width="11" style="813"/>
    <col min="10497" max="10497" width="44.140625" style="813" bestFit="1" customWidth="1"/>
    <col min="10498" max="10498" width="11.85546875" style="813" customWidth="1"/>
    <col min="10499" max="10499" width="12.42578125" style="813" customWidth="1"/>
    <col min="10500" max="10500" width="12.5703125" style="813" customWidth="1"/>
    <col min="10501" max="10501" width="11.7109375" style="813" customWidth="1"/>
    <col min="10502" max="10502" width="10.7109375" style="813" customWidth="1"/>
    <col min="10503" max="10503" width="2.42578125" style="813" bestFit="1" customWidth="1"/>
    <col min="10504" max="10504" width="8.5703125" style="813" customWidth="1"/>
    <col min="10505" max="10505" width="12.42578125" style="813" customWidth="1"/>
    <col min="10506" max="10506" width="2.140625" style="813" customWidth="1"/>
    <col min="10507" max="10507" width="9.42578125" style="813" customWidth="1"/>
    <col min="10508" max="10752" width="11" style="813"/>
    <col min="10753" max="10753" width="44.140625" style="813" bestFit="1" customWidth="1"/>
    <col min="10754" max="10754" width="11.85546875" style="813" customWidth="1"/>
    <col min="10755" max="10755" width="12.42578125" style="813" customWidth="1"/>
    <col min="10756" max="10756" width="12.5703125" style="813" customWidth="1"/>
    <col min="10757" max="10757" width="11.7109375" style="813" customWidth="1"/>
    <col min="10758" max="10758" width="10.7109375" style="813" customWidth="1"/>
    <col min="10759" max="10759" width="2.42578125" style="813" bestFit="1" customWidth="1"/>
    <col min="10760" max="10760" width="8.5703125" style="813" customWidth="1"/>
    <col min="10761" max="10761" width="12.42578125" style="813" customWidth="1"/>
    <col min="10762" max="10762" width="2.140625" style="813" customWidth="1"/>
    <col min="10763" max="10763" width="9.42578125" style="813" customWidth="1"/>
    <col min="10764" max="11008" width="11" style="813"/>
    <col min="11009" max="11009" width="44.140625" style="813" bestFit="1" customWidth="1"/>
    <col min="11010" max="11010" width="11.85546875" style="813" customWidth="1"/>
    <col min="11011" max="11011" width="12.42578125" style="813" customWidth="1"/>
    <col min="11012" max="11012" width="12.5703125" style="813" customWidth="1"/>
    <col min="11013" max="11013" width="11.7109375" style="813" customWidth="1"/>
    <col min="11014" max="11014" width="10.7109375" style="813" customWidth="1"/>
    <col min="11015" max="11015" width="2.42578125" style="813" bestFit="1" customWidth="1"/>
    <col min="11016" max="11016" width="8.5703125" style="813" customWidth="1"/>
    <col min="11017" max="11017" width="12.42578125" style="813" customWidth="1"/>
    <col min="11018" max="11018" width="2.140625" style="813" customWidth="1"/>
    <col min="11019" max="11019" width="9.42578125" style="813" customWidth="1"/>
    <col min="11020" max="11264" width="11" style="813"/>
    <col min="11265" max="11265" width="44.140625" style="813" bestFit="1" customWidth="1"/>
    <col min="11266" max="11266" width="11.85546875" style="813" customWidth="1"/>
    <col min="11267" max="11267" width="12.42578125" style="813" customWidth="1"/>
    <col min="11268" max="11268" width="12.5703125" style="813" customWidth="1"/>
    <col min="11269" max="11269" width="11.7109375" style="813" customWidth="1"/>
    <col min="11270" max="11270" width="10.7109375" style="813" customWidth="1"/>
    <col min="11271" max="11271" width="2.42578125" style="813" bestFit="1" customWidth="1"/>
    <col min="11272" max="11272" width="8.5703125" style="813" customWidth="1"/>
    <col min="11273" max="11273" width="12.42578125" style="813" customWidth="1"/>
    <col min="11274" max="11274" width="2.140625" style="813" customWidth="1"/>
    <col min="11275" max="11275" width="9.42578125" style="813" customWidth="1"/>
    <col min="11276" max="11520" width="11" style="813"/>
    <col min="11521" max="11521" width="44.140625" style="813" bestFit="1" customWidth="1"/>
    <col min="11522" max="11522" width="11.85546875" style="813" customWidth="1"/>
    <col min="11523" max="11523" width="12.42578125" style="813" customWidth="1"/>
    <col min="11524" max="11524" width="12.5703125" style="813" customWidth="1"/>
    <col min="11525" max="11525" width="11.7109375" style="813" customWidth="1"/>
    <col min="11526" max="11526" width="10.7109375" style="813" customWidth="1"/>
    <col min="11527" max="11527" width="2.42578125" style="813" bestFit="1" customWidth="1"/>
    <col min="11528" max="11528" width="8.5703125" style="813" customWidth="1"/>
    <col min="11529" max="11529" width="12.42578125" style="813" customWidth="1"/>
    <col min="11530" max="11530" width="2.140625" style="813" customWidth="1"/>
    <col min="11531" max="11531" width="9.42578125" style="813" customWidth="1"/>
    <col min="11532" max="11776" width="11" style="813"/>
    <col min="11777" max="11777" width="44.140625" style="813" bestFit="1" customWidth="1"/>
    <col min="11778" max="11778" width="11.85546875" style="813" customWidth="1"/>
    <col min="11779" max="11779" width="12.42578125" style="813" customWidth="1"/>
    <col min="11780" max="11780" width="12.5703125" style="813" customWidth="1"/>
    <col min="11781" max="11781" width="11.7109375" style="813" customWidth="1"/>
    <col min="11782" max="11782" width="10.7109375" style="813" customWidth="1"/>
    <col min="11783" max="11783" width="2.42578125" style="813" bestFit="1" customWidth="1"/>
    <col min="11784" max="11784" width="8.5703125" style="813" customWidth="1"/>
    <col min="11785" max="11785" width="12.42578125" style="813" customWidth="1"/>
    <col min="11786" max="11786" width="2.140625" style="813" customWidth="1"/>
    <col min="11787" max="11787" width="9.42578125" style="813" customWidth="1"/>
    <col min="11788" max="12032" width="11" style="813"/>
    <col min="12033" max="12033" width="44.140625" style="813" bestFit="1" customWidth="1"/>
    <col min="12034" max="12034" width="11.85546875" style="813" customWidth="1"/>
    <col min="12035" max="12035" width="12.42578125" style="813" customWidth="1"/>
    <col min="12036" max="12036" width="12.5703125" style="813" customWidth="1"/>
    <col min="12037" max="12037" width="11.7109375" style="813" customWidth="1"/>
    <col min="12038" max="12038" width="10.7109375" style="813" customWidth="1"/>
    <col min="12039" max="12039" width="2.42578125" style="813" bestFit="1" customWidth="1"/>
    <col min="12040" max="12040" width="8.5703125" style="813" customWidth="1"/>
    <col min="12041" max="12041" width="12.42578125" style="813" customWidth="1"/>
    <col min="12042" max="12042" width="2.140625" style="813" customWidth="1"/>
    <col min="12043" max="12043" width="9.42578125" style="813" customWidth="1"/>
    <col min="12044" max="12288" width="11" style="813"/>
    <col min="12289" max="12289" width="44.140625" style="813" bestFit="1" customWidth="1"/>
    <col min="12290" max="12290" width="11.85546875" style="813" customWidth="1"/>
    <col min="12291" max="12291" width="12.42578125" style="813" customWidth="1"/>
    <col min="12292" max="12292" width="12.5703125" style="813" customWidth="1"/>
    <col min="12293" max="12293" width="11.7109375" style="813" customWidth="1"/>
    <col min="12294" max="12294" width="10.7109375" style="813" customWidth="1"/>
    <col min="12295" max="12295" width="2.42578125" style="813" bestFit="1" customWidth="1"/>
    <col min="12296" max="12296" width="8.5703125" style="813" customWidth="1"/>
    <col min="12297" max="12297" width="12.42578125" style="813" customWidth="1"/>
    <col min="12298" max="12298" width="2.140625" style="813" customWidth="1"/>
    <col min="12299" max="12299" width="9.42578125" style="813" customWidth="1"/>
    <col min="12300" max="12544" width="11" style="813"/>
    <col min="12545" max="12545" width="44.140625" style="813" bestFit="1" customWidth="1"/>
    <col min="12546" max="12546" width="11.85546875" style="813" customWidth="1"/>
    <col min="12547" max="12547" width="12.42578125" style="813" customWidth="1"/>
    <col min="12548" max="12548" width="12.5703125" style="813" customWidth="1"/>
    <col min="12549" max="12549" width="11.7109375" style="813" customWidth="1"/>
    <col min="12550" max="12550" width="10.7109375" style="813" customWidth="1"/>
    <col min="12551" max="12551" width="2.42578125" style="813" bestFit="1" customWidth="1"/>
    <col min="12552" max="12552" width="8.5703125" style="813" customWidth="1"/>
    <col min="12553" max="12553" width="12.42578125" style="813" customWidth="1"/>
    <col min="12554" max="12554" width="2.140625" style="813" customWidth="1"/>
    <col min="12555" max="12555" width="9.42578125" style="813" customWidth="1"/>
    <col min="12556" max="12800" width="11" style="813"/>
    <col min="12801" max="12801" width="44.140625" style="813" bestFit="1" customWidth="1"/>
    <col min="12802" max="12802" width="11.85546875" style="813" customWidth="1"/>
    <col min="12803" max="12803" width="12.42578125" style="813" customWidth="1"/>
    <col min="12804" max="12804" width="12.5703125" style="813" customWidth="1"/>
    <col min="12805" max="12805" width="11.7109375" style="813" customWidth="1"/>
    <col min="12806" max="12806" width="10.7109375" style="813" customWidth="1"/>
    <col min="12807" max="12807" width="2.42578125" style="813" bestFit="1" customWidth="1"/>
    <col min="12808" max="12808" width="8.5703125" style="813" customWidth="1"/>
    <col min="12809" max="12809" width="12.42578125" style="813" customWidth="1"/>
    <col min="12810" max="12810" width="2.140625" style="813" customWidth="1"/>
    <col min="12811" max="12811" width="9.42578125" style="813" customWidth="1"/>
    <col min="12812" max="13056" width="11" style="813"/>
    <col min="13057" max="13057" width="44.140625" style="813" bestFit="1" customWidth="1"/>
    <col min="13058" max="13058" width="11.85546875" style="813" customWidth="1"/>
    <col min="13059" max="13059" width="12.42578125" style="813" customWidth="1"/>
    <col min="13060" max="13060" width="12.5703125" style="813" customWidth="1"/>
    <col min="13061" max="13061" width="11.7109375" style="813" customWidth="1"/>
    <col min="13062" max="13062" width="10.7109375" style="813" customWidth="1"/>
    <col min="13063" max="13063" width="2.42578125" style="813" bestFit="1" customWidth="1"/>
    <col min="13064" max="13064" width="8.5703125" style="813" customWidth="1"/>
    <col min="13065" max="13065" width="12.42578125" style="813" customWidth="1"/>
    <col min="13066" max="13066" width="2.140625" style="813" customWidth="1"/>
    <col min="13067" max="13067" width="9.42578125" style="813" customWidth="1"/>
    <col min="13068" max="13312" width="11" style="813"/>
    <col min="13313" max="13313" width="44.140625" style="813" bestFit="1" customWidth="1"/>
    <col min="13314" max="13314" width="11.85546875" style="813" customWidth="1"/>
    <col min="13315" max="13315" width="12.42578125" style="813" customWidth="1"/>
    <col min="13316" max="13316" width="12.5703125" style="813" customWidth="1"/>
    <col min="13317" max="13317" width="11.7109375" style="813" customWidth="1"/>
    <col min="13318" max="13318" width="10.7109375" style="813" customWidth="1"/>
    <col min="13319" max="13319" width="2.42578125" style="813" bestFit="1" customWidth="1"/>
    <col min="13320" max="13320" width="8.5703125" style="813" customWidth="1"/>
    <col min="13321" max="13321" width="12.42578125" style="813" customWidth="1"/>
    <col min="13322" max="13322" width="2.140625" style="813" customWidth="1"/>
    <col min="13323" max="13323" width="9.42578125" style="813" customWidth="1"/>
    <col min="13324" max="13568" width="11" style="813"/>
    <col min="13569" max="13569" width="44.140625" style="813" bestFit="1" customWidth="1"/>
    <col min="13570" max="13570" width="11.85546875" style="813" customWidth="1"/>
    <col min="13571" max="13571" width="12.42578125" style="813" customWidth="1"/>
    <col min="13572" max="13572" width="12.5703125" style="813" customWidth="1"/>
    <col min="13573" max="13573" width="11.7109375" style="813" customWidth="1"/>
    <col min="13574" max="13574" width="10.7109375" style="813" customWidth="1"/>
    <col min="13575" max="13575" width="2.42578125" style="813" bestFit="1" customWidth="1"/>
    <col min="13576" max="13576" width="8.5703125" style="813" customWidth="1"/>
    <col min="13577" max="13577" width="12.42578125" style="813" customWidth="1"/>
    <col min="13578" max="13578" width="2.140625" style="813" customWidth="1"/>
    <col min="13579" max="13579" width="9.42578125" style="813" customWidth="1"/>
    <col min="13580" max="13824" width="11" style="813"/>
    <col min="13825" max="13825" width="44.140625" style="813" bestFit="1" customWidth="1"/>
    <col min="13826" max="13826" width="11.85546875" style="813" customWidth="1"/>
    <col min="13827" max="13827" width="12.42578125" style="813" customWidth="1"/>
    <col min="13828" max="13828" width="12.5703125" style="813" customWidth="1"/>
    <col min="13829" max="13829" width="11.7109375" style="813" customWidth="1"/>
    <col min="13830" max="13830" width="10.7109375" style="813" customWidth="1"/>
    <col min="13831" max="13831" width="2.42578125" style="813" bestFit="1" customWidth="1"/>
    <col min="13832" max="13832" width="8.5703125" style="813" customWidth="1"/>
    <col min="13833" max="13833" width="12.42578125" style="813" customWidth="1"/>
    <col min="13834" max="13834" width="2.140625" style="813" customWidth="1"/>
    <col min="13835" max="13835" width="9.42578125" style="813" customWidth="1"/>
    <col min="13836" max="14080" width="11" style="813"/>
    <col min="14081" max="14081" width="44.140625" style="813" bestFit="1" customWidth="1"/>
    <col min="14082" max="14082" width="11.85546875" style="813" customWidth="1"/>
    <col min="14083" max="14083" width="12.42578125" style="813" customWidth="1"/>
    <col min="14084" max="14084" width="12.5703125" style="813" customWidth="1"/>
    <col min="14085" max="14085" width="11.7109375" style="813" customWidth="1"/>
    <col min="14086" max="14086" width="10.7109375" style="813" customWidth="1"/>
    <col min="14087" max="14087" width="2.42578125" style="813" bestFit="1" customWidth="1"/>
    <col min="14088" max="14088" width="8.5703125" style="813" customWidth="1"/>
    <col min="14089" max="14089" width="12.42578125" style="813" customWidth="1"/>
    <col min="14090" max="14090" width="2.140625" style="813" customWidth="1"/>
    <col min="14091" max="14091" width="9.42578125" style="813" customWidth="1"/>
    <col min="14092" max="14336" width="11" style="813"/>
    <col min="14337" max="14337" width="44.140625" style="813" bestFit="1" customWidth="1"/>
    <col min="14338" max="14338" width="11.85546875" style="813" customWidth="1"/>
    <col min="14339" max="14339" width="12.42578125" style="813" customWidth="1"/>
    <col min="14340" max="14340" width="12.5703125" style="813" customWidth="1"/>
    <col min="14341" max="14341" width="11.7109375" style="813" customWidth="1"/>
    <col min="14342" max="14342" width="10.7109375" style="813" customWidth="1"/>
    <col min="14343" max="14343" width="2.42578125" style="813" bestFit="1" customWidth="1"/>
    <col min="14344" max="14344" width="8.5703125" style="813" customWidth="1"/>
    <col min="14345" max="14345" width="12.42578125" style="813" customWidth="1"/>
    <col min="14346" max="14346" width="2.140625" style="813" customWidth="1"/>
    <col min="14347" max="14347" width="9.42578125" style="813" customWidth="1"/>
    <col min="14348" max="14592" width="11" style="813"/>
    <col min="14593" max="14593" width="44.140625" style="813" bestFit="1" customWidth="1"/>
    <col min="14594" max="14594" width="11.85546875" style="813" customWidth="1"/>
    <col min="14595" max="14595" width="12.42578125" style="813" customWidth="1"/>
    <col min="14596" max="14596" width="12.5703125" style="813" customWidth="1"/>
    <col min="14597" max="14597" width="11.7109375" style="813" customWidth="1"/>
    <col min="14598" max="14598" width="10.7109375" style="813" customWidth="1"/>
    <col min="14599" max="14599" width="2.42578125" style="813" bestFit="1" customWidth="1"/>
    <col min="14600" max="14600" width="8.5703125" style="813" customWidth="1"/>
    <col min="14601" max="14601" width="12.42578125" style="813" customWidth="1"/>
    <col min="14602" max="14602" width="2.140625" style="813" customWidth="1"/>
    <col min="14603" max="14603" width="9.42578125" style="813" customWidth="1"/>
    <col min="14604" max="14848" width="11" style="813"/>
    <col min="14849" max="14849" width="44.140625" style="813" bestFit="1" customWidth="1"/>
    <col min="14850" max="14850" width="11.85546875" style="813" customWidth="1"/>
    <col min="14851" max="14851" width="12.42578125" style="813" customWidth="1"/>
    <col min="14852" max="14852" width="12.5703125" style="813" customWidth="1"/>
    <col min="14853" max="14853" width="11.7109375" style="813" customWidth="1"/>
    <col min="14854" max="14854" width="10.7109375" style="813" customWidth="1"/>
    <col min="14855" max="14855" width="2.42578125" style="813" bestFit="1" customWidth="1"/>
    <col min="14856" max="14856" width="8.5703125" style="813" customWidth="1"/>
    <col min="14857" max="14857" width="12.42578125" style="813" customWidth="1"/>
    <col min="14858" max="14858" width="2.140625" style="813" customWidth="1"/>
    <col min="14859" max="14859" width="9.42578125" style="813" customWidth="1"/>
    <col min="14860" max="15104" width="11" style="813"/>
    <col min="15105" max="15105" width="44.140625" style="813" bestFit="1" customWidth="1"/>
    <col min="15106" max="15106" width="11.85546875" style="813" customWidth="1"/>
    <col min="15107" max="15107" width="12.42578125" style="813" customWidth="1"/>
    <col min="15108" max="15108" width="12.5703125" style="813" customWidth="1"/>
    <col min="15109" max="15109" width="11.7109375" style="813" customWidth="1"/>
    <col min="15110" max="15110" width="10.7109375" style="813" customWidth="1"/>
    <col min="15111" max="15111" width="2.42578125" style="813" bestFit="1" customWidth="1"/>
    <col min="15112" max="15112" width="8.5703125" style="813" customWidth="1"/>
    <col min="15113" max="15113" width="12.42578125" style="813" customWidth="1"/>
    <col min="15114" max="15114" width="2.140625" style="813" customWidth="1"/>
    <col min="15115" max="15115" width="9.42578125" style="813" customWidth="1"/>
    <col min="15116" max="15360" width="11" style="813"/>
    <col min="15361" max="15361" width="44.140625" style="813" bestFit="1" customWidth="1"/>
    <col min="15362" max="15362" width="11.85546875" style="813" customWidth="1"/>
    <col min="15363" max="15363" width="12.42578125" style="813" customWidth="1"/>
    <col min="15364" max="15364" width="12.5703125" style="813" customWidth="1"/>
    <col min="15365" max="15365" width="11.7109375" style="813" customWidth="1"/>
    <col min="15366" max="15366" width="10.7109375" style="813" customWidth="1"/>
    <col min="15367" max="15367" width="2.42578125" style="813" bestFit="1" customWidth="1"/>
    <col min="15368" max="15368" width="8.5703125" style="813" customWidth="1"/>
    <col min="15369" max="15369" width="12.42578125" style="813" customWidth="1"/>
    <col min="15370" max="15370" width="2.140625" style="813" customWidth="1"/>
    <col min="15371" max="15371" width="9.42578125" style="813" customWidth="1"/>
    <col min="15372" max="15616" width="11" style="813"/>
    <col min="15617" max="15617" width="44.140625" style="813" bestFit="1" customWidth="1"/>
    <col min="15618" max="15618" width="11.85546875" style="813" customWidth="1"/>
    <col min="15619" max="15619" width="12.42578125" style="813" customWidth="1"/>
    <col min="15620" max="15620" width="12.5703125" style="813" customWidth="1"/>
    <col min="15621" max="15621" width="11.7109375" style="813" customWidth="1"/>
    <col min="15622" max="15622" width="10.7109375" style="813" customWidth="1"/>
    <col min="15623" max="15623" width="2.42578125" style="813" bestFit="1" customWidth="1"/>
    <col min="15624" max="15624" width="8.5703125" style="813" customWidth="1"/>
    <col min="15625" max="15625" width="12.42578125" style="813" customWidth="1"/>
    <col min="15626" max="15626" width="2.140625" style="813" customWidth="1"/>
    <col min="15627" max="15627" width="9.42578125" style="813" customWidth="1"/>
    <col min="15628" max="15872" width="11" style="813"/>
    <col min="15873" max="15873" width="44.140625" style="813" bestFit="1" customWidth="1"/>
    <col min="15874" max="15874" width="11.85546875" style="813" customWidth="1"/>
    <col min="15875" max="15875" width="12.42578125" style="813" customWidth="1"/>
    <col min="15876" max="15876" width="12.5703125" style="813" customWidth="1"/>
    <col min="15877" max="15877" width="11.7109375" style="813" customWidth="1"/>
    <col min="15878" max="15878" width="10.7109375" style="813" customWidth="1"/>
    <col min="15879" max="15879" width="2.42578125" style="813" bestFit="1" customWidth="1"/>
    <col min="15880" max="15880" width="8.5703125" style="813" customWidth="1"/>
    <col min="15881" max="15881" width="12.42578125" style="813" customWidth="1"/>
    <col min="15882" max="15882" width="2.140625" style="813" customWidth="1"/>
    <col min="15883" max="15883" width="9.42578125" style="813" customWidth="1"/>
    <col min="15884" max="16128" width="11" style="813"/>
    <col min="16129" max="16129" width="44.140625" style="813" bestFit="1" customWidth="1"/>
    <col min="16130" max="16130" width="11.85546875" style="813" customWidth="1"/>
    <col min="16131" max="16131" width="12.42578125" style="813" customWidth="1"/>
    <col min="16132" max="16132" width="12.5703125" style="813" customWidth="1"/>
    <col min="16133" max="16133" width="11.7109375" style="813" customWidth="1"/>
    <col min="16134" max="16134" width="10.7109375" style="813" customWidth="1"/>
    <col min="16135" max="16135" width="2.42578125" style="813" bestFit="1" customWidth="1"/>
    <col min="16136" max="16136" width="8.5703125" style="813" customWidth="1"/>
    <col min="16137" max="16137" width="12.42578125" style="813" customWidth="1"/>
    <col min="16138" max="16138" width="2.140625" style="813" customWidth="1"/>
    <col min="16139" max="16139" width="9.42578125" style="813" customWidth="1"/>
    <col min="16140" max="16384" width="11" style="813"/>
  </cols>
  <sheetData>
    <row r="1" spans="1:11" s="807" customFormat="1" ht="17.100000000000001" customHeight="1">
      <c r="A1" s="1780" t="s">
        <v>820</v>
      </c>
      <c r="B1" s="1780"/>
      <c r="C1" s="1780"/>
      <c r="D1" s="1780"/>
      <c r="E1" s="1780"/>
      <c r="F1" s="1780"/>
      <c r="G1" s="1780"/>
      <c r="H1" s="1780"/>
      <c r="I1" s="1780"/>
      <c r="J1" s="1780"/>
      <c r="K1" s="1780"/>
    </row>
    <row r="2" spans="1:11" s="807" customFormat="1" ht="17.100000000000001" customHeight="1">
      <c r="A2" s="1792" t="s">
        <v>123</v>
      </c>
      <c r="B2" s="1792"/>
      <c r="C2" s="1792"/>
      <c r="D2" s="1792"/>
      <c r="E2" s="1792"/>
      <c r="F2" s="1792"/>
      <c r="G2" s="1792"/>
      <c r="H2" s="1792"/>
      <c r="I2" s="1792"/>
      <c r="J2" s="1792"/>
      <c r="K2" s="1792"/>
    </row>
    <row r="3" spans="1:11" s="807" customFormat="1" ht="17.100000000000001" customHeight="1" thickBot="1">
      <c r="A3" s="865"/>
      <c r="B3" s="927"/>
      <c r="C3" s="814"/>
      <c r="D3" s="814"/>
      <c r="E3" s="814"/>
      <c r="F3" s="814"/>
      <c r="G3" s="814"/>
      <c r="H3" s="814"/>
      <c r="I3" s="1782" t="s">
        <v>2</v>
      </c>
      <c r="J3" s="1782"/>
      <c r="K3" s="1782"/>
    </row>
    <row r="4" spans="1:11" s="807" customFormat="1" ht="17.100000000000001" customHeight="1" thickTop="1">
      <c r="A4" s="1796" t="s">
        <v>737</v>
      </c>
      <c r="B4" s="929">
        <v>2016</v>
      </c>
      <c r="C4" s="929">
        <v>2017</v>
      </c>
      <c r="D4" s="929">
        <v>2017</v>
      </c>
      <c r="E4" s="929">
        <v>2018</v>
      </c>
      <c r="F4" s="1804" t="s">
        <v>697</v>
      </c>
      <c r="G4" s="1805"/>
      <c r="H4" s="1805"/>
      <c r="I4" s="1805"/>
      <c r="J4" s="1805"/>
      <c r="K4" s="1806"/>
    </row>
    <row r="5" spans="1:11" s="807" customFormat="1" ht="17.100000000000001" customHeight="1">
      <c r="A5" s="1797"/>
      <c r="B5" s="910" t="s">
        <v>699</v>
      </c>
      <c r="C5" s="910" t="s">
        <v>700</v>
      </c>
      <c r="D5" s="910" t="s">
        <v>701</v>
      </c>
      <c r="E5" s="910" t="s">
        <v>702</v>
      </c>
      <c r="F5" s="1785" t="s">
        <v>7</v>
      </c>
      <c r="G5" s="1786"/>
      <c r="H5" s="1787"/>
      <c r="I5" s="1786" t="s">
        <v>53</v>
      </c>
      <c r="J5" s="1786"/>
      <c r="K5" s="1788"/>
    </row>
    <row r="6" spans="1:11" s="807" customFormat="1" ht="17.100000000000001" customHeight="1">
      <c r="A6" s="1798"/>
      <c r="B6" s="910"/>
      <c r="C6" s="910"/>
      <c r="D6" s="910"/>
      <c r="E6" s="910"/>
      <c r="F6" s="886" t="s">
        <v>4</v>
      </c>
      <c r="G6" s="887" t="s">
        <v>124</v>
      </c>
      <c r="H6" s="888" t="s">
        <v>703</v>
      </c>
      <c r="I6" s="889" t="s">
        <v>4</v>
      </c>
      <c r="J6" s="887" t="s">
        <v>124</v>
      </c>
      <c r="K6" s="890" t="s">
        <v>703</v>
      </c>
    </row>
    <row r="7" spans="1:11" s="807" customFormat="1" ht="21.75" customHeight="1">
      <c r="A7" s="825" t="s">
        <v>784</v>
      </c>
      <c r="B7" s="826">
        <v>63027.913511750005</v>
      </c>
      <c r="C7" s="826">
        <v>56281.152014996027</v>
      </c>
      <c r="D7" s="826">
        <v>51767.971253915093</v>
      </c>
      <c r="E7" s="826">
        <v>55536.223314971008</v>
      </c>
      <c r="F7" s="827">
        <v>-6746.7614967539776</v>
      </c>
      <c r="G7" s="891"/>
      <c r="H7" s="829">
        <v>-10.704402416075871</v>
      </c>
      <c r="I7" s="830">
        <v>3768.252061055915</v>
      </c>
      <c r="J7" s="892"/>
      <c r="K7" s="832">
        <v>7.2791186708343929</v>
      </c>
    </row>
    <row r="8" spans="1:11" s="807" customFormat="1" ht="21.75" customHeight="1">
      <c r="A8" s="833" t="s">
        <v>785</v>
      </c>
      <c r="B8" s="834">
        <v>4542.4082021300001</v>
      </c>
      <c r="C8" s="834">
        <v>4270.7362072300002</v>
      </c>
      <c r="D8" s="834">
        <v>4371.8182203699998</v>
      </c>
      <c r="E8" s="834">
        <v>3770.2171589900008</v>
      </c>
      <c r="F8" s="835">
        <v>-271.67199489999985</v>
      </c>
      <c r="G8" s="893"/>
      <c r="H8" s="837">
        <v>-5.9807921879986248</v>
      </c>
      <c r="I8" s="838">
        <v>-601.60106137999901</v>
      </c>
      <c r="J8" s="837"/>
      <c r="K8" s="839">
        <v>-13.760889201131601</v>
      </c>
    </row>
    <row r="9" spans="1:11" s="807" customFormat="1" ht="21.75" customHeight="1">
      <c r="A9" s="833" t="s">
        <v>786</v>
      </c>
      <c r="B9" s="834">
        <v>4542.4082021300001</v>
      </c>
      <c r="C9" s="834">
        <v>4270.7362072300002</v>
      </c>
      <c r="D9" s="834">
        <v>4371.8182203699998</v>
      </c>
      <c r="E9" s="834">
        <v>3770.2171589900008</v>
      </c>
      <c r="F9" s="835">
        <v>-271.67199489999985</v>
      </c>
      <c r="G9" s="893"/>
      <c r="H9" s="837">
        <v>-5.9807921879986248</v>
      </c>
      <c r="I9" s="838">
        <v>-601.60106137999901</v>
      </c>
      <c r="J9" s="837"/>
      <c r="K9" s="839">
        <v>-13.760889201131601</v>
      </c>
    </row>
    <row r="10" spans="1:11" s="807" customFormat="1" ht="21.75" customHeight="1">
      <c r="A10" s="833" t="s">
        <v>787</v>
      </c>
      <c r="B10" s="834">
        <v>0</v>
      </c>
      <c r="C10" s="834">
        <v>0</v>
      </c>
      <c r="D10" s="834">
        <v>0</v>
      </c>
      <c r="E10" s="834">
        <v>0</v>
      </c>
      <c r="F10" s="835">
        <v>0</v>
      </c>
      <c r="G10" s="893"/>
      <c r="H10" s="837"/>
      <c r="I10" s="838">
        <v>0</v>
      </c>
      <c r="J10" s="837"/>
      <c r="K10" s="839"/>
    </row>
    <row r="11" spans="1:11" s="807" customFormat="1" ht="21.75" customHeight="1">
      <c r="A11" s="833" t="s">
        <v>788</v>
      </c>
      <c r="B11" s="834">
        <v>32046.948797760004</v>
      </c>
      <c r="C11" s="834">
        <v>29193.378300546021</v>
      </c>
      <c r="D11" s="834">
        <v>18444.553532555099</v>
      </c>
      <c r="E11" s="834">
        <v>19468.957048091004</v>
      </c>
      <c r="F11" s="835">
        <v>-2853.5704972139829</v>
      </c>
      <c r="G11" s="893"/>
      <c r="H11" s="837">
        <v>-8.9043437964160876</v>
      </c>
      <c r="I11" s="838">
        <v>1024.4035155359052</v>
      </c>
      <c r="J11" s="837"/>
      <c r="K11" s="839">
        <v>5.5539621153084964</v>
      </c>
    </row>
    <row r="12" spans="1:11" s="807" customFormat="1" ht="21.75" customHeight="1">
      <c r="A12" s="833" t="s">
        <v>786</v>
      </c>
      <c r="B12" s="834">
        <v>32046.948797760004</v>
      </c>
      <c r="C12" s="834">
        <v>29193.378300546021</v>
      </c>
      <c r="D12" s="834">
        <v>18444.553532555099</v>
      </c>
      <c r="E12" s="834">
        <v>19468.957048091004</v>
      </c>
      <c r="F12" s="835">
        <v>-2853.5704972139829</v>
      </c>
      <c r="G12" s="893"/>
      <c r="H12" s="837">
        <v>-8.9043437964160876</v>
      </c>
      <c r="I12" s="838">
        <v>1024.4035155359052</v>
      </c>
      <c r="J12" s="837"/>
      <c r="K12" s="839">
        <v>5.5539621153084964</v>
      </c>
    </row>
    <row r="13" spans="1:11" s="807" customFormat="1" ht="21.75" customHeight="1">
      <c r="A13" s="833" t="s">
        <v>787</v>
      </c>
      <c r="B13" s="834">
        <v>0</v>
      </c>
      <c r="C13" s="834">
        <v>0</v>
      </c>
      <c r="D13" s="834">
        <v>0</v>
      </c>
      <c r="E13" s="834">
        <v>0</v>
      </c>
      <c r="F13" s="835">
        <v>0</v>
      </c>
      <c r="G13" s="893"/>
      <c r="H13" s="837"/>
      <c r="I13" s="838">
        <v>0</v>
      </c>
      <c r="J13" s="837"/>
      <c r="K13" s="839"/>
    </row>
    <row r="14" spans="1:11" s="807" customFormat="1" ht="21.75" customHeight="1">
      <c r="A14" s="833" t="s">
        <v>789</v>
      </c>
      <c r="B14" s="834">
        <v>24985.848013699997</v>
      </c>
      <c r="C14" s="834">
        <v>22008.738242530002</v>
      </c>
      <c r="D14" s="834">
        <v>25197.863519549996</v>
      </c>
      <c r="E14" s="834">
        <v>28834.145129299999</v>
      </c>
      <c r="F14" s="835">
        <v>-2977.1097711699949</v>
      </c>
      <c r="G14" s="893"/>
      <c r="H14" s="837">
        <v>-11.915184025523629</v>
      </c>
      <c r="I14" s="838">
        <v>3636.2816097500036</v>
      </c>
      <c r="J14" s="837"/>
      <c r="K14" s="839">
        <v>14.430912394333594</v>
      </c>
    </row>
    <row r="15" spans="1:11" s="807" customFormat="1" ht="21.75" customHeight="1">
      <c r="A15" s="833" t="s">
        <v>786</v>
      </c>
      <c r="B15" s="834">
        <v>24985.848013699997</v>
      </c>
      <c r="C15" s="834">
        <v>22008.738242530002</v>
      </c>
      <c r="D15" s="834">
        <v>25197.863519549996</v>
      </c>
      <c r="E15" s="834">
        <v>28834.145129299999</v>
      </c>
      <c r="F15" s="835">
        <v>-2977.1097711699949</v>
      </c>
      <c r="G15" s="893"/>
      <c r="H15" s="837">
        <v>-11.915184025523629</v>
      </c>
      <c r="I15" s="838">
        <v>3636.2816097500036</v>
      </c>
      <c r="J15" s="837"/>
      <c r="K15" s="839">
        <v>14.430912394333594</v>
      </c>
    </row>
    <row r="16" spans="1:11" s="807" customFormat="1" ht="21.75" customHeight="1">
      <c r="A16" s="833" t="s">
        <v>787</v>
      </c>
      <c r="B16" s="834">
        <v>0</v>
      </c>
      <c r="C16" s="834">
        <v>0</v>
      </c>
      <c r="D16" s="834">
        <v>0</v>
      </c>
      <c r="E16" s="834">
        <v>0</v>
      </c>
      <c r="F16" s="835">
        <v>0</v>
      </c>
      <c r="G16" s="893"/>
      <c r="H16" s="837"/>
      <c r="I16" s="838">
        <v>0</v>
      </c>
      <c r="J16" s="837"/>
      <c r="K16" s="839"/>
    </row>
    <row r="17" spans="1:11" s="807" customFormat="1" ht="21.75" customHeight="1">
      <c r="A17" s="833" t="s">
        <v>790</v>
      </c>
      <c r="B17" s="834">
        <v>1437.9474594300002</v>
      </c>
      <c r="C17" s="834">
        <v>795.19093636000002</v>
      </c>
      <c r="D17" s="834">
        <v>3740.2380506799987</v>
      </c>
      <c r="E17" s="834">
        <v>3424.1276583000003</v>
      </c>
      <c r="F17" s="835">
        <v>-642.75652307000018</v>
      </c>
      <c r="G17" s="893"/>
      <c r="H17" s="837">
        <v>-44.699583343941349</v>
      </c>
      <c r="I17" s="838">
        <v>-316.1103923799983</v>
      </c>
      <c r="J17" s="837"/>
      <c r="K17" s="839">
        <v>-8.4516115845227411</v>
      </c>
    </row>
    <row r="18" spans="1:11" s="807" customFormat="1" ht="21.75" customHeight="1">
      <c r="A18" s="833" t="s">
        <v>786</v>
      </c>
      <c r="B18" s="834">
        <v>1437.9474594300002</v>
      </c>
      <c r="C18" s="834">
        <v>795.19093636000002</v>
      </c>
      <c r="D18" s="834">
        <v>3740.2380506799987</v>
      </c>
      <c r="E18" s="834">
        <v>3424.1276583000003</v>
      </c>
      <c r="F18" s="835">
        <v>-642.75652307000018</v>
      </c>
      <c r="G18" s="893"/>
      <c r="H18" s="837">
        <v>-44.699583343941349</v>
      </c>
      <c r="I18" s="838">
        <v>-316.1103923799983</v>
      </c>
      <c r="J18" s="837"/>
      <c r="K18" s="839">
        <v>-8.4516115845227411</v>
      </c>
    </row>
    <row r="19" spans="1:11" s="807" customFormat="1" ht="21.75" customHeight="1">
      <c r="A19" s="833" t="s">
        <v>787</v>
      </c>
      <c r="B19" s="834">
        <v>0</v>
      </c>
      <c r="C19" s="834">
        <v>0</v>
      </c>
      <c r="D19" s="834">
        <v>0</v>
      </c>
      <c r="E19" s="834">
        <v>0</v>
      </c>
      <c r="F19" s="835">
        <v>0</v>
      </c>
      <c r="G19" s="893"/>
      <c r="H19" s="837"/>
      <c r="I19" s="838">
        <v>0</v>
      </c>
      <c r="J19" s="837"/>
      <c r="K19" s="839"/>
    </row>
    <row r="20" spans="1:11" s="807" customFormat="1" ht="21.75" customHeight="1">
      <c r="A20" s="833" t="s">
        <v>791</v>
      </c>
      <c r="B20" s="834">
        <v>14.761038729999999</v>
      </c>
      <c r="C20" s="834">
        <v>13.108328330000001</v>
      </c>
      <c r="D20" s="834">
        <v>13.497930760000001</v>
      </c>
      <c r="E20" s="834">
        <v>38.776320289999994</v>
      </c>
      <c r="F20" s="835">
        <v>-1.6527103999999984</v>
      </c>
      <c r="G20" s="893"/>
      <c r="H20" s="837">
        <v>-11.196436986789198</v>
      </c>
      <c r="I20" s="838">
        <v>25.278389529999991</v>
      </c>
      <c r="J20" s="837"/>
      <c r="K20" s="839">
        <v>187.27603496759966</v>
      </c>
    </row>
    <row r="21" spans="1:11" s="807" customFormat="1" ht="21.75" customHeight="1">
      <c r="A21" s="825" t="s">
        <v>792</v>
      </c>
      <c r="B21" s="826">
        <v>188.9</v>
      </c>
      <c r="C21" s="826">
        <v>4.5</v>
      </c>
      <c r="D21" s="826">
        <v>512.26039509999998</v>
      </c>
      <c r="E21" s="826">
        <v>427.24305641000001</v>
      </c>
      <c r="F21" s="827">
        <v>-184.4</v>
      </c>
      <c r="G21" s="891"/>
      <c r="H21" s="829">
        <v>-97.617787188988885</v>
      </c>
      <c r="I21" s="830">
        <v>-85.017338689999974</v>
      </c>
      <c r="J21" s="829"/>
      <c r="K21" s="832">
        <v>-16.596508241361011</v>
      </c>
    </row>
    <row r="22" spans="1:11" s="807" customFormat="1" ht="21.75" customHeight="1">
      <c r="A22" s="825" t="s">
        <v>793</v>
      </c>
      <c r="B22" s="826">
        <v>0</v>
      </c>
      <c r="C22" s="826">
        <v>0</v>
      </c>
      <c r="D22" s="826">
        <v>0</v>
      </c>
      <c r="E22" s="826">
        <v>0</v>
      </c>
      <c r="F22" s="827">
        <v>0</v>
      </c>
      <c r="G22" s="891"/>
      <c r="H22" s="829"/>
      <c r="I22" s="830">
        <v>0</v>
      </c>
      <c r="J22" s="829"/>
      <c r="K22" s="832"/>
    </row>
    <row r="23" spans="1:11" s="807" customFormat="1" ht="21.75" customHeight="1">
      <c r="A23" s="914" t="s">
        <v>794</v>
      </c>
      <c r="B23" s="826">
        <v>35739.533478634286</v>
      </c>
      <c r="C23" s="826">
        <v>36995.333237324696</v>
      </c>
      <c r="D23" s="826">
        <v>27775.949210264473</v>
      </c>
      <c r="E23" s="826">
        <v>29249.365345517494</v>
      </c>
      <c r="F23" s="827">
        <v>1255.7997586904094</v>
      </c>
      <c r="G23" s="891"/>
      <c r="H23" s="829">
        <v>3.5137553192773159</v>
      </c>
      <c r="I23" s="830">
        <v>1473.4161352530209</v>
      </c>
      <c r="J23" s="829"/>
      <c r="K23" s="832">
        <v>5.3046472835157941</v>
      </c>
    </row>
    <row r="24" spans="1:11" s="807" customFormat="1" ht="21.75" customHeight="1">
      <c r="A24" s="915" t="s">
        <v>795</v>
      </c>
      <c r="B24" s="834">
        <v>13164.230377000002</v>
      </c>
      <c r="C24" s="834">
        <v>11635.085430399999</v>
      </c>
      <c r="D24" s="834">
        <v>10507.5767044</v>
      </c>
      <c r="E24" s="834">
        <v>11614.03795824</v>
      </c>
      <c r="F24" s="835">
        <v>-1529.1449466000031</v>
      </c>
      <c r="G24" s="893"/>
      <c r="H24" s="837">
        <v>-11.615908433748332</v>
      </c>
      <c r="I24" s="838">
        <v>1106.4612538399997</v>
      </c>
      <c r="J24" s="837"/>
      <c r="K24" s="839">
        <v>10.530127782713915</v>
      </c>
    </row>
    <row r="25" spans="1:11" s="807" customFormat="1" ht="21.75" customHeight="1">
      <c r="A25" s="915" t="s">
        <v>796</v>
      </c>
      <c r="B25" s="834">
        <v>7513.280638892893</v>
      </c>
      <c r="C25" s="834">
        <v>7553.2255799800887</v>
      </c>
      <c r="D25" s="834">
        <v>5469.2607816233049</v>
      </c>
      <c r="E25" s="834">
        <v>7129.8010685402505</v>
      </c>
      <c r="F25" s="835">
        <v>39.94494108719573</v>
      </c>
      <c r="G25" s="893"/>
      <c r="H25" s="837">
        <v>0.53165778049629397</v>
      </c>
      <c r="I25" s="838">
        <v>1660.5402869169457</v>
      </c>
      <c r="J25" s="837"/>
      <c r="K25" s="839">
        <v>30.361329496233836</v>
      </c>
    </row>
    <row r="26" spans="1:11" s="807" customFormat="1" ht="21.75" customHeight="1">
      <c r="A26" s="915" t="s">
        <v>797</v>
      </c>
      <c r="B26" s="834">
        <v>15062.022462741392</v>
      </c>
      <c r="C26" s="834">
        <v>17807.022226944609</v>
      </c>
      <c r="D26" s="834">
        <v>11799.111724241169</v>
      </c>
      <c r="E26" s="834">
        <v>10505.526318737246</v>
      </c>
      <c r="F26" s="835">
        <v>2744.9997642032176</v>
      </c>
      <c r="G26" s="893"/>
      <c r="H26" s="837">
        <v>18.22464261352329</v>
      </c>
      <c r="I26" s="838">
        <v>-1293.5854055039235</v>
      </c>
      <c r="J26" s="837"/>
      <c r="K26" s="839">
        <v>-10.963413481764597</v>
      </c>
    </row>
    <row r="27" spans="1:11" s="807" customFormat="1" ht="21.75" customHeight="1">
      <c r="A27" s="916" t="s">
        <v>798</v>
      </c>
      <c r="B27" s="917">
        <v>98956.346990384292</v>
      </c>
      <c r="C27" s="917">
        <v>93280.985252320723</v>
      </c>
      <c r="D27" s="917">
        <v>80056.180859279557</v>
      </c>
      <c r="E27" s="917">
        <v>85212.831716898509</v>
      </c>
      <c r="F27" s="918">
        <v>-5675.3617380635696</v>
      </c>
      <c r="G27" s="919"/>
      <c r="H27" s="920">
        <v>-5.7352175081958627</v>
      </c>
      <c r="I27" s="921">
        <v>5156.6508576189517</v>
      </c>
      <c r="J27" s="920"/>
      <c r="K27" s="922">
        <v>6.4412901068602855</v>
      </c>
    </row>
    <row r="28" spans="1:11" s="807" customFormat="1" ht="21.75" customHeight="1">
      <c r="A28" s="825" t="s">
        <v>799</v>
      </c>
      <c r="B28" s="826">
        <v>6574.7592249600057</v>
      </c>
      <c r="C28" s="826">
        <v>4433.4129317300121</v>
      </c>
      <c r="D28" s="826">
        <v>5894.2160959600169</v>
      </c>
      <c r="E28" s="826">
        <v>4789.9550175200002</v>
      </c>
      <c r="F28" s="827">
        <v>-2141.3462932299935</v>
      </c>
      <c r="G28" s="891"/>
      <c r="H28" s="829">
        <v>-32.569197136538783</v>
      </c>
      <c r="I28" s="830">
        <v>-1104.2610784400167</v>
      </c>
      <c r="J28" s="829"/>
      <c r="K28" s="832">
        <v>-18.734655473471591</v>
      </c>
    </row>
    <row r="29" spans="1:11" s="807" customFormat="1" ht="21.75" customHeight="1">
      <c r="A29" s="833" t="s">
        <v>800</v>
      </c>
      <c r="B29" s="834">
        <v>1020.8205123900061</v>
      </c>
      <c r="C29" s="834">
        <v>924.58356827001205</v>
      </c>
      <c r="D29" s="834">
        <v>1091.2632936900159</v>
      </c>
      <c r="E29" s="834">
        <v>1024.9410390100002</v>
      </c>
      <c r="F29" s="835">
        <v>-96.236944119994064</v>
      </c>
      <c r="G29" s="893"/>
      <c r="H29" s="837">
        <v>-9.427410886824596</v>
      </c>
      <c r="I29" s="838">
        <v>-66.322254680015703</v>
      </c>
      <c r="J29" s="837"/>
      <c r="K29" s="839">
        <v>-6.0775667122232733</v>
      </c>
    </row>
    <row r="30" spans="1:11" s="807" customFormat="1" ht="21.75" customHeight="1">
      <c r="A30" s="833" t="s">
        <v>818</v>
      </c>
      <c r="B30" s="834">
        <v>5551.3826345699999</v>
      </c>
      <c r="C30" s="834">
        <v>3508.4807814599999</v>
      </c>
      <c r="D30" s="834">
        <v>4802.4487722700005</v>
      </c>
      <c r="E30" s="834">
        <v>3764.2742685100002</v>
      </c>
      <c r="F30" s="835">
        <v>-2042.90185311</v>
      </c>
      <c r="G30" s="893"/>
      <c r="H30" s="837">
        <v>-36.799874690465103</v>
      </c>
      <c r="I30" s="838">
        <v>-1038.1745037600003</v>
      </c>
      <c r="J30" s="837"/>
      <c r="K30" s="839">
        <v>-21.617607037363161</v>
      </c>
    </row>
    <row r="31" spans="1:11" s="807" customFormat="1" ht="21.75" customHeight="1">
      <c r="A31" s="833" t="s">
        <v>802</v>
      </c>
      <c r="B31" s="834">
        <v>0.12882199999999999</v>
      </c>
      <c r="C31" s="834">
        <v>4.8582000000000007E-2</v>
      </c>
      <c r="D31" s="834">
        <v>0.10402999999999998</v>
      </c>
      <c r="E31" s="834">
        <v>0.14571000000000001</v>
      </c>
      <c r="F31" s="835">
        <v>-8.0239999999999978E-2</v>
      </c>
      <c r="G31" s="893"/>
      <c r="H31" s="837">
        <v>-62.287497477138984</v>
      </c>
      <c r="I31" s="838">
        <v>4.1680000000000023E-2</v>
      </c>
      <c r="J31" s="837"/>
      <c r="K31" s="839">
        <v>40.06536575987699</v>
      </c>
    </row>
    <row r="32" spans="1:11" s="807" customFormat="1" ht="21.75" customHeight="1">
      <c r="A32" s="833" t="s">
        <v>803</v>
      </c>
      <c r="B32" s="834">
        <v>0</v>
      </c>
      <c r="C32" s="834">
        <v>0</v>
      </c>
      <c r="D32" s="834">
        <v>0</v>
      </c>
      <c r="E32" s="834">
        <v>0</v>
      </c>
      <c r="F32" s="835">
        <v>0</v>
      </c>
      <c r="G32" s="893"/>
      <c r="H32" s="837"/>
      <c r="I32" s="838">
        <v>0</v>
      </c>
      <c r="J32" s="837"/>
      <c r="K32" s="839"/>
    </row>
    <row r="33" spans="1:11" s="807" customFormat="1" ht="21.75" customHeight="1">
      <c r="A33" s="833" t="s">
        <v>804</v>
      </c>
      <c r="B33" s="834">
        <v>2.4272559999999999</v>
      </c>
      <c r="C33" s="834">
        <v>0.3</v>
      </c>
      <c r="D33" s="834">
        <v>0.4</v>
      </c>
      <c r="E33" s="834">
        <v>0.59399999999999997</v>
      </c>
      <c r="F33" s="835">
        <v>-2.127256</v>
      </c>
      <c r="G33" s="893"/>
      <c r="H33" s="837">
        <v>-87.640364263184438</v>
      </c>
      <c r="I33" s="838">
        <v>0.19399999999999995</v>
      </c>
      <c r="J33" s="837"/>
      <c r="K33" s="839">
        <v>48.499999999999986</v>
      </c>
    </row>
    <row r="34" spans="1:11" s="807" customFormat="1" ht="21.75" customHeight="1">
      <c r="A34" s="894" t="s">
        <v>805</v>
      </c>
      <c r="B34" s="826">
        <v>88305.268903038435</v>
      </c>
      <c r="C34" s="826">
        <v>85614.148524464836</v>
      </c>
      <c r="D34" s="826">
        <v>73080.679485982138</v>
      </c>
      <c r="E34" s="826">
        <v>77529.906191827758</v>
      </c>
      <c r="F34" s="827">
        <v>-2691.1203785735997</v>
      </c>
      <c r="G34" s="891"/>
      <c r="H34" s="829">
        <v>-3.0475196010427448</v>
      </c>
      <c r="I34" s="830">
        <v>4449.22670584562</v>
      </c>
      <c r="J34" s="829"/>
      <c r="K34" s="832">
        <v>6.0881025424771016</v>
      </c>
    </row>
    <row r="35" spans="1:11" s="807" customFormat="1" ht="21.75" customHeight="1">
      <c r="A35" s="833" t="s">
        <v>806</v>
      </c>
      <c r="B35" s="834">
        <v>3845</v>
      </c>
      <c r="C35" s="834">
        <v>3853.5</v>
      </c>
      <c r="D35" s="834">
        <v>4018</v>
      </c>
      <c r="E35" s="834">
        <v>3807.7</v>
      </c>
      <c r="F35" s="835">
        <v>8.5</v>
      </c>
      <c r="G35" s="893"/>
      <c r="H35" s="837">
        <v>0.22106631989596881</v>
      </c>
      <c r="I35" s="838">
        <v>-210.30000000000018</v>
      </c>
      <c r="J35" s="837"/>
      <c r="K35" s="839">
        <v>-5.2339472374315621</v>
      </c>
    </row>
    <row r="36" spans="1:11" s="807" customFormat="1" ht="21.75" customHeight="1">
      <c r="A36" s="833" t="s">
        <v>807</v>
      </c>
      <c r="B36" s="834">
        <v>131.90519587</v>
      </c>
      <c r="C36" s="834">
        <v>189.25185847</v>
      </c>
      <c r="D36" s="834">
        <v>150.39711892</v>
      </c>
      <c r="E36" s="834">
        <v>231.02054491999999</v>
      </c>
      <c r="F36" s="835">
        <v>57.346662600000002</v>
      </c>
      <c r="G36" s="893"/>
      <c r="H36" s="837">
        <v>43.475666156864939</v>
      </c>
      <c r="I36" s="838">
        <v>80.623425999999995</v>
      </c>
      <c r="J36" s="837"/>
      <c r="K36" s="839">
        <v>53.60702823229321</v>
      </c>
    </row>
    <row r="37" spans="1:11" s="807" customFormat="1" ht="21.75" customHeight="1">
      <c r="A37" s="840" t="s">
        <v>808</v>
      </c>
      <c r="B37" s="834">
        <v>20714.633624811555</v>
      </c>
      <c r="C37" s="834">
        <v>21371.59231188866</v>
      </c>
      <c r="D37" s="834">
        <v>13780.623295406825</v>
      </c>
      <c r="E37" s="834">
        <v>15537.870308728638</v>
      </c>
      <c r="F37" s="835">
        <v>656.95868707710542</v>
      </c>
      <c r="G37" s="893"/>
      <c r="H37" s="837">
        <v>3.1714714292132786</v>
      </c>
      <c r="I37" s="838">
        <v>1757.2470133218121</v>
      </c>
      <c r="J37" s="837"/>
      <c r="K37" s="839">
        <v>12.751578616240925</v>
      </c>
    </row>
    <row r="38" spans="1:11" s="807" customFormat="1" ht="21.75" customHeight="1">
      <c r="A38" s="923" t="s">
        <v>809</v>
      </c>
      <c r="B38" s="834">
        <v>0</v>
      </c>
      <c r="C38" s="834">
        <v>0</v>
      </c>
      <c r="D38" s="834">
        <v>0</v>
      </c>
      <c r="E38" s="834">
        <v>0</v>
      </c>
      <c r="F38" s="835">
        <v>0</v>
      </c>
      <c r="G38" s="893"/>
      <c r="H38" s="837"/>
      <c r="I38" s="838">
        <v>0</v>
      </c>
      <c r="J38" s="837"/>
      <c r="K38" s="839"/>
    </row>
    <row r="39" spans="1:11" s="807" customFormat="1" ht="21.75" customHeight="1">
      <c r="A39" s="923" t="s">
        <v>810</v>
      </c>
      <c r="B39" s="834">
        <v>20714.633624811555</v>
      </c>
      <c r="C39" s="834">
        <v>21371.59231188866</v>
      </c>
      <c r="D39" s="834">
        <v>13780.623295406825</v>
      </c>
      <c r="E39" s="834">
        <v>15537.870308728638</v>
      </c>
      <c r="F39" s="835">
        <v>656.95868707710542</v>
      </c>
      <c r="G39" s="893"/>
      <c r="H39" s="837">
        <v>3.1714714292132786</v>
      </c>
      <c r="I39" s="838">
        <v>1757.2470133218121</v>
      </c>
      <c r="J39" s="837"/>
      <c r="K39" s="839">
        <v>12.751578616240925</v>
      </c>
    </row>
    <row r="40" spans="1:11" s="807" customFormat="1" ht="21.75" customHeight="1">
      <c r="A40" s="833" t="s">
        <v>811</v>
      </c>
      <c r="B40" s="834">
        <v>63613.730082356873</v>
      </c>
      <c r="C40" s="834">
        <v>60199.804354106171</v>
      </c>
      <c r="D40" s="834">
        <v>55131.659071655318</v>
      </c>
      <c r="E40" s="834">
        <v>57953.31533817912</v>
      </c>
      <c r="F40" s="835">
        <v>-3413.9257282507024</v>
      </c>
      <c r="G40" s="893"/>
      <c r="H40" s="837">
        <v>-5.3666491869458026</v>
      </c>
      <c r="I40" s="838">
        <v>2821.6562665238016</v>
      </c>
      <c r="J40" s="837"/>
      <c r="K40" s="839">
        <v>5.1180325679233762</v>
      </c>
    </row>
    <row r="41" spans="1:11" s="807" customFormat="1" ht="21.75" customHeight="1">
      <c r="A41" s="840" t="s">
        <v>812</v>
      </c>
      <c r="B41" s="834">
        <v>56901.382832411582</v>
      </c>
      <c r="C41" s="834">
        <v>53987.405772336169</v>
      </c>
      <c r="D41" s="834">
        <v>49288.00055481532</v>
      </c>
      <c r="E41" s="834">
        <v>51350.852778219123</v>
      </c>
      <c r="F41" s="835">
        <v>-2913.9770600754127</v>
      </c>
      <c r="G41" s="893"/>
      <c r="H41" s="837">
        <v>-5.1211006042819456</v>
      </c>
      <c r="I41" s="838">
        <v>2062.8522234038028</v>
      </c>
      <c r="J41" s="837"/>
      <c r="K41" s="839">
        <v>4.1853031167487016</v>
      </c>
    </row>
    <row r="42" spans="1:11" s="807" customFormat="1" ht="21.75" customHeight="1">
      <c r="A42" s="840" t="s">
        <v>813</v>
      </c>
      <c r="B42" s="834">
        <v>6712.3472499452928</v>
      </c>
      <c r="C42" s="834">
        <v>6212.3985817700013</v>
      </c>
      <c r="D42" s="834">
        <v>5843.6585168400006</v>
      </c>
      <c r="E42" s="834">
        <v>6602.4625599600004</v>
      </c>
      <c r="F42" s="835">
        <v>-499.94866817529146</v>
      </c>
      <c r="G42" s="893"/>
      <c r="H42" s="837">
        <v>-7.44819434333297</v>
      </c>
      <c r="I42" s="838">
        <v>758.80404311999973</v>
      </c>
      <c r="J42" s="837"/>
      <c r="K42" s="839">
        <v>12.985085301156992</v>
      </c>
    </row>
    <row r="43" spans="1:11" s="807" customFormat="1" ht="21.75" customHeight="1">
      <c r="A43" s="853" t="s">
        <v>814</v>
      </c>
      <c r="B43" s="854">
        <v>0</v>
      </c>
      <c r="C43" s="854">
        <v>0</v>
      </c>
      <c r="D43" s="854">
        <v>0</v>
      </c>
      <c r="E43" s="854">
        <v>0</v>
      </c>
      <c r="F43" s="855">
        <v>0</v>
      </c>
      <c r="G43" s="928"/>
      <c r="H43" s="856"/>
      <c r="I43" s="857">
        <v>0</v>
      </c>
      <c r="J43" s="856"/>
      <c r="K43" s="858"/>
    </row>
    <row r="44" spans="1:11" s="807" customFormat="1" ht="21.75" customHeight="1">
      <c r="A44" s="924" t="s">
        <v>815</v>
      </c>
      <c r="B44" s="854">
        <v>0</v>
      </c>
      <c r="C44" s="854">
        <v>0</v>
      </c>
      <c r="D44" s="854">
        <v>0</v>
      </c>
      <c r="E44" s="854">
        <v>0</v>
      </c>
      <c r="F44" s="855">
        <v>0</v>
      </c>
      <c r="G44" s="891"/>
      <c r="H44" s="826"/>
      <c r="I44" s="857">
        <v>0</v>
      </c>
      <c r="J44" s="829"/>
      <c r="K44" s="832"/>
    </row>
    <row r="45" spans="1:11" s="807" customFormat="1" ht="21.75" customHeight="1" thickBot="1">
      <c r="A45" s="925" t="s">
        <v>816</v>
      </c>
      <c r="B45" s="860">
        <v>4076.3188721838324</v>
      </c>
      <c r="C45" s="860">
        <v>3233.423797428436</v>
      </c>
      <c r="D45" s="860">
        <v>1081.2852733768586</v>
      </c>
      <c r="E45" s="860">
        <v>2892.9704876034107</v>
      </c>
      <c r="F45" s="861">
        <v>-842.89507475539631</v>
      </c>
      <c r="G45" s="903"/>
      <c r="H45" s="862">
        <v>-20.677849333799216</v>
      </c>
      <c r="I45" s="863">
        <v>1811.685214226552</v>
      </c>
      <c r="J45" s="862"/>
      <c r="K45" s="864">
        <v>167.54923597254324</v>
      </c>
    </row>
    <row r="46" spans="1:11" s="807" customFormat="1" ht="17.100000000000001" customHeight="1" thickTop="1">
      <c r="A46" s="871" t="s">
        <v>731</v>
      </c>
      <c r="B46" s="927"/>
      <c r="C46" s="814"/>
      <c r="D46" s="867"/>
      <c r="E46" s="867"/>
      <c r="F46" s="838"/>
      <c r="G46" s="838"/>
      <c r="H46" s="838"/>
      <c r="I46" s="838"/>
      <c r="J46" s="838"/>
      <c r="K46" s="838"/>
    </row>
  </sheetData>
  <mergeCells count="7">
    <mergeCell ref="A1:K1"/>
    <mergeCell ref="A2:K2"/>
    <mergeCell ref="I3:K3"/>
    <mergeCell ref="F4:K4"/>
    <mergeCell ref="F5:H5"/>
    <mergeCell ref="I5:K5"/>
    <mergeCell ref="A4:A6"/>
  </mergeCells>
  <pageMargins left="0.7" right="0.7" top="0.75" bottom="0.75" header="0.3" footer="0.3"/>
  <pageSetup scale="6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73"/>
  <sheetViews>
    <sheetView workbookViewId="0">
      <selection activeCell="N8" sqref="N8"/>
    </sheetView>
  </sheetViews>
  <sheetFormatPr defaultRowHeight="15.75"/>
  <cols>
    <col min="1" max="1" width="32.42578125" style="881" customWidth="1"/>
    <col min="2" max="5" width="14" style="881" customWidth="1"/>
    <col min="6" max="6" width="10.28515625" style="881" customWidth="1"/>
    <col min="7" max="7" width="10.28515625" style="930" customWidth="1"/>
    <col min="8" max="8" width="10.28515625" style="881" customWidth="1"/>
    <col min="9" max="9" width="10.28515625" style="930" customWidth="1"/>
    <col min="10" max="256" width="9.140625" style="881"/>
    <col min="257" max="257" width="32.42578125" style="881" customWidth="1"/>
    <col min="258" max="261" width="9.42578125" style="881" bestFit="1" customWidth="1"/>
    <col min="262" max="262" width="8.42578125" style="881" bestFit="1" customWidth="1"/>
    <col min="263" max="263" width="7.140625" style="881" bestFit="1" customWidth="1"/>
    <col min="264" max="264" width="8.85546875" style="881" customWidth="1"/>
    <col min="265" max="265" width="7.140625" style="881" bestFit="1" customWidth="1"/>
    <col min="266" max="512" width="9.140625" style="881"/>
    <col min="513" max="513" width="32.42578125" style="881" customWidth="1"/>
    <col min="514" max="517" width="9.42578125" style="881" bestFit="1" customWidth="1"/>
    <col min="518" max="518" width="8.42578125" style="881" bestFit="1" customWidth="1"/>
    <col min="519" max="519" width="7.140625" style="881" bestFit="1" customWidth="1"/>
    <col min="520" max="520" width="8.85546875" style="881" customWidth="1"/>
    <col min="521" max="521" width="7.140625" style="881" bestFit="1" customWidth="1"/>
    <col min="522" max="768" width="9.140625" style="881"/>
    <col min="769" max="769" width="32.42578125" style="881" customWidth="1"/>
    <col min="770" max="773" width="9.42578125" style="881" bestFit="1" customWidth="1"/>
    <col min="774" max="774" width="8.42578125" style="881" bestFit="1" customWidth="1"/>
    <col min="775" max="775" width="7.140625" style="881" bestFit="1" customWidth="1"/>
    <col min="776" max="776" width="8.85546875" style="881" customWidth="1"/>
    <col min="777" max="777" width="7.140625" style="881" bestFit="1" customWidth="1"/>
    <col min="778" max="1024" width="9.140625" style="881"/>
    <col min="1025" max="1025" width="32.42578125" style="881" customWidth="1"/>
    <col min="1026" max="1029" width="9.42578125" style="881" bestFit="1" customWidth="1"/>
    <col min="1030" max="1030" width="8.42578125" style="881" bestFit="1" customWidth="1"/>
    <col min="1031" max="1031" width="7.140625" style="881" bestFit="1" customWidth="1"/>
    <col min="1032" max="1032" width="8.85546875" style="881" customWidth="1"/>
    <col min="1033" max="1033" width="7.140625" style="881" bestFit="1" customWidth="1"/>
    <col min="1034" max="1280" width="9.140625" style="881"/>
    <col min="1281" max="1281" width="32.42578125" style="881" customWidth="1"/>
    <col min="1282" max="1285" width="9.42578125" style="881" bestFit="1" customWidth="1"/>
    <col min="1286" max="1286" width="8.42578125" style="881" bestFit="1" customWidth="1"/>
    <col min="1287" max="1287" width="7.140625" style="881" bestFit="1" customWidth="1"/>
    <col min="1288" max="1288" width="8.85546875" style="881" customWidth="1"/>
    <col min="1289" max="1289" width="7.140625" style="881" bestFit="1" customWidth="1"/>
    <col min="1290" max="1536" width="9.140625" style="881"/>
    <col min="1537" max="1537" width="32.42578125" style="881" customWidth="1"/>
    <col min="1538" max="1541" width="9.42578125" style="881" bestFit="1" customWidth="1"/>
    <col min="1542" max="1542" width="8.42578125" style="881" bestFit="1" customWidth="1"/>
    <col min="1543" max="1543" width="7.140625" style="881" bestFit="1" customWidth="1"/>
    <col min="1544" max="1544" width="8.85546875" style="881" customWidth="1"/>
    <col min="1545" max="1545" width="7.140625" style="881" bestFit="1" customWidth="1"/>
    <col min="1546" max="1792" width="9.140625" style="881"/>
    <col min="1793" max="1793" width="32.42578125" style="881" customWidth="1"/>
    <col min="1794" max="1797" width="9.42578125" style="881" bestFit="1" customWidth="1"/>
    <col min="1798" max="1798" width="8.42578125" style="881" bestFit="1" customWidth="1"/>
    <col min="1799" max="1799" width="7.140625" style="881" bestFit="1" customWidth="1"/>
    <col min="1800" max="1800" width="8.85546875" style="881" customWidth="1"/>
    <col min="1801" max="1801" width="7.140625" style="881" bestFit="1" customWidth="1"/>
    <col min="1802" max="2048" width="9.140625" style="881"/>
    <col min="2049" max="2049" width="32.42578125" style="881" customWidth="1"/>
    <col min="2050" max="2053" width="9.42578125" style="881" bestFit="1" customWidth="1"/>
    <col min="2054" max="2054" width="8.42578125" style="881" bestFit="1" customWidth="1"/>
    <col min="2055" max="2055" width="7.140625" style="881" bestFit="1" customWidth="1"/>
    <col min="2056" max="2056" width="8.85546875" style="881" customWidth="1"/>
    <col min="2057" max="2057" width="7.140625" style="881" bestFit="1" customWidth="1"/>
    <col min="2058" max="2304" width="9.140625" style="881"/>
    <col min="2305" max="2305" width="32.42578125" style="881" customWidth="1"/>
    <col min="2306" max="2309" width="9.42578125" style="881" bestFit="1" customWidth="1"/>
    <col min="2310" max="2310" width="8.42578125" style="881" bestFit="1" customWidth="1"/>
    <col min="2311" max="2311" width="7.140625" style="881" bestFit="1" customWidth="1"/>
    <col min="2312" max="2312" width="8.85546875" style="881" customWidth="1"/>
    <col min="2313" max="2313" width="7.140625" style="881" bestFit="1" customWidth="1"/>
    <col min="2314" max="2560" width="9.140625" style="881"/>
    <col min="2561" max="2561" width="32.42578125" style="881" customWidth="1"/>
    <col min="2562" max="2565" width="9.42578125" style="881" bestFit="1" customWidth="1"/>
    <col min="2566" max="2566" width="8.42578125" style="881" bestFit="1" customWidth="1"/>
    <col min="2567" max="2567" width="7.140625" style="881" bestFit="1" customWidth="1"/>
    <col min="2568" max="2568" width="8.85546875" style="881" customWidth="1"/>
    <col min="2569" max="2569" width="7.140625" style="881" bestFit="1" customWidth="1"/>
    <col min="2570" max="2816" width="9.140625" style="881"/>
    <col min="2817" max="2817" width="32.42578125" style="881" customWidth="1"/>
    <col min="2818" max="2821" width="9.42578125" style="881" bestFit="1" customWidth="1"/>
    <col min="2822" max="2822" width="8.42578125" style="881" bestFit="1" customWidth="1"/>
    <col min="2823" max="2823" width="7.140625" style="881" bestFit="1" customWidth="1"/>
    <col min="2824" max="2824" width="8.85546875" style="881" customWidth="1"/>
    <col min="2825" max="2825" width="7.140625" style="881" bestFit="1" customWidth="1"/>
    <col min="2826" max="3072" width="9.140625" style="881"/>
    <col min="3073" max="3073" width="32.42578125" style="881" customWidth="1"/>
    <col min="3074" max="3077" width="9.42578125" style="881" bestFit="1" customWidth="1"/>
    <col min="3078" max="3078" width="8.42578125" style="881" bestFit="1" customWidth="1"/>
    <col min="3079" max="3079" width="7.140625" style="881" bestFit="1" customWidth="1"/>
    <col min="3080" max="3080" width="8.85546875" style="881" customWidth="1"/>
    <col min="3081" max="3081" width="7.140625" style="881" bestFit="1" customWidth="1"/>
    <col min="3082" max="3328" width="9.140625" style="881"/>
    <col min="3329" max="3329" width="32.42578125" style="881" customWidth="1"/>
    <col min="3330" max="3333" width="9.42578125" style="881" bestFit="1" customWidth="1"/>
    <col min="3334" max="3334" width="8.42578125" style="881" bestFit="1" customWidth="1"/>
    <col min="3335" max="3335" width="7.140625" style="881" bestFit="1" customWidth="1"/>
    <col min="3336" max="3336" width="8.85546875" style="881" customWidth="1"/>
    <col min="3337" max="3337" width="7.140625" style="881" bestFit="1" customWidth="1"/>
    <col min="3338" max="3584" width="9.140625" style="881"/>
    <col min="3585" max="3585" width="32.42578125" style="881" customWidth="1"/>
    <col min="3586" max="3589" width="9.42578125" style="881" bestFit="1" customWidth="1"/>
    <col min="3590" max="3590" width="8.42578125" style="881" bestFit="1" customWidth="1"/>
    <col min="3591" max="3591" width="7.140625" style="881" bestFit="1" customWidth="1"/>
    <col min="3592" max="3592" width="8.85546875" style="881" customWidth="1"/>
    <col min="3593" max="3593" width="7.140625" style="881" bestFit="1" customWidth="1"/>
    <col min="3594" max="3840" width="9.140625" style="881"/>
    <col min="3841" max="3841" width="32.42578125" style="881" customWidth="1"/>
    <col min="3842" max="3845" width="9.42578125" style="881" bestFit="1" customWidth="1"/>
    <col min="3846" max="3846" width="8.42578125" style="881" bestFit="1" customWidth="1"/>
    <col min="3847" max="3847" width="7.140625" style="881" bestFit="1" customWidth="1"/>
    <col min="3848" max="3848" width="8.85546875" style="881" customWidth="1"/>
    <col min="3849" max="3849" width="7.140625" style="881" bestFit="1" customWidth="1"/>
    <col min="3850" max="4096" width="9.140625" style="881"/>
    <col min="4097" max="4097" width="32.42578125" style="881" customWidth="1"/>
    <col min="4098" max="4101" width="9.42578125" style="881" bestFit="1" customWidth="1"/>
    <col min="4102" max="4102" width="8.42578125" style="881" bestFit="1" customWidth="1"/>
    <col min="4103" max="4103" width="7.140625" style="881" bestFit="1" customWidth="1"/>
    <col min="4104" max="4104" width="8.85546875" style="881" customWidth="1"/>
    <col min="4105" max="4105" width="7.140625" style="881" bestFit="1" customWidth="1"/>
    <col min="4106" max="4352" width="9.140625" style="881"/>
    <col min="4353" max="4353" width="32.42578125" style="881" customWidth="1"/>
    <col min="4354" max="4357" width="9.42578125" style="881" bestFit="1" customWidth="1"/>
    <col min="4358" max="4358" width="8.42578125" style="881" bestFit="1" customWidth="1"/>
    <col min="4359" max="4359" width="7.140625" style="881" bestFit="1" customWidth="1"/>
    <col min="4360" max="4360" width="8.85546875" style="881" customWidth="1"/>
    <col min="4361" max="4361" width="7.140625" style="881" bestFit="1" customWidth="1"/>
    <col min="4362" max="4608" width="9.140625" style="881"/>
    <col min="4609" max="4609" width="32.42578125" style="881" customWidth="1"/>
    <col min="4610" max="4613" width="9.42578125" style="881" bestFit="1" customWidth="1"/>
    <col min="4614" max="4614" width="8.42578125" style="881" bestFit="1" customWidth="1"/>
    <col min="4615" max="4615" width="7.140625" style="881" bestFit="1" customWidth="1"/>
    <col min="4616" max="4616" width="8.85546875" style="881" customWidth="1"/>
    <col min="4617" max="4617" width="7.140625" style="881" bestFit="1" customWidth="1"/>
    <col min="4618" max="4864" width="9.140625" style="881"/>
    <col min="4865" max="4865" width="32.42578125" style="881" customWidth="1"/>
    <col min="4866" max="4869" width="9.42578125" style="881" bestFit="1" customWidth="1"/>
    <col min="4870" max="4870" width="8.42578125" style="881" bestFit="1" customWidth="1"/>
    <col min="4871" max="4871" width="7.140625" style="881" bestFit="1" customWidth="1"/>
    <col min="4872" max="4872" width="8.85546875" style="881" customWidth="1"/>
    <col min="4873" max="4873" width="7.140625" style="881" bestFit="1" customWidth="1"/>
    <col min="4874" max="5120" width="9.140625" style="881"/>
    <col min="5121" max="5121" width="32.42578125" style="881" customWidth="1"/>
    <col min="5122" max="5125" width="9.42578125" style="881" bestFit="1" customWidth="1"/>
    <col min="5126" max="5126" width="8.42578125" style="881" bestFit="1" customWidth="1"/>
    <col min="5127" max="5127" width="7.140625" style="881" bestFit="1" customWidth="1"/>
    <col min="5128" max="5128" width="8.85546875" style="881" customWidth="1"/>
    <col min="5129" max="5129" width="7.140625" style="881" bestFit="1" customWidth="1"/>
    <col min="5130" max="5376" width="9.140625" style="881"/>
    <col min="5377" max="5377" width="32.42578125" style="881" customWidth="1"/>
    <col min="5378" max="5381" width="9.42578125" style="881" bestFit="1" customWidth="1"/>
    <col min="5382" max="5382" width="8.42578125" style="881" bestFit="1" customWidth="1"/>
    <col min="5383" max="5383" width="7.140625" style="881" bestFit="1" customWidth="1"/>
    <col min="5384" max="5384" width="8.85546875" style="881" customWidth="1"/>
    <col min="5385" max="5385" width="7.140625" style="881" bestFit="1" customWidth="1"/>
    <col min="5386" max="5632" width="9.140625" style="881"/>
    <col min="5633" max="5633" width="32.42578125" style="881" customWidth="1"/>
    <col min="5634" max="5637" width="9.42578125" style="881" bestFit="1" customWidth="1"/>
    <col min="5638" max="5638" width="8.42578125" style="881" bestFit="1" customWidth="1"/>
    <col min="5639" max="5639" width="7.140625" style="881" bestFit="1" customWidth="1"/>
    <col min="5640" max="5640" width="8.85546875" style="881" customWidth="1"/>
    <col min="5641" max="5641" width="7.140625" style="881" bestFit="1" customWidth="1"/>
    <col min="5642" max="5888" width="9.140625" style="881"/>
    <col min="5889" max="5889" width="32.42578125" style="881" customWidth="1"/>
    <col min="5890" max="5893" width="9.42578125" style="881" bestFit="1" customWidth="1"/>
    <col min="5894" max="5894" width="8.42578125" style="881" bestFit="1" customWidth="1"/>
    <col min="5895" max="5895" width="7.140625" style="881" bestFit="1" customWidth="1"/>
    <col min="5896" max="5896" width="8.85546875" style="881" customWidth="1"/>
    <col min="5897" max="5897" width="7.140625" style="881" bestFit="1" customWidth="1"/>
    <col min="5898" max="6144" width="9.140625" style="881"/>
    <col min="6145" max="6145" width="32.42578125" style="881" customWidth="1"/>
    <col min="6146" max="6149" width="9.42578125" style="881" bestFit="1" customWidth="1"/>
    <col min="6150" max="6150" width="8.42578125" style="881" bestFit="1" customWidth="1"/>
    <col min="6151" max="6151" width="7.140625" style="881" bestFit="1" customWidth="1"/>
    <col min="6152" max="6152" width="8.85546875" style="881" customWidth="1"/>
    <col min="6153" max="6153" width="7.140625" style="881" bestFit="1" customWidth="1"/>
    <col min="6154" max="6400" width="9.140625" style="881"/>
    <col min="6401" max="6401" width="32.42578125" style="881" customWidth="1"/>
    <col min="6402" max="6405" width="9.42578125" style="881" bestFit="1" customWidth="1"/>
    <col min="6406" max="6406" width="8.42578125" style="881" bestFit="1" customWidth="1"/>
    <col min="6407" max="6407" width="7.140625" style="881" bestFit="1" customWidth="1"/>
    <col min="6408" max="6408" width="8.85546875" style="881" customWidth="1"/>
    <col min="6409" max="6409" width="7.140625" style="881" bestFit="1" customWidth="1"/>
    <col min="6410" max="6656" width="9.140625" style="881"/>
    <col min="6657" max="6657" width="32.42578125" style="881" customWidth="1"/>
    <col min="6658" max="6661" width="9.42578125" style="881" bestFit="1" customWidth="1"/>
    <col min="6662" max="6662" width="8.42578125" style="881" bestFit="1" customWidth="1"/>
    <col min="6663" max="6663" width="7.140625" style="881" bestFit="1" customWidth="1"/>
    <col min="6664" max="6664" width="8.85546875" style="881" customWidth="1"/>
    <col min="6665" max="6665" width="7.140625" style="881" bestFit="1" customWidth="1"/>
    <col min="6666" max="6912" width="9.140625" style="881"/>
    <col min="6913" max="6913" width="32.42578125" style="881" customWidth="1"/>
    <col min="6914" max="6917" width="9.42578125" style="881" bestFit="1" customWidth="1"/>
    <col min="6918" max="6918" width="8.42578125" style="881" bestFit="1" customWidth="1"/>
    <col min="6919" max="6919" width="7.140625" style="881" bestFit="1" customWidth="1"/>
    <col min="6920" max="6920" width="8.85546875" style="881" customWidth="1"/>
    <col min="6921" max="6921" width="7.140625" style="881" bestFit="1" customWidth="1"/>
    <col min="6922" max="7168" width="9.140625" style="881"/>
    <col min="7169" max="7169" width="32.42578125" style="881" customWidth="1"/>
    <col min="7170" max="7173" width="9.42578125" style="881" bestFit="1" customWidth="1"/>
    <col min="7174" max="7174" width="8.42578125" style="881" bestFit="1" customWidth="1"/>
    <col min="7175" max="7175" width="7.140625" style="881" bestFit="1" customWidth="1"/>
    <col min="7176" max="7176" width="8.85546875" style="881" customWidth="1"/>
    <col min="7177" max="7177" width="7.140625" style="881" bestFit="1" customWidth="1"/>
    <col min="7178" max="7424" width="9.140625" style="881"/>
    <col min="7425" max="7425" width="32.42578125" style="881" customWidth="1"/>
    <col min="7426" max="7429" width="9.42578125" style="881" bestFit="1" customWidth="1"/>
    <col min="7430" max="7430" width="8.42578125" style="881" bestFit="1" customWidth="1"/>
    <col min="7431" max="7431" width="7.140625" style="881" bestFit="1" customWidth="1"/>
    <col min="7432" max="7432" width="8.85546875" style="881" customWidth="1"/>
    <col min="7433" max="7433" width="7.140625" style="881" bestFit="1" customWidth="1"/>
    <col min="7434" max="7680" width="9.140625" style="881"/>
    <col min="7681" max="7681" width="32.42578125" style="881" customWidth="1"/>
    <col min="7682" max="7685" width="9.42578125" style="881" bestFit="1" customWidth="1"/>
    <col min="7686" max="7686" width="8.42578125" style="881" bestFit="1" customWidth="1"/>
    <col min="7687" max="7687" width="7.140625" style="881" bestFit="1" customWidth="1"/>
    <col min="7688" max="7688" width="8.85546875" style="881" customWidth="1"/>
    <col min="7689" max="7689" width="7.140625" style="881" bestFit="1" customWidth="1"/>
    <col min="7690" max="7936" width="9.140625" style="881"/>
    <col min="7937" max="7937" width="32.42578125" style="881" customWidth="1"/>
    <col min="7938" max="7941" width="9.42578125" style="881" bestFit="1" customWidth="1"/>
    <col min="7942" max="7942" width="8.42578125" style="881" bestFit="1" customWidth="1"/>
    <col min="7943" max="7943" width="7.140625" style="881" bestFit="1" customWidth="1"/>
    <col min="7944" max="7944" width="8.85546875" style="881" customWidth="1"/>
    <col min="7945" max="7945" width="7.140625" style="881" bestFit="1" customWidth="1"/>
    <col min="7946" max="8192" width="9.140625" style="881"/>
    <col min="8193" max="8193" width="32.42578125" style="881" customWidth="1"/>
    <col min="8194" max="8197" width="9.42578125" style="881" bestFit="1" customWidth="1"/>
    <col min="8198" max="8198" width="8.42578125" style="881" bestFit="1" customWidth="1"/>
    <col min="8199" max="8199" width="7.140625" style="881" bestFit="1" customWidth="1"/>
    <col min="8200" max="8200" width="8.85546875" style="881" customWidth="1"/>
    <col min="8201" max="8201" width="7.140625" style="881" bestFit="1" customWidth="1"/>
    <col min="8202" max="8448" width="9.140625" style="881"/>
    <col min="8449" max="8449" width="32.42578125" style="881" customWidth="1"/>
    <col min="8450" max="8453" width="9.42578125" style="881" bestFit="1" customWidth="1"/>
    <col min="8454" max="8454" width="8.42578125" style="881" bestFit="1" customWidth="1"/>
    <col min="8455" max="8455" width="7.140625" style="881" bestFit="1" customWidth="1"/>
    <col min="8456" max="8456" width="8.85546875" style="881" customWidth="1"/>
    <col min="8457" max="8457" width="7.140625" style="881" bestFit="1" customWidth="1"/>
    <col min="8458" max="8704" width="9.140625" style="881"/>
    <col min="8705" max="8705" width="32.42578125" style="881" customWidth="1"/>
    <col min="8706" max="8709" width="9.42578125" style="881" bestFit="1" customWidth="1"/>
    <col min="8710" max="8710" width="8.42578125" style="881" bestFit="1" customWidth="1"/>
    <col min="8711" max="8711" width="7.140625" style="881" bestFit="1" customWidth="1"/>
    <col min="8712" max="8712" width="8.85546875" style="881" customWidth="1"/>
    <col min="8713" max="8713" width="7.140625" style="881" bestFit="1" customWidth="1"/>
    <col min="8714" max="8960" width="9.140625" style="881"/>
    <col min="8961" max="8961" width="32.42578125" style="881" customWidth="1"/>
    <col min="8962" max="8965" width="9.42578125" style="881" bestFit="1" customWidth="1"/>
    <col min="8966" max="8966" width="8.42578125" style="881" bestFit="1" customWidth="1"/>
    <col min="8967" max="8967" width="7.140625" style="881" bestFit="1" customWidth="1"/>
    <col min="8968" max="8968" width="8.85546875" style="881" customWidth="1"/>
    <col min="8969" max="8969" width="7.140625" style="881" bestFit="1" customWidth="1"/>
    <col min="8970" max="9216" width="9.140625" style="881"/>
    <col min="9217" max="9217" width="32.42578125" style="881" customWidth="1"/>
    <col min="9218" max="9221" width="9.42578125" style="881" bestFit="1" customWidth="1"/>
    <col min="9222" max="9222" width="8.42578125" style="881" bestFit="1" customWidth="1"/>
    <col min="9223" max="9223" width="7.140625" style="881" bestFit="1" customWidth="1"/>
    <col min="9224" max="9224" width="8.85546875" style="881" customWidth="1"/>
    <col min="9225" max="9225" width="7.140625" style="881" bestFit="1" customWidth="1"/>
    <col min="9226" max="9472" width="9.140625" style="881"/>
    <col min="9473" max="9473" width="32.42578125" style="881" customWidth="1"/>
    <col min="9474" max="9477" width="9.42578125" style="881" bestFit="1" customWidth="1"/>
    <col min="9478" max="9478" width="8.42578125" style="881" bestFit="1" customWidth="1"/>
    <col min="9479" max="9479" width="7.140625" style="881" bestFit="1" customWidth="1"/>
    <col min="9480" max="9480" width="8.85546875" style="881" customWidth="1"/>
    <col min="9481" max="9481" width="7.140625" style="881" bestFit="1" customWidth="1"/>
    <col min="9482" max="9728" width="9.140625" style="881"/>
    <col min="9729" max="9729" width="32.42578125" style="881" customWidth="1"/>
    <col min="9730" max="9733" width="9.42578125" style="881" bestFit="1" customWidth="1"/>
    <col min="9734" max="9734" width="8.42578125" style="881" bestFit="1" customWidth="1"/>
    <col min="9735" max="9735" width="7.140625" style="881" bestFit="1" customWidth="1"/>
    <col min="9736" max="9736" width="8.85546875" style="881" customWidth="1"/>
    <col min="9737" max="9737" width="7.140625" style="881" bestFit="1" customWidth="1"/>
    <col min="9738" max="9984" width="9.140625" style="881"/>
    <col min="9985" max="9985" width="32.42578125" style="881" customWidth="1"/>
    <col min="9986" max="9989" width="9.42578125" style="881" bestFit="1" customWidth="1"/>
    <col min="9990" max="9990" width="8.42578125" style="881" bestFit="1" customWidth="1"/>
    <col min="9991" max="9991" width="7.140625" style="881" bestFit="1" customWidth="1"/>
    <col min="9992" max="9992" width="8.85546875" style="881" customWidth="1"/>
    <col min="9993" max="9993" width="7.140625" style="881" bestFit="1" customWidth="1"/>
    <col min="9994" max="10240" width="9.140625" style="881"/>
    <col min="10241" max="10241" width="32.42578125" style="881" customWidth="1"/>
    <col min="10242" max="10245" width="9.42578125" style="881" bestFit="1" customWidth="1"/>
    <col min="10246" max="10246" width="8.42578125" style="881" bestFit="1" customWidth="1"/>
    <col min="10247" max="10247" width="7.140625" style="881" bestFit="1" customWidth="1"/>
    <col min="10248" max="10248" width="8.85546875" style="881" customWidth="1"/>
    <col min="10249" max="10249" width="7.140625" style="881" bestFit="1" customWidth="1"/>
    <col min="10250" max="10496" width="9.140625" style="881"/>
    <col min="10497" max="10497" width="32.42578125" style="881" customWidth="1"/>
    <col min="10498" max="10501" width="9.42578125" style="881" bestFit="1" customWidth="1"/>
    <col min="10502" max="10502" width="8.42578125" style="881" bestFit="1" customWidth="1"/>
    <col min="10503" max="10503" width="7.140625" style="881" bestFit="1" customWidth="1"/>
    <col min="10504" max="10504" width="8.85546875" style="881" customWidth="1"/>
    <col min="10505" max="10505" width="7.140625" style="881" bestFit="1" customWidth="1"/>
    <col min="10506" max="10752" width="9.140625" style="881"/>
    <col min="10753" max="10753" width="32.42578125" style="881" customWidth="1"/>
    <col min="10754" max="10757" width="9.42578125" style="881" bestFit="1" customWidth="1"/>
    <col min="10758" max="10758" width="8.42578125" style="881" bestFit="1" customWidth="1"/>
    <col min="10759" max="10759" width="7.140625" style="881" bestFit="1" customWidth="1"/>
    <col min="10760" max="10760" width="8.85546875" style="881" customWidth="1"/>
    <col min="10761" max="10761" width="7.140625" style="881" bestFit="1" customWidth="1"/>
    <col min="10762" max="11008" width="9.140625" style="881"/>
    <col min="11009" max="11009" width="32.42578125" style="881" customWidth="1"/>
    <col min="11010" max="11013" width="9.42578125" style="881" bestFit="1" customWidth="1"/>
    <col min="11014" max="11014" width="8.42578125" style="881" bestFit="1" customWidth="1"/>
    <col min="11015" max="11015" width="7.140625" style="881" bestFit="1" customWidth="1"/>
    <col min="11016" max="11016" width="8.85546875" style="881" customWidth="1"/>
    <col min="11017" max="11017" width="7.140625" style="881" bestFit="1" customWidth="1"/>
    <col min="11018" max="11264" width="9.140625" style="881"/>
    <col min="11265" max="11265" width="32.42578125" style="881" customWidth="1"/>
    <col min="11266" max="11269" width="9.42578125" style="881" bestFit="1" customWidth="1"/>
    <col min="11270" max="11270" width="8.42578125" style="881" bestFit="1" customWidth="1"/>
    <col min="11271" max="11271" width="7.140625" style="881" bestFit="1" customWidth="1"/>
    <col min="11272" max="11272" width="8.85546875" style="881" customWidth="1"/>
    <col min="11273" max="11273" width="7.140625" style="881" bestFit="1" customWidth="1"/>
    <col min="11274" max="11520" width="9.140625" style="881"/>
    <col min="11521" max="11521" width="32.42578125" style="881" customWidth="1"/>
    <col min="11522" max="11525" width="9.42578125" style="881" bestFit="1" customWidth="1"/>
    <col min="11526" max="11526" width="8.42578125" style="881" bestFit="1" customWidth="1"/>
    <col min="11527" max="11527" width="7.140625" style="881" bestFit="1" customWidth="1"/>
    <col min="11528" max="11528" width="8.85546875" style="881" customWidth="1"/>
    <col min="11529" max="11529" width="7.140625" style="881" bestFit="1" customWidth="1"/>
    <col min="11530" max="11776" width="9.140625" style="881"/>
    <col min="11777" max="11777" width="32.42578125" style="881" customWidth="1"/>
    <col min="11778" max="11781" width="9.42578125" style="881" bestFit="1" customWidth="1"/>
    <col min="11782" max="11782" width="8.42578125" style="881" bestFit="1" customWidth="1"/>
    <col min="11783" max="11783" width="7.140625" style="881" bestFit="1" customWidth="1"/>
    <col min="11784" max="11784" width="8.85546875" style="881" customWidth="1"/>
    <col min="11785" max="11785" width="7.140625" style="881" bestFit="1" customWidth="1"/>
    <col min="11786" max="12032" width="9.140625" style="881"/>
    <col min="12033" max="12033" width="32.42578125" style="881" customWidth="1"/>
    <col min="12034" max="12037" width="9.42578125" style="881" bestFit="1" customWidth="1"/>
    <col min="12038" max="12038" width="8.42578125" style="881" bestFit="1" customWidth="1"/>
    <col min="12039" max="12039" width="7.140625" style="881" bestFit="1" customWidth="1"/>
    <col min="12040" max="12040" width="8.85546875" style="881" customWidth="1"/>
    <col min="12041" max="12041" width="7.140625" style="881" bestFit="1" customWidth="1"/>
    <col min="12042" max="12288" width="9.140625" style="881"/>
    <col min="12289" max="12289" width="32.42578125" style="881" customWidth="1"/>
    <col min="12290" max="12293" width="9.42578125" style="881" bestFit="1" customWidth="1"/>
    <col min="12294" max="12294" width="8.42578125" style="881" bestFit="1" customWidth="1"/>
    <col min="12295" max="12295" width="7.140625" style="881" bestFit="1" customWidth="1"/>
    <col min="12296" max="12296" width="8.85546875" style="881" customWidth="1"/>
    <col min="12297" max="12297" width="7.140625" style="881" bestFit="1" customWidth="1"/>
    <col min="12298" max="12544" width="9.140625" style="881"/>
    <col min="12545" max="12545" width="32.42578125" style="881" customWidth="1"/>
    <col min="12546" max="12549" width="9.42578125" style="881" bestFit="1" customWidth="1"/>
    <col min="12550" max="12550" width="8.42578125" style="881" bestFit="1" customWidth="1"/>
    <col min="12551" max="12551" width="7.140625" style="881" bestFit="1" customWidth="1"/>
    <col min="12552" max="12552" width="8.85546875" style="881" customWidth="1"/>
    <col min="12553" max="12553" width="7.140625" style="881" bestFit="1" customWidth="1"/>
    <col min="12554" max="12800" width="9.140625" style="881"/>
    <col min="12801" max="12801" width="32.42578125" style="881" customWidth="1"/>
    <col min="12802" max="12805" width="9.42578125" style="881" bestFit="1" customWidth="1"/>
    <col min="12806" max="12806" width="8.42578125" style="881" bestFit="1" customWidth="1"/>
    <col min="12807" max="12807" width="7.140625" style="881" bestFit="1" customWidth="1"/>
    <col min="12808" max="12808" width="8.85546875" style="881" customWidth="1"/>
    <col min="12809" max="12809" width="7.140625" style="881" bestFit="1" customWidth="1"/>
    <col min="12810" max="13056" width="9.140625" style="881"/>
    <col min="13057" max="13057" width="32.42578125" style="881" customWidth="1"/>
    <col min="13058" max="13061" width="9.42578125" style="881" bestFit="1" customWidth="1"/>
    <col min="13062" max="13062" width="8.42578125" style="881" bestFit="1" customWidth="1"/>
    <col min="13063" max="13063" width="7.140625" style="881" bestFit="1" customWidth="1"/>
    <col min="13064" max="13064" width="8.85546875" style="881" customWidth="1"/>
    <col min="13065" max="13065" width="7.140625" style="881" bestFit="1" customWidth="1"/>
    <col min="13066" max="13312" width="9.140625" style="881"/>
    <col min="13313" max="13313" width="32.42578125" style="881" customWidth="1"/>
    <col min="13314" max="13317" width="9.42578125" style="881" bestFit="1" customWidth="1"/>
    <col min="13318" max="13318" width="8.42578125" style="881" bestFit="1" customWidth="1"/>
    <col min="13319" max="13319" width="7.140625" style="881" bestFit="1" customWidth="1"/>
    <col min="13320" max="13320" width="8.85546875" style="881" customWidth="1"/>
    <col min="13321" max="13321" width="7.140625" style="881" bestFit="1" customWidth="1"/>
    <col min="13322" max="13568" width="9.140625" style="881"/>
    <col min="13569" max="13569" width="32.42578125" style="881" customWidth="1"/>
    <col min="13570" max="13573" width="9.42578125" style="881" bestFit="1" customWidth="1"/>
    <col min="13574" max="13574" width="8.42578125" style="881" bestFit="1" customWidth="1"/>
    <col min="13575" max="13575" width="7.140625" style="881" bestFit="1" customWidth="1"/>
    <col min="13576" max="13576" width="8.85546875" style="881" customWidth="1"/>
    <col min="13577" max="13577" width="7.140625" style="881" bestFit="1" customWidth="1"/>
    <col min="13578" max="13824" width="9.140625" style="881"/>
    <col min="13825" max="13825" width="32.42578125" style="881" customWidth="1"/>
    <col min="13826" max="13829" width="9.42578125" style="881" bestFit="1" customWidth="1"/>
    <col min="13830" max="13830" width="8.42578125" style="881" bestFit="1" customWidth="1"/>
    <col min="13831" max="13831" width="7.140625" style="881" bestFit="1" customWidth="1"/>
    <col min="13832" max="13832" width="8.85546875" style="881" customWidth="1"/>
    <col min="13833" max="13833" width="7.140625" style="881" bestFit="1" customWidth="1"/>
    <col min="13834" max="14080" width="9.140625" style="881"/>
    <col min="14081" max="14081" width="32.42578125" style="881" customWidth="1"/>
    <col min="14082" max="14085" width="9.42578125" style="881" bestFit="1" customWidth="1"/>
    <col min="14086" max="14086" width="8.42578125" style="881" bestFit="1" customWidth="1"/>
    <col min="14087" max="14087" width="7.140625" style="881" bestFit="1" customWidth="1"/>
    <col min="14088" max="14088" width="8.85546875" style="881" customWidth="1"/>
    <col min="14089" max="14089" width="7.140625" style="881" bestFit="1" customWidth="1"/>
    <col min="14090" max="14336" width="9.140625" style="881"/>
    <col min="14337" max="14337" width="32.42578125" style="881" customWidth="1"/>
    <col min="14338" max="14341" width="9.42578125" style="881" bestFit="1" customWidth="1"/>
    <col min="14342" max="14342" width="8.42578125" style="881" bestFit="1" customWidth="1"/>
    <col min="14343" max="14343" width="7.140625" style="881" bestFit="1" customWidth="1"/>
    <col min="14344" max="14344" width="8.85546875" style="881" customWidth="1"/>
    <col min="14345" max="14345" width="7.140625" style="881" bestFit="1" customWidth="1"/>
    <col min="14346" max="14592" width="9.140625" style="881"/>
    <col min="14593" max="14593" width="32.42578125" style="881" customWidth="1"/>
    <col min="14594" max="14597" width="9.42578125" style="881" bestFit="1" customWidth="1"/>
    <col min="14598" max="14598" width="8.42578125" style="881" bestFit="1" customWidth="1"/>
    <col min="14599" max="14599" width="7.140625" style="881" bestFit="1" customWidth="1"/>
    <col min="14600" max="14600" width="8.85546875" style="881" customWidth="1"/>
    <col min="14601" max="14601" width="7.140625" style="881" bestFit="1" customWidth="1"/>
    <col min="14602" max="14848" width="9.140625" style="881"/>
    <col min="14849" max="14849" width="32.42578125" style="881" customWidth="1"/>
    <col min="14850" max="14853" width="9.42578125" style="881" bestFit="1" customWidth="1"/>
    <col min="14854" max="14854" width="8.42578125" style="881" bestFit="1" customWidth="1"/>
    <col min="14855" max="14855" width="7.140625" style="881" bestFit="1" customWidth="1"/>
    <col min="14856" max="14856" width="8.85546875" style="881" customWidth="1"/>
    <col min="14857" max="14857" width="7.140625" style="881" bestFit="1" customWidth="1"/>
    <col min="14858" max="15104" width="9.140625" style="881"/>
    <col min="15105" max="15105" width="32.42578125" style="881" customWidth="1"/>
    <col min="15106" max="15109" width="9.42578125" style="881" bestFit="1" customWidth="1"/>
    <col min="15110" max="15110" width="8.42578125" style="881" bestFit="1" customWidth="1"/>
    <col min="15111" max="15111" width="7.140625" style="881" bestFit="1" customWidth="1"/>
    <col min="15112" max="15112" width="8.85546875" style="881" customWidth="1"/>
    <col min="15113" max="15113" width="7.140625" style="881" bestFit="1" customWidth="1"/>
    <col min="15114" max="15360" width="9.140625" style="881"/>
    <col min="15361" max="15361" width="32.42578125" style="881" customWidth="1"/>
    <col min="15362" max="15365" width="9.42578125" style="881" bestFit="1" customWidth="1"/>
    <col min="15366" max="15366" width="8.42578125" style="881" bestFit="1" customWidth="1"/>
    <col min="15367" max="15367" width="7.140625" style="881" bestFit="1" customWidth="1"/>
    <col min="15368" max="15368" width="8.85546875" style="881" customWidth="1"/>
    <col min="15369" max="15369" width="7.140625" style="881" bestFit="1" customWidth="1"/>
    <col min="15370" max="15616" width="9.140625" style="881"/>
    <col min="15617" max="15617" width="32.42578125" style="881" customWidth="1"/>
    <col min="15618" max="15621" width="9.42578125" style="881" bestFit="1" customWidth="1"/>
    <col min="15622" max="15622" width="8.42578125" style="881" bestFit="1" customWidth="1"/>
    <col min="15623" max="15623" width="7.140625" style="881" bestFit="1" customWidth="1"/>
    <col min="15624" max="15624" width="8.85546875" style="881" customWidth="1"/>
    <col min="15625" max="15625" width="7.140625" style="881" bestFit="1" customWidth="1"/>
    <col min="15626" max="15872" width="9.140625" style="881"/>
    <col min="15873" max="15873" width="32.42578125" style="881" customWidth="1"/>
    <col min="15874" max="15877" width="9.42578125" style="881" bestFit="1" customWidth="1"/>
    <col min="15878" max="15878" width="8.42578125" style="881" bestFit="1" customWidth="1"/>
    <col min="15879" max="15879" width="7.140625" style="881" bestFit="1" customWidth="1"/>
    <col min="15880" max="15880" width="8.85546875" style="881" customWidth="1"/>
    <col min="15881" max="15881" width="7.140625" style="881" bestFit="1" customWidth="1"/>
    <col min="15882" max="16128" width="9.140625" style="881"/>
    <col min="16129" max="16129" width="32.42578125" style="881" customWidth="1"/>
    <col min="16130" max="16133" width="9.42578125" style="881" bestFit="1" customWidth="1"/>
    <col min="16134" max="16134" width="8.42578125" style="881" bestFit="1" customWidth="1"/>
    <col min="16135" max="16135" width="7.140625" style="881" bestFit="1" customWidth="1"/>
    <col min="16136" max="16136" width="8.85546875" style="881" customWidth="1"/>
    <col min="16137" max="16137" width="7.140625" style="881" bestFit="1" customWidth="1"/>
    <col min="16138" max="16384" width="9.140625" style="881"/>
  </cols>
  <sheetData>
    <row r="1" spans="1:13">
      <c r="A1" s="1812" t="s">
        <v>821</v>
      </c>
      <c r="B1" s="1812"/>
      <c r="C1" s="1812"/>
      <c r="D1" s="1812"/>
      <c r="E1" s="1812"/>
      <c r="F1" s="1812"/>
      <c r="G1" s="1812"/>
      <c r="H1" s="1812"/>
      <c r="I1" s="1812"/>
    </row>
    <row r="2" spans="1:13">
      <c r="A2" s="1812" t="s">
        <v>125</v>
      </c>
      <c r="B2" s="1812"/>
      <c r="C2" s="1812"/>
      <c r="D2" s="1812"/>
      <c r="E2" s="1812"/>
      <c r="F2" s="1812"/>
      <c r="G2" s="1812"/>
      <c r="H2" s="1812"/>
      <c r="I2" s="1812"/>
    </row>
    <row r="3" spans="1:13" ht="16.5" thickBot="1">
      <c r="H3" s="1813" t="s">
        <v>70</v>
      </c>
      <c r="I3" s="1814"/>
    </row>
    <row r="4" spans="1:13" ht="16.5" thickTop="1">
      <c r="A4" s="1809" t="s">
        <v>737</v>
      </c>
      <c r="B4" s="816">
        <v>2016</v>
      </c>
      <c r="C4" s="817">
        <v>2017</v>
      </c>
      <c r="D4" s="931">
        <v>2017</v>
      </c>
      <c r="E4" s="931">
        <v>2018</v>
      </c>
      <c r="F4" s="1815" t="s">
        <v>697</v>
      </c>
      <c r="G4" s="1816"/>
      <c r="H4" s="1816"/>
      <c r="I4" s="1817"/>
    </row>
    <row r="5" spans="1:13">
      <c r="A5" s="1810"/>
      <c r="B5" s="818" t="s">
        <v>699</v>
      </c>
      <c r="C5" s="818" t="s">
        <v>700</v>
      </c>
      <c r="D5" s="932" t="s">
        <v>701</v>
      </c>
      <c r="E5" s="932" t="s">
        <v>702</v>
      </c>
      <c r="F5" s="1818" t="s">
        <v>7</v>
      </c>
      <c r="G5" s="1819"/>
      <c r="H5" s="1818" t="s">
        <v>53</v>
      </c>
      <c r="I5" s="1820"/>
    </row>
    <row r="6" spans="1:13" s="935" customFormat="1">
      <c r="A6" s="1811"/>
      <c r="B6" s="933"/>
      <c r="C6" s="934"/>
      <c r="D6" s="933"/>
      <c r="E6" s="934"/>
      <c r="F6" s="961" t="s">
        <v>4</v>
      </c>
      <c r="G6" s="962" t="s">
        <v>703</v>
      </c>
      <c r="H6" s="961" t="s">
        <v>4</v>
      </c>
      <c r="I6" s="963" t="s">
        <v>703</v>
      </c>
      <c r="K6" s="936"/>
      <c r="L6" s="936"/>
      <c r="M6" s="936"/>
    </row>
    <row r="7" spans="1:13" ht="21.75" customHeight="1">
      <c r="A7" s="937" t="s">
        <v>822</v>
      </c>
      <c r="B7" s="938">
        <v>109383.430681777</v>
      </c>
      <c r="C7" s="938">
        <v>107675.658835283</v>
      </c>
      <c r="D7" s="938">
        <v>90339.619911657603</v>
      </c>
      <c r="E7" s="938">
        <v>90562.69861538359</v>
      </c>
      <c r="F7" s="938">
        <v>-1707.7718464939971</v>
      </c>
      <c r="G7" s="938">
        <v>-1.5612710589251133</v>
      </c>
      <c r="H7" s="938">
        <v>223.078703725987</v>
      </c>
      <c r="I7" s="939">
        <v>0.2469334096647007</v>
      </c>
      <c r="K7" s="940"/>
      <c r="L7" s="941"/>
      <c r="M7" s="941"/>
    </row>
    <row r="8" spans="1:13" ht="21.75" customHeight="1">
      <c r="A8" s="942" t="s">
        <v>823</v>
      </c>
      <c r="B8" s="938">
        <v>1365.8296008016096</v>
      </c>
      <c r="C8" s="938">
        <v>1213.7232637650045</v>
      </c>
      <c r="D8" s="938">
        <v>1641.0700273300001</v>
      </c>
      <c r="E8" s="938">
        <v>11524.09480594</v>
      </c>
      <c r="F8" s="938">
        <v>-152.10633703660505</v>
      </c>
      <c r="G8" s="938">
        <v>-11.136552974641448</v>
      </c>
      <c r="H8" s="938">
        <v>9883.024778609999</v>
      </c>
      <c r="I8" s="939">
        <v>602.23053337276258</v>
      </c>
      <c r="K8" s="940"/>
      <c r="L8" s="941"/>
      <c r="M8" s="941"/>
    </row>
    <row r="9" spans="1:13" ht="21.75" customHeight="1">
      <c r="A9" s="937" t="s">
        <v>824</v>
      </c>
      <c r="B9" s="943">
        <v>327757.41280424339</v>
      </c>
      <c r="C9" s="943">
        <v>331158.0145941443</v>
      </c>
      <c r="D9" s="943">
        <v>353944.74464593921</v>
      </c>
      <c r="E9" s="943">
        <v>387913.96500194352</v>
      </c>
      <c r="F9" s="943">
        <v>3400.6017899009166</v>
      </c>
      <c r="G9" s="943">
        <v>1.0375361950797319</v>
      </c>
      <c r="H9" s="943">
        <v>33969.220356004313</v>
      </c>
      <c r="I9" s="944">
        <v>9.5973229917524758</v>
      </c>
      <c r="K9" s="940"/>
      <c r="L9" s="941"/>
      <c r="M9" s="941"/>
    </row>
    <row r="10" spans="1:13" ht="21.75" customHeight="1">
      <c r="A10" s="945" t="s">
        <v>825</v>
      </c>
      <c r="B10" s="946">
        <v>101505.83048099346</v>
      </c>
      <c r="C10" s="946">
        <v>110491.08539698487</v>
      </c>
      <c r="D10" s="946">
        <v>140560.1155218799</v>
      </c>
      <c r="E10" s="946">
        <v>163239.94367179001</v>
      </c>
      <c r="F10" s="946">
        <v>8985.2549159914051</v>
      </c>
      <c r="G10" s="946">
        <v>8.851959412985499</v>
      </c>
      <c r="H10" s="946">
        <v>22679.828149910114</v>
      </c>
      <c r="I10" s="947">
        <v>16.135322645192137</v>
      </c>
      <c r="K10" s="940"/>
      <c r="L10" s="941"/>
      <c r="M10" s="941"/>
    </row>
    <row r="11" spans="1:13" ht="21.75" customHeight="1">
      <c r="A11" s="945" t="s">
        <v>826</v>
      </c>
      <c r="B11" s="946">
        <v>54917.680429262487</v>
      </c>
      <c r="C11" s="946">
        <v>54557.262672263241</v>
      </c>
      <c r="D11" s="946">
        <v>49087.202136149994</v>
      </c>
      <c r="E11" s="946">
        <v>50023.017704100006</v>
      </c>
      <c r="F11" s="946">
        <v>-360.41775699924619</v>
      </c>
      <c r="G11" s="946">
        <v>-0.65628729069044989</v>
      </c>
      <c r="H11" s="946">
        <v>935.81556795001234</v>
      </c>
      <c r="I11" s="947">
        <v>1.9064349305434058</v>
      </c>
      <c r="K11" s="940"/>
      <c r="L11" s="941"/>
      <c r="M11" s="941"/>
    </row>
    <row r="12" spans="1:13" ht="21.75" customHeight="1">
      <c r="A12" s="945" t="s">
        <v>827</v>
      </c>
      <c r="B12" s="946">
        <v>48784.743056128988</v>
      </c>
      <c r="C12" s="946">
        <v>51185.424763652831</v>
      </c>
      <c r="D12" s="946">
        <v>58210.764414670004</v>
      </c>
      <c r="E12" s="946">
        <v>61301.500957019998</v>
      </c>
      <c r="F12" s="946">
        <v>2400.6817075238432</v>
      </c>
      <c r="G12" s="946">
        <v>4.9209682313213241</v>
      </c>
      <c r="H12" s="946">
        <v>3090.7365423499941</v>
      </c>
      <c r="I12" s="947">
        <v>5.3095618541148744</v>
      </c>
      <c r="K12" s="940"/>
      <c r="L12" s="941"/>
      <c r="M12" s="941"/>
    </row>
    <row r="13" spans="1:13" ht="21.75" customHeight="1">
      <c r="A13" s="945" t="s">
        <v>828</v>
      </c>
      <c r="B13" s="946">
        <v>122549.15883785849</v>
      </c>
      <c r="C13" s="946">
        <v>114924.24176124331</v>
      </c>
      <c r="D13" s="946">
        <v>106086.6625732394</v>
      </c>
      <c r="E13" s="946">
        <v>113349.50266903352</v>
      </c>
      <c r="F13" s="946">
        <v>-7624.9170766151801</v>
      </c>
      <c r="G13" s="946">
        <v>-6.2219252656833852</v>
      </c>
      <c r="H13" s="946">
        <v>7262.8400957941194</v>
      </c>
      <c r="I13" s="947">
        <v>6.8461387318882325</v>
      </c>
      <c r="K13" s="940"/>
      <c r="L13" s="941"/>
      <c r="M13" s="941"/>
    </row>
    <row r="14" spans="1:13" ht="21.75" customHeight="1">
      <c r="A14" s="937" t="s">
        <v>829</v>
      </c>
      <c r="B14" s="943">
        <v>178604.28415670892</v>
      </c>
      <c r="C14" s="943">
        <v>206411.46531822704</v>
      </c>
      <c r="D14" s="943">
        <v>211609.00244071599</v>
      </c>
      <c r="E14" s="943">
        <v>247601.75173948598</v>
      </c>
      <c r="F14" s="943">
        <v>27807.181161518121</v>
      </c>
      <c r="G14" s="943">
        <v>15.569156861388533</v>
      </c>
      <c r="H14" s="943">
        <v>35992.749298769981</v>
      </c>
      <c r="I14" s="944">
        <v>17.009082261920142</v>
      </c>
      <c r="K14" s="940"/>
      <c r="L14" s="941"/>
      <c r="M14" s="941"/>
    </row>
    <row r="15" spans="1:13" ht="21.75" customHeight="1">
      <c r="A15" s="937" t="s">
        <v>830</v>
      </c>
      <c r="B15" s="943">
        <v>164562.68361404361</v>
      </c>
      <c r="C15" s="943">
        <v>179468.68492430478</v>
      </c>
      <c r="D15" s="943">
        <v>199142.83949800802</v>
      </c>
      <c r="E15" s="943">
        <v>188827.99430693427</v>
      </c>
      <c r="F15" s="943">
        <v>14906.00131026117</v>
      </c>
      <c r="G15" s="943">
        <v>9.0579473929951799</v>
      </c>
      <c r="H15" s="943">
        <v>-10314.845191073749</v>
      </c>
      <c r="I15" s="944">
        <v>-5.179621430062479</v>
      </c>
      <c r="K15" s="940"/>
      <c r="L15" s="941"/>
      <c r="M15" s="941"/>
    </row>
    <row r="16" spans="1:13" ht="21.75" customHeight="1">
      <c r="A16" s="937" t="s">
        <v>831</v>
      </c>
      <c r="B16" s="943">
        <v>92254.712405093713</v>
      </c>
      <c r="C16" s="943">
        <v>95602.318764176045</v>
      </c>
      <c r="D16" s="943">
        <v>75299.035266319566</v>
      </c>
      <c r="E16" s="943">
        <v>77817.777018519817</v>
      </c>
      <c r="F16" s="943">
        <v>3347.6063590823323</v>
      </c>
      <c r="G16" s="943">
        <v>3.6286562190805753</v>
      </c>
      <c r="H16" s="943">
        <v>2518.7417522002506</v>
      </c>
      <c r="I16" s="944">
        <v>3.344985421515561</v>
      </c>
      <c r="K16" s="940"/>
      <c r="L16" s="941"/>
      <c r="M16" s="941"/>
    </row>
    <row r="17" spans="1:13" ht="21.75" customHeight="1">
      <c r="A17" s="937" t="s">
        <v>832</v>
      </c>
      <c r="B17" s="943">
        <v>78096.0350711637</v>
      </c>
      <c r="C17" s="943">
        <v>77029.213483833621</v>
      </c>
      <c r="D17" s="943">
        <v>101333.19196266917</v>
      </c>
      <c r="E17" s="943">
        <v>96770.130074779328</v>
      </c>
      <c r="F17" s="943">
        <v>-1066.8215873300796</v>
      </c>
      <c r="G17" s="943">
        <v>-1.3660380918928297</v>
      </c>
      <c r="H17" s="943">
        <v>-4563.0618878898385</v>
      </c>
      <c r="I17" s="944">
        <v>-4.503027882089075</v>
      </c>
      <c r="K17" s="940"/>
      <c r="L17" s="941"/>
      <c r="M17" s="941"/>
    </row>
    <row r="18" spans="1:13" ht="21.75" customHeight="1">
      <c r="A18" s="937" t="s">
        <v>833</v>
      </c>
      <c r="B18" s="943">
        <v>1097554.9779782174</v>
      </c>
      <c r="C18" s="943">
        <v>1195870.2159887205</v>
      </c>
      <c r="D18" s="943">
        <v>1269149.547365824</v>
      </c>
      <c r="E18" s="943">
        <v>1361189.7260089847</v>
      </c>
      <c r="F18" s="943">
        <v>98315.238010503119</v>
      </c>
      <c r="G18" s="943">
        <v>8.9576595234989984</v>
      </c>
      <c r="H18" s="943">
        <v>92040.178643160732</v>
      </c>
      <c r="I18" s="944">
        <v>7.2521145230043365</v>
      </c>
      <c r="K18" s="940"/>
      <c r="L18" s="941"/>
      <c r="M18" s="941"/>
    </row>
    <row r="19" spans="1:13" ht="21.75" customHeight="1">
      <c r="A19" s="937" t="s">
        <v>834</v>
      </c>
      <c r="B19" s="943">
        <v>59491.549503501599</v>
      </c>
      <c r="C19" s="943">
        <v>62373.495474939402</v>
      </c>
      <c r="D19" s="943">
        <v>72647.628863275808</v>
      </c>
      <c r="E19" s="943">
        <v>73062.585211683603</v>
      </c>
      <c r="F19" s="943">
        <v>2881.9459714378027</v>
      </c>
      <c r="G19" s="943">
        <v>4.8442946863708345</v>
      </c>
      <c r="H19" s="943">
        <v>414.9563484077953</v>
      </c>
      <c r="I19" s="944">
        <v>0.57119049155582335</v>
      </c>
      <c r="K19" s="940"/>
      <c r="L19" s="941"/>
      <c r="M19" s="941"/>
    </row>
    <row r="20" spans="1:13" ht="21.75" customHeight="1" thickBot="1">
      <c r="A20" s="948" t="s">
        <v>555</v>
      </c>
      <c r="B20" s="949">
        <v>2109070.9158155508</v>
      </c>
      <c r="C20" s="949">
        <v>2256802.7906473936</v>
      </c>
      <c r="D20" s="949">
        <v>2375106.6799817393</v>
      </c>
      <c r="E20" s="949">
        <v>2535270.7227836545</v>
      </c>
      <c r="F20" s="949">
        <v>147731.87483184272</v>
      </c>
      <c r="G20" s="949">
        <v>7.0045949486111372</v>
      </c>
      <c r="H20" s="949">
        <v>160164.0428019152</v>
      </c>
      <c r="I20" s="950">
        <v>6.7434462692491186</v>
      </c>
      <c r="K20" s="951"/>
      <c r="L20" s="941"/>
      <c r="M20" s="941"/>
    </row>
    <row r="21" spans="1:13" ht="16.5" hidden="1" thickTop="1">
      <c r="A21" s="952" t="s">
        <v>835</v>
      </c>
      <c r="B21" s="953"/>
      <c r="C21" s="953"/>
      <c r="D21" s="953"/>
      <c r="E21" s="953"/>
      <c r="F21" s="953"/>
      <c r="G21" s="954"/>
      <c r="H21" s="953"/>
      <c r="I21" s="955"/>
      <c r="K21" s="941"/>
      <c r="L21" s="941"/>
      <c r="M21" s="941"/>
    </row>
    <row r="22" spans="1:13" ht="16.5" hidden="1" thickTop="1">
      <c r="A22" s="956" t="s">
        <v>836</v>
      </c>
      <c r="B22" s="953"/>
      <c r="C22" s="953"/>
      <c r="D22" s="953"/>
      <c r="E22" s="953"/>
      <c r="F22" s="953"/>
      <c r="G22" s="954"/>
      <c r="H22" s="953"/>
      <c r="I22" s="955"/>
      <c r="K22" s="941"/>
      <c r="L22" s="941"/>
      <c r="M22" s="941"/>
    </row>
    <row r="23" spans="1:13" ht="16.5" hidden="1" thickTop="1">
      <c r="A23" s="957" t="s">
        <v>837</v>
      </c>
      <c r="I23" s="955"/>
      <c r="K23" s="941"/>
      <c r="L23" s="941"/>
      <c r="M23" s="941"/>
    </row>
    <row r="24" spans="1:13" ht="16.5" hidden="1" thickTop="1">
      <c r="A24" s="881" t="s">
        <v>838</v>
      </c>
      <c r="I24" s="955"/>
      <c r="K24" s="941"/>
      <c r="L24" s="941"/>
      <c r="M24" s="941"/>
    </row>
    <row r="25" spans="1:13" ht="16.5" hidden="1" thickTop="1">
      <c r="A25" s="957" t="s">
        <v>839</v>
      </c>
      <c r="I25" s="955"/>
      <c r="K25" s="941"/>
      <c r="L25" s="941"/>
      <c r="M25" s="941"/>
    </row>
    <row r="26" spans="1:13" ht="16.5" hidden="1" thickTop="1">
      <c r="A26" s="881" t="s">
        <v>840</v>
      </c>
      <c r="I26" s="955"/>
      <c r="K26" s="941"/>
      <c r="L26" s="941"/>
      <c r="M26" s="941"/>
    </row>
    <row r="27" spans="1:13" ht="16.5" hidden="1" thickTop="1">
      <c r="I27" s="955"/>
      <c r="K27" s="941"/>
      <c r="L27" s="941"/>
      <c r="M27" s="941"/>
    </row>
    <row r="28" spans="1:13" s="958" customFormat="1" ht="16.5" thickTop="1">
      <c r="A28" s="1808" t="s">
        <v>731</v>
      </c>
      <c r="B28" s="1808"/>
      <c r="C28" s="1808"/>
      <c r="D28" s="1808"/>
      <c r="E28" s="1808"/>
      <c r="F28" s="1808"/>
      <c r="G28" s="1808"/>
      <c r="H28" s="1808"/>
      <c r="I28" s="1808"/>
      <c r="K28" s="959"/>
      <c r="L28" s="959"/>
      <c r="M28" s="959"/>
    </row>
    <row r="29" spans="1:13">
      <c r="A29" s="1807" t="s">
        <v>841</v>
      </c>
      <c r="B29" s="1807"/>
      <c r="C29" s="1807"/>
      <c r="D29" s="1807"/>
      <c r="E29" s="1807"/>
      <c r="F29" s="1807"/>
      <c r="G29" s="1807"/>
      <c r="H29" s="1807"/>
      <c r="I29" s="1807"/>
      <c r="K29" s="941"/>
      <c r="L29" s="941"/>
      <c r="M29" s="941"/>
    </row>
    <row r="30" spans="1:13">
      <c r="I30" s="955"/>
      <c r="K30" s="941"/>
      <c r="L30" s="941"/>
      <c r="M30" s="941"/>
    </row>
    <row r="31" spans="1:13">
      <c r="I31" s="955"/>
      <c r="K31" s="941"/>
      <c r="L31" s="941"/>
      <c r="M31" s="941"/>
    </row>
    <row r="32" spans="1:13">
      <c r="I32" s="955"/>
    </row>
    <row r="33" spans="9:9">
      <c r="I33" s="955"/>
    </row>
    <row r="34" spans="9:9">
      <c r="I34" s="955"/>
    </row>
    <row r="35" spans="9:9">
      <c r="I35" s="955"/>
    </row>
    <row r="36" spans="9:9">
      <c r="I36" s="955"/>
    </row>
    <row r="37" spans="9:9">
      <c r="I37" s="955"/>
    </row>
    <row r="38" spans="9:9">
      <c r="I38" s="955"/>
    </row>
    <row r="39" spans="9:9">
      <c r="I39" s="955"/>
    </row>
    <row r="40" spans="9:9">
      <c r="I40" s="955"/>
    </row>
    <row r="41" spans="9:9">
      <c r="I41" s="955"/>
    </row>
    <row r="42" spans="9:9">
      <c r="I42" s="955"/>
    </row>
    <row r="43" spans="9:9">
      <c r="I43" s="955"/>
    </row>
    <row r="44" spans="9:9">
      <c r="I44" s="955"/>
    </row>
    <row r="45" spans="9:9">
      <c r="I45" s="955"/>
    </row>
    <row r="46" spans="9:9">
      <c r="I46" s="955"/>
    </row>
    <row r="47" spans="9:9">
      <c r="I47" s="955"/>
    </row>
    <row r="48" spans="9:9">
      <c r="I48" s="955"/>
    </row>
    <row r="49" spans="9:9">
      <c r="I49" s="955"/>
    </row>
    <row r="50" spans="9:9">
      <c r="I50" s="955"/>
    </row>
    <row r="51" spans="9:9">
      <c r="I51" s="955"/>
    </row>
    <row r="52" spans="9:9">
      <c r="I52" s="955"/>
    </row>
    <row r="53" spans="9:9">
      <c r="I53" s="955"/>
    </row>
    <row r="54" spans="9:9">
      <c r="I54" s="955"/>
    </row>
    <row r="55" spans="9:9">
      <c r="I55" s="955"/>
    </row>
    <row r="56" spans="9:9">
      <c r="I56" s="955"/>
    </row>
    <row r="57" spans="9:9">
      <c r="I57" s="955"/>
    </row>
    <row r="58" spans="9:9">
      <c r="I58" s="955"/>
    </row>
    <row r="59" spans="9:9">
      <c r="I59" s="955"/>
    </row>
    <row r="60" spans="9:9">
      <c r="I60" s="955"/>
    </row>
    <row r="61" spans="9:9">
      <c r="I61" s="955"/>
    </row>
    <row r="62" spans="9:9">
      <c r="I62" s="955"/>
    </row>
    <row r="63" spans="9:9">
      <c r="I63" s="955"/>
    </row>
    <row r="64" spans="9:9">
      <c r="I64" s="955"/>
    </row>
    <row r="65" spans="9:9">
      <c r="I65" s="955"/>
    </row>
    <row r="66" spans="9:9">
      <c r="I66" s="955"/>
    </row>
    <row r="67" spans="9:9">
      <c r="I67" s="955"/>
    </row>
    <row r="68" spans="9:9">
      <c r="I68" s="955"/>
    </row>
    <row r="69" spans="9:9">
      <c r="I69" s="955"/>
    </row>
    <row r="70" spans="9:9">
      <c r="I70" s="955"/>
    </row>
    <row r="71" spans="9:9">
      <c r="I71" s="955"/>
    </row>
    <row r="72" spans="9:9">
      <c r="I72" s="955"/>
    </row>
    <row r="73" spans="9:9">
      <c r="I73" s="955"/>
    </row>
    <row r="74" spans="9:9">
      <c r="I74" s="955"/>
    </row>
    <row r="75" spans="9:9">
      <c r="I75" s="955"/>
    </row>
    <row r="76" spans="9:9">
      <c r="I76" s="955"/>
    </row>
    <row r="77" spans="9:9">
      <c r="I77" s="955"/>
    </row>
    <row r="78" spans="9:9">
      <c r="I78" s="955"/>
    </row>
    <row r="79" spans="9:9">
      <c r="I79" s="955"/>
    </row>
    <row r="80" spans="9:9">
      <c r="I80" s="955"/>
    </row>
    <row r="81" spans="9:9">
      <c r="I81" s="955"/>
    </row>
    <row r="82" spans="9:9">
      <c r="I82" s="955"/>
    </row>
    <row r="83" spans="9:9">
      <c r="I83" s="955"/>
    </row>
    <row r="84" spans="9:9">
      <c r="I84" s="955"/>
    </row>
    <row r="85" spans="9:9">
      <c r="I85" s="955"/>
    </row>
    <row r="86" spans="9:9">
      <c r="I86" s="955"/>
    </row>
    <row r="87" spans="9:9">
      <c r="I87" s="955"/>
    </row>
    <row r="88" spans="9:9">
      <c r="I88" s="955"/>
    </row>
    <row r="89" spans="9:9">
      <c r="I89" s="955"/>
    </row>
    <row r="90" spans="9:9">
      <c r="I90" s="955"/>
    </row>
    <row r="91" spans="9:9">
      <c r="I91" s="955"/>
    </row>
    <row r="92" spans="9:9">
      <c r="I92" s="955"/>
    </row>
    <row r="93" spans="9:9">
      <c r="I93" s="955"/>
    </row>
    <row r="94" spans="9:9">
      <c r="I94" s="955"/>
    </row>
    <row r="95" spans="9:9">
      <c r="I95" s="955"/>
    </row>
    <row r="96" spans="9:9">
      <c r="I96" s="955"/>
    </row>
    <row r="97" spans="9:9">
      <c r="I97" s="955"/>
    </row>
    <row r="98" spans="9:9">
      <c r="I98" s="955"/>
    </row>
    <row r="99" spans="9:9">
      <c r="I99" s="955"/>
    </row>
    <row r="100" spans="9:9">
      <c r="I100" s="955"/>
    </row>
    <row r="101" spans="9:9">
      <c r="I101" s="955"/>
    </row>
    <row r="102" spans="9:9">
      <c r="I102" s="955"/>
    </row>
    <row r="103" spans="9:9">
      <c r="I103" s="955"/>
    </row>
    <row r="104" spans="9:9">
      <c r="I104" s="955"/>
    </row>
    <row r="105" spans="9:9">
      <c r="I105" s="955"/>
    </row>
    <row r="106" spans="9:9">
      <c r="I106" s="955"/>
    </row>
    <row r="107" spans="9:9">
      <c r="I107" s="955"/>
    </row>
    <row r="108" spans="9:9">
      <c r="I108" s="955"/>
    </row>
    <row r="109" spans="9:9">
      <c r="I109" s="955"/>
    </row>
    <row r="110" spans="9:9">
      <c r="I110" s="955"/>
    </row>
    <row r="111" spans="9:9">
      <c r="I111" s="955"/>
    </row>
    <row r="112" spans="9:9">
      <c r="I112" s="955"/>
    </row>
    <row r="113" spans="9:9">
      <c r="I113" s="955"/>
    </row>
    <row r="114" spans="9:9">
      <c r="I114" s="955"/>
    </row>
    <row r="115" spans="9:9">
      <c r="I115" s="955"/>
    </row>
    <row r="116" spans="9:9">
      <c r="I116" s="955"/>
    </row>
    <row r="117" spans="9:9">
      <c r="I117" s="955"/>
    </row>
    <row r="118" spans="9:9">
      <c r="I118" s="955"/>
    </row>
    <row r="119" spans="9:9">
      <c r="I119" s="955"/>
    </row>
    <row r="120" spans="9:9">
      <c r="I120" s="955"/>
    </row>
    <row r="121" spans="9:9">
      <c r="I121" s="955"/>
    </row>
    <row r="122" spans="9:9">
      <c r="I122" s="955"/>
    </row>
    <row r="123" spans="9:9">
      <c r="I123" s="955"/>
    </row>
    <row r="124" spans="9:9">
      <c r="I124" s="955"/>
    </row>
    <row r="125" spans="9:9">
      <c r="I125" s="955"/>
    </row>
    <row r="126" spans="9:9">
      <c r="I126" s="955"/>
    </row>
    <row r="127" spans="9:9">
      <c r="I127" s="955"/>
    </row>
    <row r="128" spans="9:9">
      <c r="I128" s="955"/>
    </row>
    <row r="129" spans="9:9">
      <c r="I129" s="955"/>
    </row>
    <row r="130" spans="9:9">
      <c r="I130" s="955"/>
    </row>
    <row r="131" spans="9:9">
      <c r="I131" s="955"/>
    </row>
    <row r="132" spans="9:9">
      <c r="I132" s="955"/>
    </row>
    <row r="133" spans="9:9">
      <c r="I133" s="955"/>
    </row>
    <row r="134" spans="9:9">
      <c r="I134" s="955"/>
    </row>
    <row r="135" spans="9:9">
      <c r="I135" s="955"/>
    </row>
    <row r="136" spans="9:9">
      <c r="I136" s="955"/>
    </row>
    <row r="137" spans="9:9">
      <c r="I137" s="955"/>
    </row>
    <row r="138" spans="9:9">
      <c r="I138" s="955"/>
    </row>
    <row r="139" spans="9:9">
      <c r="I139" s="955"/>
    </row>
    <row r="140" spans="9:9">
      <c r="I140" s="955"/>
    </row>
    <row r="141" spans="9:9">
      <c r="I141" s="955"/>
    </row>
    <row r="142" spans="9:9">
      <c r="I142" s="955"/>
    </row>
    <row r="143" spans="9:9">
      <c r="I143" s="955"/>
    </row>
    <row r="144" spans="9:9">
      <c r="I144" s="955"/>
    </row>
    <row r="145" spans="9:9">
      <c r="I145" s="955"/>
    </row>
    <row r="146" spans="9:9">
      <c r="I146" s="955"/>
    </row>
    <row r="147" spans="9:9">
      <c r="I147" s="955"/>
    </row>
    <row r="148" spans="9:9">
      <c r="I148" s="955"/>
    </row>
    <row r="149" spans="9:9">
      <c r="I149" s="955"/>
    </row>
    <row r="150" spans="9:9">
      <c r="I150" s="955"/>
    </row>
    <row r="151" spans="9:9">
      <c r="I151" s="955"/>
    </row>
    <row r="152" spans="9:9">
      <c r="I152" s="955"/>
    </row>
    <row r="153" spans="9:9">
      <c r="I153" s="955"/>
    </row>
    <row r="154" spans="9:9">
      <c r="I154" s="955"/>
    </row>
    <row r="155" spans="9:9">
      <c r="I155" s="955"/>
    </row>
    <row r="156" spans="9:9">
      <c r="I156" s="955"/>
    </row>
    <row r="157" spans="9:9">
      <c r="I157" s="955"/>
    </row>
    <row r="158" spans="9:9">
      <c r="I158" s="955"/>
    </row>
    <row r="159" spans="9:9">
      <c r="I159" s="955"/>
    </row>
    <row r="160" spans="9:9">
      <c r="I160" s="955"/>
    </row>
    <row r="161" spans="9:9">
      <c r="I161" s="955"/>
    </row>
    <row r="162" spans="9:9">
      <c r="I162" s="955"/>
    </row>
    <row r="163" spans="9:9">
      <c r="I163" s="955"/>
    </row>
    <row r="164" spans="9:9">
      <c r="I164" s="955"/>
    </row>
    <row r="165" spans="9:9">
      <c r="I165" s="955"/>
    </row>
    <row r="166" spans="9:9">
      <c r="I166" s="955"/>
    </row>
    <row r="167" spans="9:9">
      <c r="I167" s="955"/>
    </row>
    <row r="168" spans="9:9">
      <c r="I168" s="955"/>
    </row>
    <row r="169" spans="9:9">
      <c r="I169" s="955"/>
    </row>
    <row r="170" spans="9:9">
      <c r="I170" s="955"/>
    </row>
    <row r="171" spans="9:9">
      <c r="I171" s="955"/>
    </row>
    <row r="172" spans="9:9">
      <c r="I172" s="955"/>
    </row>
    <row r="173" spans="9:9">
      <c r="I173" s="955"/>
    </row>
    <row r="174" spans="9:9">
      <c r="I174" s="955"/>
    </row>
    <row r="175" spans="9:9">
      <c r="I175" s="955"/>
    </row>
    <row r="176" spans="9:9">
      <c r="I176" s="955"/>
    </row>
    <row r="177" spans="9:9">
      <c r="I177" s="955"/>
    </row>
    <row r="178" spans="9:9">
      <c r="I178" s="955"/>
    </row>
    <row r="179" spans="9:9">
      <c r="I179" s="955"/>
    </row>
    <row r="180" spans="9:9">
      <c r="I180" s="955"/>
    </row>
    <row r="181" spans="9:9">
      <c r="I181" s="955"/>
    </row>
    <row r="182" spans="9:9">
      <c r="I182" s="955"/>
    </row>
    <row r="183" spans="9:9">
      <c r="I183" s="955"/>
    </row>
    <row r="184" spans="9:9">
      <c r="I184" s="955"/>
    </row>
    <row r="185" spans="9:9">
      <c r="I185" s="955"/>
    </row>
    <row r="186" spans="9:9">
      <c r="I186" s="955"/>
    </row>
    <row r="187" spans="9:9">
      <c r="I187" s="955"/>
    </row>
    <row r="188" spans="9:9">
      <c r="I188" s="955"/>
    </row>
    <row r="189" spans="9:9">
      <c r="I189" s="955"/>
    </row>
    <row r="190" spans="9:9">
      <c r="I190" s="955"/>
    </row>
    <row r="191" spans="9:9">
      <c r="I191" s="955"/>
    </row>
    <row r="192" spans="9:9">
      <c r="I192" s="955"/>
    </row>
    <row r="193" spans="9:9">
      <c r="I193" s="955"/>
    </row>
    <row r="194" spans="9:9">
      <c r="I194" s="955"/>
    </row>
    <row r="195" spans="9:9">
      <c r="I195" s="955"/>
    </row>
    <row r="196" spans="9:9">
      <c r="I196" s="955"/>
    </row>
    <row r="197" spans="9:9">
      <c r="I197" s="955"/>
    </row>
    <row r="198" spans="9:9">
      <c r="I198" s="955"/>
    </row>
    <row r="199" spans="9:9">
      <c r="I199" s="955"/>
    </row>
    <row r="200" spans="9:9">
      <c r="I200" s="955"/>
    </row>
    <row r="201" spans="9:9">
      <c r="I201" s="955"/>
    </row>
    <row r="202" spans="9:9">
      <c r="I202" s="955"/>
    </row>
    <row r="203" spans="9:9">
      <c r="I203" s="955"/>
    </row>
    <row r="204" spans="9:9">
      <c r="I204" s="955"/>
    </row>
    <row r="205" spans="9:9">
      <c r="I205" s="955"/>
    </row>
    <row r="206" spans="9:9">
      <c r="I206" s="955"/>
    </row>
    <row r="207" spans="9:9">
      <c r="I207" s="955"/>
    </row>
    <row r="208" spans="9:9">
      <c r="I208" s="955"/>
    </row>
    <row r="209" spans="9:9">
      <c r="I209" s="955"/>
    </row>
    <row r="210" spans="9:9">
      <c r="I210" s="955"/>
    </row>
    <row r="211" spans="9:9">
      <c r="I211" s="955"/>
    </row>
    <row r="212" spans="9:9">
      <c r="I212" s="955"/>
    </row>
    <row r="213" spans="9:9">
      <c r="I213" s="955"/>
    </row>
    <row r="214" spans="9:9">
      <c r="I214" s="955"/>
    </row>
    <row r="215" spans="9:9">
      <c r="I215" s="955"/>
    </row>
    <row r="216" spans="9:9">
      <c r="I216" s="955"/>
    </row>
    <row r="217" spans="9:9">
      <c r="I217" s="955"/>
    </row>
    <row r="218" spans="9:9">
      <c r="I218" s="955"/>
    </row>
    <row r="219" spans="9:9">
      <c r="I219" s="955"/>
    </row>
    <row r="220" spans="9:9">
      <c r="I220" s="955"/>
    </row>
    <row r="221" spans="9:9">
      <c r="I221" s="955"/>
    </row>
    <row r="222" spans="9:9">
      <c r="I222" s="955"/>
    </row>
    <row r="223" spans="9:9">
      <c r="I223" s="955"/>
    </row>
    <row r="224" spans="9:9">
      <c r="I224" s="955"/>
    </row>
    <row r="225" spans="9:9">
      <c r="I225" s="955"/>
    </row>
    <row r="226" spans="9:9">
      <c r="I226" s="955"/>
    </row>
    <row r="227" spans="9:9">
      <c r="I227" s="955"/>
    </row>
    <row r="228" spans="9:9">
      <c r="I228" s="955"/>
    </row>
    <row r="229" spans="9:9">
      <c r="I229" s="955"/>
    </row>
    <row r="230" spans="9:9">
      <c r="I230" s="955"/>
    </row>
    <row r="231" spans="9:9">
      <c r="I231" s="955"/>
    </row>
    <row r="232" spans="9:9">
      <c r="I232" s="955"/>
    </row>
    <row r="233" spans="9:9">
      <c r="I233" s="955"/>
    </row>
    <row r="234" spans="9:9">
      <c r="I234" s="955"/>
    </row>
    <row r="235" spans="9:9">
      <c r="I235" s="955"/>
    </row>
    <row r="236" spans="9:9">
      <c r="I236" s="955"/>
    </row>
    <row r="237" spans="9:9">
      <c r="I237" s="955"/>
    </row>
    <row r="238" spans="9:9">
      <c r="I238" s="955"/>
    </row>
    <row r="239" spans="9:9">
      <c r="I239" s="955"/>
    </row>
    <row r="240" spans="9:9">
      <c r="I240" s="955"/>
    </row>
    <row r="241" spans="9:9">
      <c r="I241" s="955"/>
    </row>
    <row r="242" spans="9:9">
      <c r="I242" s="955"/>
    </row>
    <row r="243" spans="9:9">
      <c r="I243" s="955"/>
    </row>
    <row r="244" spans="9:9">
      <c r="I244" s="955"/>
    </row>
    <row r="245" spans="9:9">
      <c r="I245" s="955"/>
    </row>
    <row r="246" spans="9:9">
      <c r="I246" s="955"/>
    </row>
    <row r="247" spans="9:9">
      <c r="I247" s="955"/>
    </row>
    <row r="248" spans="9:9">
      <c r="I248" s="955"/>
    </row>
    <row r="249" spans="9:9">
      <c r="I249" s="955"/>
    </row>
    <row r="250" spans="9:9">
      <c r="I250" s="955"/>
    </row>
    <row r="251" spans="9:9">
      <c r="I251" s="955"/>
    </row>
    <row r="252" spans="9:9">
      <c r="I252" s="955"/>
    </row>
    <row r="253" spans="9:9">
      <c r="I253" s="955"/>
    </row>
    <row r="254" spans="9:9">
      <c r="I254" s="955"/>
    </row>
    <row r="255" spans="9:9">
      <c r="I255" s="955"/>
    </row>
    <row r="256" spans="9:9">
      <c r="I256" s="955"/>
    </row>
    <row r="257" spans="9:9">
      <c r="I257" s="955"/>
    </row>
    <row r="258" spans="9:9">
      <c r="I258" s="955"/>
    </row>
    <row r="259" spans="9:9">
      <c r="I259" s="955"/>
    </row>
    <row r="260" spans="9:9">
      <c r="I260" s="955"/>
    </row>
    <row r="261" spans="9:9">
      <c r="I261" s="955"/>
    </row>
    <row r="262" spans="9:9">
      <c r="I262" s="955"/>
    </row>
    <row r="263" spans="9:9">
      <c r="I263" s="955"/>
    </row>
    <row r="264" spans="9:9">
      <c r="I264" s="955"/>
    </row>
    <row r="265" spans="9:9">
      <c r="I265" s="955"/>
    </row>
    <row r="266" spans="9:9">
      <c r="I266" s="955"/>
    </row>
    <row r="267" spans="9:9">
      <c r="I267" s="955"/>
    </row>
    <row r="268" spans="9:9">
      <c r="I268" s="955"/>
    </row>
    <row r="269" spans="9:9">
      <c r="I269" s="955"/>
    </row>
    <row r="270" spans="9:9">
      <c r="I270" s="955"/>
    </row>
    <row r="271" spans="9:9">
      <c r="I271" s="955"/>
    </row>
    <row r="272" spans="9:9">
      <c r="I272" s="955"/>
    </row>
    <row r="273" spans="9:9">
      <c r="I273" s="955"/>
    </row>
    <row r="274" spans="9:9">
      <c r="I274" s="955"/>
    </row>
    <row r="275" spans="9:9">
      <c r="I275" s="955"/>
    </row>
    <row r="276" spans="9:9">
      <c r="I276" s="955"/>
    </row>
    <row r="277" spans="9:9">
      <c r="I277" s="955"/>
    </row>
    <row r="278" spans="9:9">
      <c r="I278" s="955"/>
    </row>
    <row r="279" spans="9:9">
      <c r="I279" s="955"/>
    </row>
    <row r="280" spans="9:9">
      <c r="I280" s="955"/>
    </row>
    <row r="281" spans="9:9">
      <c r="I281" s="955"/>
    </row>
    <row r="282" spans="9:9">
      <c r="I282" s="955"/>
    </row>
    <row r="283" spans="9:9">
      <c r="I283" s="955"/>
    </row>
    <row r="284" spans="9:9">
      <c r="I284" s="955"/>
    </row>
    <row r="285" spans="9:9">
      <c r="I285" s="955"/>
    </row>
    <row r="286" spans="9:9">
      <c r="I286" s="955"/>
    </row>
    <row r="287" spans="9:9">
      <c r="I287" s="955"/>
    </row>
    <row r="288" spans="9:9">
      <c r="I288" s="955"/>
    </row>
    <row r="289" spans="9:9">
      <c r="I289" s="955"/>
    </row>
    <row r="290" spans="9:9">
      <c r="I290" s="955"/>
    </row>
    <row r="291" spans="9:9">
      <c r="I291" s="955"/>
    </row>
    <row r="292" spans="9:9">
      <c r="I292" s="955"/>
    </row>
    <row r="293" spans="9:9">
      <c r="I293" s="955"/>
    </row>
    <row r="294" spans="9:9">
      <c r="I294" s="955"/>
    </row>
    <row r="295" spans="9:9">
      <c r="I295" s="955"/>
    </row>
    <row r="296" spans="9:9">
      <c r="I296" s="955"/>
    </row>
    <row r="297" spans="9:9">
      <c r="I297" s="955"/>
    </row>
    <row r="298" spans="9:9">
      <c r="I298" s="955"/>
    </row>
    <row r="299" spans="9:9">
      <c r="I299" s="955"/>
    </row>
    <row r="300" spans="9:9">
      <c r="I300" s="955"/>
    </row>
    <row r="301" spans="9:9">
      <c r="I301" s="955"/>
    </row>
    <row r="302" spans="9:9">
      <c r="I302" s="955"/>
    </row>
    <row r="303" spans="9:9">
      <c r="I303" s="955"/>
    </row>
    <row r="304" spans="9:9">
      <c r="I304" s="955"/>
    </row>
    <row r="305" spans="9:9">
      <c r="I305" s="955"/>
    </row>
    <row r="306" spans="9:9">
      <c r="I306" s="955"/>
    </row>
    <row r="307" spans="9:9">
      <c r="I307" s="955"/>
    </row>
    <row r="308" spans="9:9">
      <c r="I308" s="955"/>
    </row>
    <row r="309" spans="9:9">
      <c r="I309" s="955"/>
    </row>
    <row r="310" spans="9:9">
      <c r="I310" s="955"/>
    </row>
    <row r="311" spans="9:9">
      <c r="I311" s="955"/>
    </row>
    <row r="312" spans="9:9">
      <c r="I312" s="955"/>
    </row>
    <row r="313" spans="9:9">
      <c r="I313" s="955"/>
    </row>
    <row r="314" spans="9:9">
      <c r="I314" s="955"/>
    </row>
    <row r="315" spans="9:9">
      <c r="I315" s="955"/>
    </row>
    <row r="316" spans="9:9">
      <c r="I316" s="955"/>
    </row>
    <row r="317" spans="9:9">
      <c r="I317" s="955"/>
    </row>
    <row r="318" spans="9:9">
      <c r="I318" s="955"/>
    </row>
    <row r="319" spans="9:9">
      <c r="I319" s="955"/>
    </row>
    <row r="320" spans="9:9">
      <c r="I320" s="955"/>
    </row>
    <row r="321" spans="9:9">
      <c r="I321" s="955"/>
    </row>
    <row r="322" spans="9:9">
      <c r="I322" s="955"/>
    </row>
    <row r="323" spans="9:9">
      <c r="I323" s="955"/>
    </row>
    <row r="324" spans="9:9">
      <c r="I324" s="955"/>
    </row>
    <row r="325" spans="9:9">
      <c r="I325" s="955"/>
    </row>
    <row r="326" spans="9:9">
      <c r="I326" s="955"/>
    </row>
    <row r="327" spans="9:9">
      <c r="I327" s="955"/>
    </row>
    <row r="328" spans="9:9">
      <c r="I328" s="955"/>
    </row>
    <row r="329" spans="9:9">
      <c r="I329" s="955"/>
    </row>
    <row r="330" spans="9:9">
      <c r="I330" s="955"/>
    </row>
    <row r="331" spans="9:9">
      <c r="I331" s="960"/>
    </row>
    <row r="332" spans="9:9">
      <c r="I332" s="960"/>
    </row>
    <row r="333" spans="9:9">
      <c r="I333" s="960"/>
    </row>
    <row r="334" spans="9:9">
      <c r="I334" s="960"/>
    </row>
    <row r="335" spans="9:9">
      <c r="I335" s="960"/>
    </row>
    <row r="336" spans="9:9">
      <c r="I336" s="960"/>
    </row>
    <row r="337" spans="9:9">
      <c r="I337" s="960"/>
    </row>
    <row r="338" spans="9:9">
      <c r="I338" s="960"/>
    </row>
    <row r="339" spans="9:9">
      <c r="I339" s="960"/>
    </row>
    <row r="340" spans="9:9">
      <c r="I340" s="960"/>
    </row>
    <row r="341" spans="9:9">
      <c r="I341" s="960"/>
    </row>
    <row r="342" spans="9:9">
      <c r="I342" s="960"/>
    </row>
    <row r="343" spans="9:9">
      <c r="I343" s="960"/>
    </row>
    <row r="344" spans="9:9">
      <c r="I344" s="960"/>
    </row>
    <row r="345" spans="9:9">
      <c r="I345" s="960"/>
    </row>
    <row r="346" spans="9:9">
      <c r="I346" s="960"/>
    </row>
    <row r="347" spans="9:9">
      <c r="I347" s="960"/>
    </row>
    <row r="348" spans="9:9">
      <c r="I348" s="960"/>
    </row>
    <row r="349" spans="9:9">
      <c r="I349" s="960"/>
    </row>
    <row r="350" spans="9:9">
      <c r="I350" s="960"/>
    </row>
    <row r="351" spans="9:9">
      <c r="I351" s="960"/>
    </row>
    <row r="352" spans="9:9">
      <c r="I352" s="960"/>
    </row>
    <row r="353" spans="9:9">
      <c r="I353" s="960"/>
    </row>
    <row r="354" spans="9:9">
      <c r="I354" s="960"/>
    </row>
    <row r="355" spans="9:9">
      <c r="I355" s="960"/>
    </row>
    <row r="356" spans="9:9">
      <c r="I356" s="960"/>
    </row>
    <row r="357" spans="9:9">
      <c r="I357" s="960"/>
    </row>
    <row r="358" spans="9:9">
      <c r="I358" s="960"/>
    </row>
    <row r="359" spans="9:9">
      <c r="I359" s="960"/>
    </row>
    <row r="360" spans="9:9">
      <c r="I360" s="960"/>
    </row>
    <row r="361" spans="9:9">
      <c r="I361" s="960"/>
    </row>
    <row r="362" spans="9:9">
      <c r="I362" s="960"/>
    </row>
    <row r="363" spans="9:9">
      <c r="I363" s="960"/>
    </row>
    <row r="364" spans="9:9">
      <c r="I364" s="960"/>
    </row>
    <row r="365" spans="9:9">
      <c r="I365" s="960"/>
    </row>
    <row r="366" spans="9:9">
      <c r="I366" s="960"/>
    </row>
    <row r="367" spans="9:9">
      <c r="I367" s="960"/>
    </row>
    <row r="368" spans="9:9">
      <c r="I368" s="960"/>
    </row>
    <row r="369" spans="9:9">
      <c r="I369" s="960"/>
    </row>
    <row r="370" spans="9:9">
      <c r="I370" s="960"/>
    </row>
    <row r="371" spans="9:9">
      <c r="I371" s="960"/>
    </row>
    <row r="372" spans="9:9">
      <c r="I372" s="960"/>
    </row>
    <row r="373" spans="9:9">
      <c r="I373" s="960"/>
    </row>
    <row r="374" spans="9:9">
      <c r="I374" s="960"/>
    </row>
    <row r="375" spans="9:9">
      <c r="I375" s="960"/>
    </row>
    <row r="376" spans="9:9">
      <c r="I376" s="960"/>
    </row>
    <row r="377" spans="9:9">
      <c r="I377" s="960"/>
    </row>
    <row r="378" spans="9:9">
      <c r="I378" s="960"/>
    </row>
    <row r="379" spans="9:9">
      <c r="I379" s="960"/>
    </row>
    <row r="380" spans="9:9">
      <c r="I380" s="960"/>
    </row>
    <row r="381" spans="9:9">
      <c r="I381" s="960"/>
    </row>
    <row r="382" spans="9:9">
      <c r="I382" s="960"/>
    </row>
    <row r="383" spans="9:9">
      <c r="I383" s="960"/>
    </row>
    <row r="384" spans="9:9">
      <c r="I384" s="960"/>
    </row>
    <row r="385" spans="9:9">
      <c r="I385" s="960"/>
    </row>
    <row r="386" spans="9:9">
      <c r="I386" s="960"/>
    </row>
    <row r="387" spans="9:9">
      <c r="I387" s="960"/>
    </row>
    <row r="388" spans="9:9">
      <c r="I388" s="960"/>
    </row>
    <row r="389" spans="9:9">
      <c r="I389" s="960"/>
    </row>
    <row r="390" spans="9:9">
      <c r="I390" s="960"/>
    </row>
    <row r="391" spans="9:9">
      <c r="I391" s="960"/>
    </row>
    <row r="392" spans="9:9">
      <c r="I392" s="960"/>
    </row>
    <row r="393" spans="9:9">
      <c r="I393" s="960"/>
    </row>
    <row r="394" spans="9:9">
      <c r="I394" s="960"/>
    </row>
    <row r="395" spans="9:9">
      <c r="I395" s="960"/>
    </row>
    <row r="396" spans="9:9">
      <c r="I396" s="960"/>
    </row>
    <row r="397" spans="9:9">
      <c r="I397" s="960"/>
    </row>
    <row r="398" spans="9:9">
      <c r="I398" s="960"/>
    </row>
    <row r="399" spans="9:9">
      <c r="I399" s="960"/>
    </row>
    <row r="400" spans="9:9">
      <c r="I400" s="960"/>
    </row>
    <row r="401" spans="9:9">
      <c r="I401" s="960"/>
    </row>
    <row r="402" spans="9:9">
      <c r="I402" s="960"/>
    </row>
    <row r="403" spans="9:9">
      <c r="I403" s="960"/>
    </row>
    <row r="404" spans="9:9">
      <c r="I404" s="960"/>
    </row>
    <row r="405" spans="9:9">
      <c r="I405" s="960"/>
    </row>
    <row r="406" spans="9:9">
      <c r="I406" s="960"/>
    </row>
    <row r="407" spans="9:9">
      <c r="I407" s="960"/>
    </row>
    <row r="408" spans="9:9">
      <c r="I408" s="960"/>
    </row>
    <row r="409" spans="9:9">
      <c r="I409" s="960"/>
    </row>
    <row r="410" spans="9:9">
      <c r="I410" s="960"/>
    </row>
    <row r="411" spans="9:9">
      <c r="I411" s="960"/>
    </row>
    <row r="412" spans="9:9">
      <c r="I412" s="960"/>
    </row>
    <row r="413" spans="9:9">
      <c r="I413" s="960"/>
    </row>
    <row r="414" spans="9:9">
      <c r="I414" s="960"/>
    </row>
    <row r="415" spans="9:9">
      <c r="I415" s="960"/>
    </row>
    <row r="416" spans="9:9">
      <c r="I416" s="960"/>
    </row>
    <row r="417" spans="9:9">
      <c r="I417" s="960"/>
    </row>
    <row r="418" spans="9:9">
      <c r="I418" s="960"/>
    </row>
    <row r="419" spans="9:9">
      <c r="I419" s="960"/>
    </row>
    <row r="420" spans="9:9">
      <c r="I420" s="960"/>
    </row>
    <row r="421" spans="9:9">
      <c r="I421" s="960"/>
    </row>
    <row r="422" spans="9:9">
      <c r="I422" s="960"/>
    </row>
    <row r="423" spans="9:9">
      <c r="I423" s="960"/>
    </row>
    <row r="424" spans="9:9">
      <c r="I424" s="960"/>
    </row>
    <row r="425" spans="9:9">
      <c r="I425" s="960"/>
    </row>
    <row r="426" spans="9:9">
      <c r="I426" s="960"/>
    </row>
    <row r="427" spans="9:9">
      <c r="I427" s="960"/>
    </row>
    <row r="428" spans="9:9">
      <c r="I428" s="960"/>
    </row>
    <row r="429" spans="9:9">
      <c r="I429" s="960"/>
    </row>
    <row r="430" spans="9:9">
      <c r="I430" s="960"/>
    </row>
    <row r="431" spans="9:9">
      <c r="I431" s="960"/>
    </row>
    <row r="432" spans="9:9">
      <c r="I432" s="960"/>
    </row>
    <row r="433" spans="9:9">
      <c r="I433" s="960"/>
    </row>
    <row r="434" spans="9:9">
      <c r="I434" s="960"/>
    </row>
    <row r="435" spans="9:9">
      <c r="I435" s="960"/>
    </row>
    <row r="436" spans="9:9">
      <c r="I436" s="960"/>
    </row>
    <row r="437" spans="9:9">
      <c r="I437" s="960"/>
    </row>
    <row r="438" spans="9:9">
      <c r="I438" s="960"/>
    </row>
    <row r="439" spans="9:9">
      <c r="I439" s="960"/>
    </row>
    <row r="440" spans="9:9">
      <c r="I440" s="960"/>
    </row>
    <row r="441" spans="9:9">
      <c r="I441" s="960"/>
    </row>
    <row r="442" spans="9:9">
      <c r="I442" s="960"/>
    </row>
    <row r="443" spans="9:9">
      <c r="I443" s="960"/>
    </row>
    <row r="444" spans="9:9">
      <c r="I444" s="960"/>
    </row>
    <row r="445" spans="9:9">
      <c r="I445" s="960"/>
    </row>
    <row r="446" spans="9:9">
      <c r="I446" s="960"/>
    </row>
    <row r="447" spans="9:9">
      <c r="I447" s="960"/>
    </row>
    <row r="448" spans="9:9">
      <c r="I448" s="960"/>
    </row>
    <row r="449" spans="9:9">
      <c r="I449" s="960"/>
    </row>
    <row r="450" spans="9:9">
      <c r="I450" s="960"/>
    </row>
    <row r="451" spans="9:9">
      <c r="I451" s="960"/>
    </row>
    <row r="452" spans="9:9">
      <c r="I452" s="960"/>
    </row>
    <row r="453" spans="9:9">
      <c r="I453" s="960"/>
    </row>
    <row r="454" spans="9:9">
      <c r="I454" s="960"/>
    </row>
    <row r="455" spans="9:9">
      <c r="I455" s="960"/>
    </row>
    <row r="456" spans="9:9">
      <c r="I456" s="960"/>
    </row>
    <row r="457" spans="9:9">
      <c r="I457" s="960"/>
    </row>
    <row r="458" spans="9:9">
      <c r="I458" s="960"/>
    </row>
    <row r="459" spans="9:9">
      <c r="I459" s="960"/>
    </row>
    <row r="460" spans="9:9">
      <c r="I460" s="960"/>
    </row>
    <row r="461" spans="9:9">
      <c r="I461" s="960"/>
    </row>
    <row r="462" spans="9:9">
      <c r="I462" s="960"/>
    </row>
    <row r="463" spans="9:9">
      <c r="I463" s="960"/>
    </row>
    <row r="464" spans="9:9">
      <c r="I464" s="960"/>
    </row>
    <row r="465" spans="9:9">
      <c r="I465" s="960"/>
    </row>
    <row r="466" spans="9:9">
      <c r="I466" s="960"/>
    </row>
    <row r="467" spans="9:9">
      <c r="I467" s="960"/>
    </row>
    <row r="468" spans="9:9">
      <c r="I468" s="960"/>
    </row>
    <row r="469" spans="9:9">
      <c r="I469" s="960"/>
    </row>
    <row r="470" spans="9:9">
      <c r="I470" s="960"/>
    </row>
    <row r="471" spans="9:9">
      <c r="I471" s="960"/>
    </row>
    <row r="472" spans="9:9">
      <c r="I472" s="960"/>
    </row>
    <row r="473" spans="9:9">
      <c r="I473" s="960"/>
    </row>
    <row r="474" spans="9:9">
      <c r="I474" s="960"/>
    </row>
    <row r="475" spans="9:9">
      <c r="I475" s="960"/>
    </row>
    <row r="476" spans="9:9">
      <c r="I476" s="960"/>
    </row>
    <row r="477" spans="9:9">
      <c r="I477" s="960"/>
    </row>
    <row r="478" spans="9:9">
      <c r="I478" s="960"/>
    </row>
    <row r="479" spans="9:9">
      <c r="I479" s="960"/>
    </row>
    <row r="480" spans="9:9">
      <c r="I480" s="960"/>
    </row>
    <row r="481" spans="9:9">
      <c r="I481" s="960"/>
    </row>
    <row r="482" spans="9:9">
      <c r="I482" s="960"/>
    </row>
    <row r="483" spans="9:9">
      <c r="I483" s="960"/>
    </row>
    <row r="484" spans="9:9">
      <c r="I484" s="960"/>
    </row>
    <row r="485" spans="9:9">
      <c r="I485" s="960"/>
    </row>
    <row r="486" spans="9:9">
      <c r="I486" s="960"/>
    </row>
    <row r="487" spans="9:9">
      <c r="I487" s="960"/>
    </row>
    <row r="488" spans="9:9">
      <c r="I488" s="960"/>
    </row>
    <row r="489" spans="9:9">
      <c r="I489" s="960"/>
    </row>
    <row r="490" spans="9:9">
      <c r="I490" s="960"/>
    </row>
    <row r="491" spans="9:9">
      <c r="I491" s="960"/>
    </row>
    <row r="492" spans="9:9">
      <c r="I492" s="960"/>
    </row>
    <row r="493" spans="9:9">
      <c r="I493" s="960"/>
    </row>
    <row r="494" spans="9:9">
      <c r="I494" s="960"/>
    </row>
    <row r="495" spans="9:9">
      <c r="I495" s="960"/>
    </row>
    <row r="496" spans="9:9">
      <c r="I496" s="960"/>
    </row>
    <row r="497" spans="9:9">
      <c r="I497" s="960"/>
    </row>
    <row r="498" spans="9:9">
      <c r="I498" s="960"/>
    </row>
    <row r="499" spans="9:9">
      <c r="I499" s="960"/>
    </row>
    <row r="500" spans="9:9">
      <c r="I500" s="960"/>
    </row>
    <row r="501" spans="9:9">
      <c r="I501" s="960"/>
    </row>
    <row r="502" spans="9:9">
      <c r="I502" s="960"/>
    </row>
    <row r="503" spans="9:9">
      <c r="I503" s="960"/>
    </row>
    <row r="504" spans="9:9">
      <c r="I504" s="960"/>
    </row>
    <row r="505" spans="9:9">
      <c r="I505" s="960"/>
    </row>
    <row r="506" spans="9:9">
      <c r="I506" s="960"/>
    </row>
    <row r="507" spans="9:9">
      <c r="I507" s="960"/>
    </row>
    <row r="508" spans="9:9">
      <c r="I508" s="960"/>
    </row>
    <row r="509" spans="9:9">
      <c r="I509" s="960"/>
    </row>
    <row r="510" spans="9:9">
      <c r="I510" s="960"/>
    </row>
    <row r="511" spans="9:9">
      <c r="I511" s="960"/>
    </row>
    <row r="512" spans="9:9">
      <c r="I512" s="960"/>
    </row>
    <row r="513" spans="9:9">
      <c r="I513" s="960"/>
    </row>
    <row r="514" spans="9:9">
      <c r="I514" s="960"/>
    </row>
    <row r="515" spans="9:9">
      <c r="I515" s="960"/>
    </row>
    <row r="516" spans="9:9">
      <c r="I516" s="960"/>
    </row>
    <row r="517" spans="9:9">
      <c r="I517" s="960"/>
    </row>
    <row r="518" spans="9:9">
      <c r="I518" s="960"/>
    </row>
    <row r="519" spans="9:9">
      <c r="I519" s="960"/>
    </row>
    <row r="520" spans="9:9">
      <c r="I520" s="960"/>
    </row>
    <row r="521" spans="9:9">
      <c r="I521" s="960"/>
    </row>
    <row r="522" spans="9:9">
      <c r="I522" s="960"/>
    </row>
    <row r="523" spans="9:9">
      <c r="I523" s="960"/>
    </row>
    <row r="524" spans="9:9">
      <c r="I524" s="960"/>
    </row>
    <row r="525" spans="9:9">
      <c r="I525" s="960"/>
    </row>
    <row r="526" spans="9:9">
      <c r="I526" s="960"/>
    </row>
    <row r="527" spans="9:9">
      <c r="I527" s="960"/>
    </row>
    <row r="528" spans="9:9">
      <c r="I528" s="960"/>
    </row>
    <row r="529" spans="9:9">
      <c r="I529" s="960"/>
    </row>
    <row r="530" spans="9:9">
      <c r="I530" s="960"/>
    </row>
    <row r="531" spans="9:9">
      <c r="I531" s="960"/>
    </row>
    <row r="532" spans="9:9">
      <c r="I532" s="960"/>
    </row>
    <row r="533" spans="9:9">
      <c r="I533" s="960"/>
    </row>
    <row r="534" spans="9:9">
      <c r="I534" s="960"/>
    </row>
    <row r="535" spans="9:9">
      <c r="I535" s="960"/>
    </row>
    <row r="536" spans="9:9">
      <c r="I536" s="960"/>
    </row>
    <row r="537" spans="9:9">
      <c r="I537" s="960"/>
    </row>
    <row r="538" spans="9:9">
      <c r="I538" s="960"/>
    </row>
    <row r="539" spans="9:9">
      <c r="I539" s="960"/>
    </row>
    <row r="540" spans="9:9">
      <c r="I540" s="960"/>
    </row>
    <row r="541" spans="9:9">
      <c r="I541" s="960"/>
    </row>
    <row r="542" spans="9:9">
      <c r="I542" s="960"/>
    </row>
    <row r="543" spans="9:9">
      <c r="I543" s="960"/>
    </row>
    <row r="544" spans="9:9">
      <c r="I544" s="960"/>
    </row>
    <row r="545" spans="9:9">
      <c r="I545" s="960"/>
    </row>
    <row r="546" spans="9:9">
      <c r="I546" s="960"/>
    </row>
    <row r="547" spans="9:9">
      <c r="I547" s="960"/>
    </row>
    <row r="548" spans="9:9">
      <c r="I548" s="960"/>
    </row>
    <row r="549" spans="9:9">
      <c r="I549" s="960"/>
    </row>
    <row r="550" spans="9:9">
      <c r="I550" s="960"/>
    </row>
    <row r="551" spans="9:9">
      <c r="I551" s="960"/>
    </row>
    <row r="552" spans="9:9">
      <c r="I552" s="960"/>
    </row>
    <row r="553" spans="9:9">
      <c r="I553" s="960"/>
    </row>
    <row r="554" spans="9:9">
      <c r="I554" s="960"/>
    </row>
    <row r="555" spans="9:9">
      <c r="I555" s="960"/>
    </row>
    <row r="556" spans="9:9">
      <c r="I556" s="960"/>
    </row>
    <row r="557" spans="9:9">
      <c r="I557" s="960"/>
    </row>
    <row r="558" spans="9:9">
      <c r="I558" s="960"/>
    </row>
    <row r="559" spans="9:9">
      <c r="I559" s="960"/>
    </row>
    <row r="560" spans="9:9">
      <c r="I560" s="960"/>
    </row>
    <row r="561" spans="9:9">
      <c r="I561" s="960"/>
    </row>
    <row r="562" spans="9:9">
      <c r="I562" s="960"/>
    </row>
    <row r="563" spans="9:9">
      <c r="I563" s="960"/>
    </row>
    <row r="564" spans="9:9">
      <c r="I564" s="960"/>
    </row>
    <row r="565" spans="9:9">
      <c r="I565" s="960"/>
    </row>
    <row r="566" spans="9:9">
      <c r="I566" s="960"/>
    </row>
    <row r="567" spans="9:9">
      <c r="I567" s="960"/>
    </row>
    <row r="568" spans="9:9">
      <c r="I568" s="960"/>
    </row>
    <row r="569" spans="9:9">
      <c r="I569" s="960"/>
    </row>
    <row r="570" spans="9:9">
      <c r="I570" s="960"/>
    </row>
    <row r="571" spans="9:9">
      <c r="I571" s="960"/>
    </row>
    <row r="572" spans="9:9">
      <c r="I572" s="960"/>
    </row>
    <row r="573" spans="9:9">
      <c r="I573" s="960"/>
    </row>
    <row r="574" spans="9:9">
      <c r="I574" s="960"/>
    </row>
    <row r="575" spans="9:9">
      <c r="I575" s="960"/>
    </row>
    <row r="576" spans="9:9">
      <c r="I576" s="960"/>
    </row>
    <row r="577" spans="9:9">
      <c r="I577" s="960"/>
    </row>
    <row r="578" spans="9:9">
      <c r="I578" s="960"/>
    </row>
    <row r="579" spans="9:9">
      <c r="I579" s="960"/>
    </row>
    <row r="580" spans="9:9">
      <c r="I580" s="960"/>
    </row>
    <row r="581" spans="9:9">
      <c r="I581" s="960"/>
    </row>
    <row r="582" spans="9:9">
      <c r="I582" s="960"/>
    </row>
    <row r="583" spans="9:9">
      <c r="I583" s="960"/>
    </row>
    <row r="584" spans="9:9">
      <c r="I584" s="960"/>
    </row>
    <row r="585" spans="9:9">
      <c r="I585" s="960"/>
    </row>
    <row r="586" spans="9:9">
      <c r="I586" s="960"/>
    </row>
    <row r="587" spans="9:9">
      <c r="I587" s="960"/>
    </row>
    <row r="588" spans="9:9">
      <c r="I588" s="960"/>
    </row>
    <row r="589" spans="9:9">
      <c r="I589" s="960"/>
    </row>
    <row r="590" spans="9:9">
      <c r="I590" s="960"/>
    </row>
    <row r="591" spans="9:9">
      <c r="I591" s="960"/>
    </row>
    <row r="592" spans="9:9">
      <c r="I592" s="960"/>
    </row>
    <row r="593" spans="9:9">
      <c r="I593" s="960"/>
    </row>
    <row r="594" spans="9:9">
      <c r="I594" s="960"/>
    </row>
    <row r="595" spans="9:9">
      <c r="I595" s="960"/>
    </row>
    <row r="596" spans="9:9">
      <c r="I596" s="960"/>
    </row>
    <row r="597" spans="9:9">
      <c r="I597" s="960"/>
    </row>
    <row r="598" spans="9:9">
      <c r="I598" s="960"/>
    </row>
    <row r="599" spans="9:9">
      <c r="I599" s="960"/>
    </row>
    <row r="600" spans="9:9">
      <c r="I600" s="960"/>
    </row>
    <row r="601" spans="9:9">
      <c r="I601" s="960"/>
    </row>
    <row r="602" spans="9:9">
      <c r="I602" s="960"/>
    </row>
    <row r="603" spans="9:9">
      <c r="I603" s="960"/>
    </row>
    <row r="604" spans="9:9">
      <c r="I604" s="960"/>
    </row>
    <row r="605" spans="9:9">
      <c r="I605" s="960"/>
    </row>
    <row r="606" spans="9:9">
      <c r="I606" s="960"/>
    </row>
    <row r="607" spans="9:9">
      <c r="I607" s="960"/>
    </row>
    <row r="608" spans="9:9">
      <c r="I608" s="960"/>
    </row>
    <row r="609" spans="9:9">
      <c r="I609" s="960"/>
    </row>
    <row r="610" spans="9:9">
      <c r="I610" s="960"/>
    </row>
    <row r="611" spans="9:9">
      <c r="I611" s="960"/>
    </row>
    <row r="612" spans="9:9">
      <c r="I612" s="960"/>
    </row>
    <row r="613" spans="9:9">
      <c r="I613" s="960"/>
    </row>
    <row r="614" spans="9:9">
      <c r="I614" s="960"/>
    </row>
    <row r="615" spans="9:9">
      <c r="I615" s="960"/>
    </row>
    <row r="616" spans="9:9">
      <c r="I616" s="960"/>
    </row>
    <row r="617" spans="9:9">
      <c r="I617" s="960"/>
    </row>
    <row r="618" spans="9:9">
      <c r="I618" s="960"/>
    </row>
    <row r="619" spans="9:9">
      <c r="I619" s="960"/>
    </row>
    <row r="620" spans="9:9">
      <c r="I620" s="960"/>
    </row>
    <row r="621" spans="9:9">
      <c r="I621" s="960"/>
    </row>
    <row r="622" spans="9:9">
      <c r="I622" s="960"/>
    </row>
    <row r="623" spans="9:9">
      <c r="I623" s="960"/>
    </row>
    <row r="624" spans="9:9">
      <c r="I624" s="960"/>
    </row>
    <row r="625" spans="9:9">
      <c r="I625" s="960"/>
    </row>
    <row r="626" spans="9:9">
      <c r="I626" s="960"/>
    </row>
    <row r="627" spans="9:9">
      <c r="I627" s="960"/>
    </row>
    <row r="628" spans="9:9">
      <c r="I628" s="960"/>
    </row>
    <row r="629" spans="9:9">
      <c r="I629" s="960"/>
    </row>
    <row r="630" spans="9:9">
      <c r="I630" s="960"/>
    </row>
    <row r="631" spans="9:9">
      <c r="I631" s="960"/>
    </row>
    <row r="632" spans="9:9">
      <c r="I632" s="960"/>
    </row>
    <row r="633" spans="9:9">
      <c r="I633" s="960"/>
    </row>
    <row r="634" spans="9:9">
      <c r="I634" s="960"/>
    </row>
    <row r="635" spans="9:9">
      <c r="I635" s="960"/>
    </row>
    <row r="636" spans="9:9">
      <c r="I636" s="960"/>
    </row>
    <row r="637" spans="9:9">
      <c r="I637" s="960"/>
    </row>
    <row r="638" spans="9:9">
      <c r="I638" s="960"/>
    </row>
    <row r="639" spans="9:9">
      <c r="I639" s="960"/>
    </row>
    <row r="640" spans="9:9">
      <c r="I640" s="960"/>
    </row>
    <row r="641" spans="9:9">
      <c r="I641" s="960"/>
    </row>
    <row r="642" spans="9:9">
      <c r="I642" s="960"/>
    </row>
    <row r="643" spans="9:9">
      <c r="I643" s="960"/>
    </row>
    <row r="644" spans="9:9">
      <c r="I644" s="960"/>
    </row>
    <row r="645" spans="9:9">
      <c r="I645" s="960"/>
    </row>
    <row r="646" spans="9:9">
      <c r="I646" s="960"/>
    </row>
    <row r="647" spans="9:9">
      <c r="I647" s="960"/>
    </row>
    <row r="648" spans="9:9">
      <c r="I648" s="960"/>
    </row>
    <row r="649" spans="9:9">
      <c r="I649" s="960"/>
    </row>
    <row r="650" spans="9:9">
      <c r="I650" s="960"/>
    </row>
    <row r="651" spans="9:9">
      <c r="I651" s="960"/>
    </row>
    <row r="652" spans="9:9">
      <c r="I652" s="960"/>
    </row>
    <row r="653" spans="9:9">
      <c r="I653" s="960"/>
    </row>
    <row r="654" spans="9:9">
      <c r="I654" s="960"/>
    </row>
    <row r="655" spans="9:9">
      <c r="I655" s="960"/>
    </row>
    <row r="656" spans="9:9">
      <c r="I656" s="960"/>
    </row>
    <row r="657" spans="9:9">
      <c r="I657" s="960"/>
    </row>
    <row r="658" spans="9:9">
      <c r="I658" s="960"/>
    </row>
    <row r="659" spans="9:9">
      <c r="I659" s="960"/>
    </row>
    <row r="660" spans="9:9">
      <c r="I660" s="960"/>
    </row>
    <row r="661" spans="9:9">
      <c r="I661" s="960"/>
    </row>
    <row r="662" spans="9:9">
      <c r="I662" s="960"/>
    </row>
    <row r="663" spans="9:9">
      <c r="I663" s="960"/>
    </row>
    <row r="664" spans="9:9">
      <c r="I664" s="960"/>
    </row>
    <row r="665" spans="9:9">
      <c r="I665" s="960"/>
    </row>
    <row r="666" spans="9:9">
      <c r="I666" s="960"/>
    </row>
    <row r="667" spans="9:9">
      <c r="I667" s="960"/>
    </row>
    <row r="668" spans="9:9">
      <c r="I668" s="960"/>
    </row>
    <row r="669" spans="9:9">
      <c r="I669" s="960"/>
    </row>
    <row r="670" spans="9:9">
      <c r="I670" s="960"/>
    </row>
    <row r="671" spans="9:9">
      <c r="I671" s="960"/>
    </row>
    <row r="672" spans="9:9">
      <c r="I672" s="960"/>
    </row>
    <row r="673" spans="9:9">
      <c r="I673" s="960"/>
    </row>
    <row r="674" spans="9:9">
      <c r="I674" s="960"/>
    </row>
    <row r="675" spans="9:9">
      <c r="I675" s="960"/>
    </row>
    <row r="676" spans="9:9">
      <c r="I676" s="960"/>
    </row>
    <row r="677" spans="9:9">
      <c r="I677" s="960"/>
    </row>
    <row r="678" spans="9:9">
      <c r="I678" s="960"/>
    </row>
    <row r="679" spans="9:9">
      <c r="I679" s="960"/>
    </row>
    <row r="680" spans="9:9">
      <c r="I680" s="960"/>
    </row>
    <row r="681" spans="9:9">
      <c r="I681" s="960"/>
    </row>
    <row r="682" spans="9:9">
      <c r="I682" s="960"/>
    </row>
    <row r="683" spans="9:9">
      <c r="I683" s="960"/>
    </row>
    <row r="684" spans="9:9">
      <c r="I684" s="960"/>
    </row>
    <row r="685" spans="9:9">
      <c r="I685" s="960"/>
    </row>
    <row r="686" spans="9:9">
      <c r="I686" s="960"/>
    </row>
    <row r="687" spans="9:9">
      <c r="I687" s="960"/>
    </row>
    <row r="688" spans="9:9">
      <c r="I688" s="960"/>
    </row>
    <row r="689" spans="9:9">
      <c r="I689" s="960"/>
    </row>
    <row r="690" spans="9:9">
      <c r="I690" s="960"/>
    </row>
    <row r="691" spans="9:9">
      <c r="I691" s="960"/>
    </row>
    <row r="692" spans="9:9">
      <c r="I692" s="960"/>
    </row>
    <row r="693" spans="9:9">
      <c r="I693" s="960"/>
    </row>
    <row r="694" spans="9:9">
      <c r="I694" s="960"/>
    </row>
    <row r="695" spans="9:9">
      <c r="I695" s="960"/>
    </row>
    <row r="696" spans="9:9">
      <c r="I696" s="960"/>
    </row>
    <row r="697" spans="9:9">
      <c r="I697" s="960"/>
    </row>
    <row r="698" spans="9:9">
      <c r="I698" s="960"/>
    </row>
    <row r="699" spans="9:9">
      <c r="I699" s="960"/>
    </row>
    <row r="700" spans="9:9">
      <c r="I700" s="960"/>
    </row>
    <row r="701" spans="9:9">
      <c r="I701" s="960"/>
    </row>
    <row r="702" spans="9:9">
      <c r="I702" s="960"/>
    </row>
    <row r="703" spans="9:9">
      <c r="I703" s="960"/>
    </row>
    <row r="704" spans="9:9">
      <c r="I704" s="960"/>
    </row>
    <row r="705" spans="9:9">
      <c r="I705" s="960"/>
    </row>
    <row r="706" spans="9:9">
      <c r="I706" s="960"/>
    </row>
    <row r="707" spans="9:9">
      <c r="I707" s="960"/>
    </row>
    <row r="708" spans="9:9">
      <c r="I708" s="960"/>
    </row>
    <row r="709" spans="9:9">
      <c r="I709" s="960"/>
    </row>
    <row r="710" spans="9:9">
      <c r="I710" s="960"/>
    </row>
    <row r="711" spans="9:9">
      <c r="I711" s="960"/>
    </row>
    <row r="712" spans="9:9">
      <c r="I712" s="960"/>
    </row>
    <row r="713" spans="9:9">
      <c r="I713" s="960"/>
    </row>
    <row r="714" spans="9:9">
      <c r="I714" s="960"/>
    </row>
    <row r="715" spans="9:9">
      <c r="I715" s="960"/>
    </row>
    <row r="716" spans="9:9">
      <c r="I716" s="960"/>
    </row>
    <row r="717" spans="9:9">
      <c r="I717" s="960"/>
    </row>
    <row r="718" spans="9:9">
      <c r="I718" s="960"/>
    </row>
    <row r="719" spans="9:9">
      <c r="I719" s="960"/>
    </row>
    <row r="720" spans="9:9">
      <c r="I720" s="960"/>
    </row>
    <row r="721" spans="9:9">
      <c r="I721" s="960"/>
    </row>
    <row r="722" spans="9:9">
      <c r="I722" s="960"/>
    </row>
    <row r="723" spans="9:9">
      <c r="I723" s="960"/>
    </row>
    <row r="724" spans="9:9">
      <c r="I724" s="960"/>
    </row>
    <row r="725" spans="9:9">
      <c r="I725" s="960"/>
    </row>
    <row r="726" spans="9:9">
      <c r="I726" s="960"/>
    </row>
    <row r="727" spans="9:9">
      <c r="I727" s="960"/>
    </row>
    <row r="728" spans="9:9">
      <c r="I728" s="960"/>
    </row>
    <row r="729" spans="9:9">
      <c r="I729" s="960"/>
    </row>
    <row r="730" spans="9:9">
      <c r="I730" s="960"/>
    </row>
    <row r="731" spans="9:9">
      <c r="I731" s="960"/>
    </row>
    <row r="732" spans="9:9">
      <c r="I732" s="960"/>
    </row>
    <row r="733" spans="9:9">
      <c r="I733" s="960"/>
    </row>
    <row r="734" spans="9:9">
      <c r="I734" s="960"/>
    </row>
    <row r="735" spans="9:9">
      <c r="I735" s="960"/>
    </row>
    <row r="736" spans="9:9">
      <c r="I736" s="960"/>
    </row>
    <row r="737" spans="9:9">
      <c r="I737" s="960"/>
    </row>
    <row r="738" spans="9:9">
      <c r="I738" s="960"/>
    </row>
    <row r="739" spans="9:9">
      <c r="I739" s="960"/>
    </row>
    <row r="740" spans="9:9">
      <c r="I740" s="960"/>
    </row>
    <row r="741" spans="9:9">
      <c r="I741" s="960"/>
    </row>
    <row r="742" spans="9:9">
      <c r="I742" s="960"/>
    </row>
    <row r="743" spans="9:9">
      <c r="I743" s="960"/>
    </row>
    <row r="744" spans="9:9">
      <c r="I744" s="960"/>
    </row>
    <row r="745" spans="9:9">
      <c r="I745" s="960"/>
    </row>
    <row r="746" spans="9:9">
      <c r="I746" s="960"/>
    </row>
    <row r="747" spans="9:9">
      <c r="I747" s="960"/>
    </row>
    <row r="748" spans="9:9">
      <c r="I748" s="960"/>
    </row>
    <row r="749" spans="9:9">
      <c r="I749" s="960"/>
    </row>
    <row r="750" spans="9:9">
      <c r="I750" s="960"/>
    </row>
    <row r="751" spans="9:9">
      <c r="I751" s="960"/>
    </row>
    <row r="752" spans="9:9">
      <c r="I752" s="960"/>
    </row>
    <row r="753" spans="9:9">
      <c r="I753" s="960"/>
    </row>
    <row r="754" spans="9:9">
      <c r="I754" s="960"/>
    </row>
    <row r="755" spans="9:9">
      <c r="I755" s="960"/>
    </row>
    <row r="756" spans="9:9">
      <c r="I756" s="960"/>
    </row>
    <row r="757" spans="9:9">
      <c r="I757" s="960"/>
    </row>
    <row r="758" spans="9:9">
      <c r="I758" s="960"/>
    </row>
    <row r="759" spans="9:9">
      <c r="I759" s="960"/>
    </row>
    <row r="760" spans="9:9">
      <c r="I760" s="960"/>
    </row>
    <row r="761" spans="9:9">
      <c r="I761" s="960"/>
    </row>
    <row r="762" spans="9:9">
      <c r="I762" s="960"/>
    </row>
    <row r="763" spans="9:9">
      <c r="I763" s="960"/>
    </row>
    <row r="764" spans="9:9">
      <c r="I764" s="960"/>
    </row>
    <row r="765" spans="9:9">
      <c r="I765" s="960"/>
    </row>
    <row r="766" spans="9:9">
      <c r="I766" s="960"/>
    </row>
    <row r="767" spans="9:9">
      <c r="I767" s="960"/>
    </row>
    <row r="768" spans="9:9">
      <c r="I768" s="960"/>
    </row>
    <row r="769" spans="9:9">
      <c r="I769" s="960"/>
    </row>
    <row r="770" spans="9:9">
      <c r="I770" s="960"/>
    </row>
    <row r="771" spans="9:9">
      <c r="I771" s="960"/>
    </row>
    <row r="772" spans="9:9">
      <c r="I772" s="960"/>
    </row>
    <row r="773" spans="9:9">
      <c r="I773" s="960"/>
    </row>
  </sheetData>
  <mergeCells count="9">
    <mergeCell ref="A29:I29"/>
    <mergeCell ref="A28:I28"/>
    <mergeCell ref="A4:A6"/>
    <mergeCell ref="A1:I1"/>
    <mergeCell ref="A2:I2"/>
    <mergeCell ref="H3:I3"/>
    <mergeCell ref="F4:I4"/>
    <mergeCell ref="F5:G5"/>
    <mergeCell ref="H5:I5"/>
  </mergeCells>
  <pageMargins left="0.5" right="0.5" top="1" bottom="1" header="0.3" footer="0.3"/>
  <pageSetup scale="7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5"/>
  <sheetViews>
    <sheetView workbookViewId="0">
      <selection activeCell="K4" sqref="K4:K6"/>
    </sheetView>
  </sheetViews>
  <sheetFormatPr defaultRowHeight="12.75"/>
  <cols>
    <col min="1" max="1" width="56.42578125" style="751" bestFit="1" customWidth="1"/>
    <col min="2" max="5" width="8.42578125" style="751" bestFit="1" customWidth="1"/>
    <col min="6" max="6" width="7.140625" style="751" bestFit="1" customWidth="1"/>
    <col min="7" max="7" width="7" style="751" bestFit="1" customWidth="1"/>
    <col min="8" max="8" width="7.140625" style="751" bestFit="1" customWidth="1"/>
    <col min="9" max="9" width="6.85546875" style="751" bestFit="1" customWidth="1"/>
    <col min="10" max="10" width="10.42578125" style="751" bestFit="1" customWidth="1"/>
    <col min="11" max="11" width="54.85546875" style="751" customWidth="1"/>
    <col min="12" max="14" width="9.42578125" style="751" bestFit="1" customWidth="1"/>
    <col min="15" max="15" width="10.28515625" style="751" customWidth="1"/>
    <col min="16" max="16" width="8.42578125" style="751" customWidth="1"/>
    <col min="17" max="17" width="6.85546875" style="751" customWidth="1"/>
    <col min="18" max="18" width="8.28515625" style="751" customWidth="1"/>
    <col min="19" max="19" width="6.85546875" style="751" bestFit="1" customWidth="1"/>
    <col min="20" max="256" width="9.140625" style="751"/>
    <col min="257" max="257" width="56.42578125" style="751" bestFit="1" customWidth="1"/>
    <col min="258" max="261" width="8.42578125" style="751" bestFit="1" customWidth="1"/>
    <col min="262" max="262" width="7.140625" style="751" bestFit="1" customWidth="1"/>
    <col min="263" max="263" width="7" style="751" bestFit="1" customWidth="1"/>
    <col min="264" max="264" width="7.140625" style="751" bestFit="1" customWidth="1"/>
    <col min="265" max="265" width="6.85546875" style="751" bestFit="1" customWidth="1"/>
    <col min="266" max="266" width="10.42578125" style="751" bestFit="1" customWidth="1"/>
    <col min="267" max="267" width="54.85546875" style="751" customWidth="1"/>
    <col min="268" max="270" width="9.42578125" style="751" bestFit="1" customWidth="1"/>
    <col min="271" max="271" width="10.28515625" style="751" customWidth="1"/>
    <col min="272" max="272" width="8.42578125" style="751" customWidth="1"/>
    <col min="273" max="273" width="6.85546875" style="751" customWidth="1"/>
    <col min="274" max="274" width="8.28515625" style="751" customWidth="1"/>
    <col min="275" max="275" width="6.85546875" style="751" bestFit="1" customWidth="1"/>
    <col min="276" max="512" width="9.140625" style="751"/>
    <col min="513" max="513" width="56.42578125" style="751" bestFit="1" customWidth="1"/>
    <col min="514" max="517" width="8.42578125" style="751" bestFit="1" customWidth="1"/>
    <col min="518" max="518" width="7.140625" style="751" bestFit="1" customWidth="1"/>
    <col min="519" max="519" width="7" style="751" bestFit="1" customWidth="1"/>
    <col min="520" max="520" width="7.140625" style="751" bestFit="1" customWidth="1"/>
    <col min="521" max="521" width="6.85546875" style="751" bestFit="1" customWidth="1"/>
    <col min="522" max="522" width="10.42578125" style="751" bestFit="1" customWidth="1"/>
    <col min="523" max="523" width="54.85546875" style="751" customWidth="1"/>
    <col min="524" max="526" width="9.42578125" style="751" bestFit="1" customWidth="1"/>
    <col min="527" max="527" width="10.28515625" style="751" customWidth="1"/>
    <col min="528" max="528" width="8.42578125" style="751" customWidth="1"/>
    <col min="529" max="529" width="6.85546875" style="751" customWidth="1"/>
    <col min="530" max="530" width="8.28515625" style="751" customWidth="1"/>
    <col min="531" max="531" width="6.85546875" style="751" bestFit="1" customWidth="1"/>
    <col min="532" max="768" width="9.140625" style="751"/>
    <col min="769" max="769" width="56.42578125" style="751" bestFit="1" customWidth="1"/>
    <col min="770" max="773" width="8.42578125" style="751" bestFit="1" customWidth="1"/>
    <col min="774" max="774" width="7.140625" style="751" bestFit="1" customWidth="1"/>
    <col min="775" max="775" width="7" style="751" bestFit="1" customWidth="1"/>
    <col min="776" max="776" width="7.140625" style="751" bestFit="1" customWidth="1"/>
    <col min="777" max="777" width="6.85546875" style="751" bestFit="1" customWidth="1"/>
    <col min="778" max="778" width="10.42578125" style="751" bestFit="1" customWidth="1"/>
    <col min="779" max="779" width="54.85546875" style="751" customWidth="1"/>
    <col min="780" max="782" width="9.42578125" style="751" bestFit="1" customWidth="1"/>
    <col min="783" max="783" width="10.28515625" style="751" customWidth="1"/>
    <col min="784" max="784" width="8.42578125" style="751" customWidth="1"/>
    <col min="785" max="785" width="6.85546875" style="751" customWidth="1"/>
    <col min="786" max="786" width="8.28515625" style="751" customWidth="1"/>
    <col min="787" max="787" width="6.85546875" style="751" bestFit="1" customWidth="1"/>
    <col min="788" max="1024" width="9.140625" style="751"/>
    <col min="1025" max="1025" width="56.42578125" style="751" bestFit="1" customWidth="1"/>
    <col min="1026" max="1029" width="8.42578125" style="751" bestFit="1" customWidth="1"/>
    <col min="1030" max="1030" width="7.140625" style="751" bestFit="1" customWidth="1"/>
    <col min="1031" max="1031" width="7" style="751" bestFit="1" customWidth="1"/>
    <col min="1032" max="1032" width="7.140625" style="751" bestFit="1" customWidth="1"/>
    <col min="1033" max="1033" width="6.85546875" style="751" bestFit="1" customWidth="1"/>
    <col min="1034" max="1034" width="10.42578125" style="751" bestFit="1" customWidth="1"/>
    <col min="1035" max="1035" width="54.85546875" style="751" customWidth="1"/>
    <col min="1036" max="1038" width="9.42578125" style="751" bestFit="1" customWidth="1"/>
    <col min="1039" max="1039" width="10.28515625" style="751" customWidth="1"/>
    <col min="1040" max="1040" width="8.42578125" style="751" customWidth="1"/>
    <col min="1041" max="1041" width="6.85546875" style="751" customWidth="1"/>
    <col min="1042" max="1042" width="8.28515625" style="751" customWidth="1"/>
    <col min="1043" max="1043" width="6.85546875" style="751" bestFit="1" customWidth="1"/>
    <col min="1044" max="1280" width="9.140625" style="751"/>
    <col min="1281" max="1281" width="56.42578125" style="751" bestFit="1" customWidth="1"/>
    <col min="1282" max="1285" width="8.42578125" style="751" bestFit="1" customWidth="1"/>
    <col min="1286" max="1286" width="7.140625" style="751" bestFit="1" customWidth="1"/>
    <col min="1287" max="1287" width="7" style="751" bestFit="1" customWidth="1"/>
    <col min="1288" max="1288" width="7.140625" style="751" bestFit="1" customWidth="1"/>
    <col min="1289" max="1289" width="6.85546875" style="751" bestFit="1" customWidth="1"/>
    <col min="1290" max="1290" width="10.42578125" style="751" bestFit="1" customWidth="1"/>
    <col min="1291" max="1291" width="54.85546875" style="751" customWidth="1"/>
    <col min="1292" max="1294" width="9.42578125" style="751" bestFit="1" customWidth="1"/>
    <col min="1295" max="1295" width="10.28515625" style="751" customWidth="1"/>
    <col min="1296" max="1296" width="8.42578125" style="751" customWidth="1"/>
    <col min="1297" max="1297" width="6.85546875" style="751" customWidth="1"/>
    <col min="1298" max="1298" width="8.28515625" style="751" customWidth="1"/>
    <col min="1299" max="1299" width="6.85546875" style="751" bestFit="1" customWidth="1"/>
    <col min="1300" max="1536" width="9.140625" style="751"/>
    <col min="1537" max="1537" width="56.42578125" style="751" bestFit="1" customWidth="1"/>
    <col min="1538" max="1541" width="8.42578125" style="751" bestFit="1" customWidth="1"/>
    <col min="1542" max="1542" width="7.140625" style="751" bestFit="1" customWidth="1"/>
    <col min="1543" max="1543" width="7" style="751" bestFit="1" customWidth="1"/>
    <col min="1544" max="1544" width="7.140625" style="751" bestFit="1" customWidth="1"/>
    <col min="1545" max="1545" width="6.85546875" style="751" bestFit="1" customWidth="1"/>
    <col min="1546" max="1546" width="10.42578125" style="751" bestFit="1" customWidth="1"/>
    <col min="1547" max="1547" width="54.85546875" style="751" customWidth="1"/>
    <col min="1548" max="1550" width="9.42578125" style="751" bestFit="1" customWidth="1"/>
    <col min="1551" max="1551" width="10.28515625" style="751" customWidth="1"/>
    <col min="1552" max="1552" width="8.42578125" style="751" customWidth="1"/>
    <col min="1553" max="1553" width="6.85546875" style="751" customWidth="1"/>
    <col min="1554" max="1554" width="8.28515625" style="751" customWidth="1"/>
    <col min="1555" max="1555" width="6.85546875" style="751" bestFit="1" customWidth="1"/>
    <col min="1556" max="1792" width="9.140625" style="751"/>
    <col min="1793" max="1793" width="56.42578125" style="751" bestFit="1" customWidth="1"/>
    <col min="1794" max="1797" width="8.42578125" style="751" bestFit="1" customWidth="1"/>
    <col min="1798" max="1798" width="7.140625" style="751" bestFit="1" customWidth="1"/>
    <col min="1799" max="1799" width="7" style="751" bestFit="1" customWidth="1"/>
    <col min="1800" max="1800" width="7.140625" style="751" bestFit="1" customWidth="1"/>
    <col min="1801" max="1801" width="6.85546875" style="751" bestFit="1" customWidth="1"/>
    <col min="1802" max="1802" width="10.42578125" style="751" bestFit="1" customWidth="1"/>
    <col min="1803" max="1803" width="54.85546875" style="751" customWidth="1"/>
    <col min="1804" max="1806" width="9.42578125" style="751" bestFit="1" customWidth="1"/>
    <col min="1807" max="1807" width="10.28515625" style="751" customWidth="1"/>
    <col min="1808" max="1808" width="8.42578125" style="751" customWidth="1"/>
    <col min="1809" max="1809" width="6.85546875" style="751" customWidth="1"/>
    <col min="1810" max="1810" width="8.28515625" style="751" customWidth="1"/>
    <col min="1811" max="1811" width="6.85546875" style="751" bestFit="1" customWidth="1"/>
    <col min="1812" max="2048" width="9.140625" style="751"/>
    <col min="2049" max="2049" width="56.42578125" style="751" bestFit="1" customWidth="1"/>
    <col min="2050" max="2053" width="8.42578125" style="751" bestFit="1" customWidth="1"/>
    <col min="2054" max="2054" width="7.140625" style="751" bestFit="1" customWidth="1"/>
    <col min="2055" max="2055" width="7" style="751" bestFit="1" customWidth="1"/>
    <col min="2056" max="2056" width="7.140625" style="751" bestFit="1" customWidth="1"/>
    <col min="2057" max="2057" width="6.85546875" style="751" bestFit="1" customWidth="1"/>
    <col min="2058" max="2058" width="10.42578125" style="751" bestFit="1" customWidth="1"/>
    <col min="2059" max="2059" width="54.85546875" style="751" customWidth="1"/>
    <col min="2060" max="2062" width="9.42578125" style="751" bestFit="1" customWidth="1"/>
    <col min="2063" max="2063" width="10.28515625" style="751" customWidth="1"/>
    <col min="2064" max="2064" width="8.42578125" style="751" customWidth="1"/>
    <col min="2065" max="2065" width="6.85546875" style="751" customWidth="1"/>
    <col min="2066" max="2066" width="8.28515625" style="751" customWidth="1"/>
    <col min="2067" max="2067" width="6.85546875" style="751" bestFit="1" customWidth="1"/>
    <col min="2068" max="2304" width="9.140625" style="751"/>
    <col min="2305" max="2305" width="56.42578125" style="751" bestFit="1" customWidth="1"/>
    <col min="2306" max="2309" width="8.42578125" style="751" bestFit="1" customWidth="1"/>
    <col min="2310" max="2310" width="7.140625" style="751" bestFit="1" customWidth="1"/>
    <col min="2311" max="2311" width="7" style="751" bestFit="1" customWidth="1"/>
    <col min="2312" max="2312" width="7.140625" style="751" bestFit="1" customWidth="1"/>
    <col min="2313" max="2313" width="6.85546875" style="751" bestFit="1" customWidth="1"/>
    <col min="2314" max="2314" width="10.42578125" style="751" bestFit="1" customWidth="1"/>
    <col min="2315" max="2315" width="54.85546875" style="751" customWidth="1"/>
    <col min="2316" max="2318" width="9.42578125" style="751" bestFit="1" customWidth="1"/>
    <col min="2319" max="2319" width="10.28515625" style="751" customWidth="1"/>
    <col min="2320" max="2320" width="8.42578125" style="751" customWidth="1"/>
    <col min="2321" max="2321" width="6.85546875" style="751" customWidth="1"/>
    <col min="2322" max="2322" width="8.28515625" style="751" customWidth="1"/>
    <col min="2323" max="2323" width="6.85546875" style="751" bestFit="1" customWidth="1"/>
    <col min="2324" max="2560" width="9.140625" style="751"/>
    <col min="2561" max="2561" width="56.42578125" style="751" bestFit="1" customWidth="1"/>
    <col min="2562" max="2565" width="8.42578125" style="751" bestFit="1" customWidth="1"/>
    <col min="2566" max="2566" width="7.140625" style="751" bestFit="1" customWidth="1"/>
    <col min="2567" max="2567" width="7" style="751" bestFit="1" customWidth="1"/>
    <col min="2568" max="2568" width="7.140625" style="751" bestFit="1" customWidth="1"/>
    <col min="2569" max="2569" width="6.85546875" style="751" bestFit="1" customWidth="1"/>
    <col min="2570" max="2570" width="10.42578125" style="751" bestFit="1" customWidth="1"/>
    <col min="2571" max="2571" width="54.85546875" style="751" customWidth="1"/>
    <col min="2572" max="2574" width="9.42578125" style="751" bestFit="1" customWidth="1"/>
    <col min="2575" max="2575" width="10.28515625" style="751" customWidth="1"/>
    <col min="2576" max="2576" width="8.42578125" style="751" customWidth="1"/>
    <col min="2577" max="2577" width="6.85546875" style="751" customWidth="1"/>
    <col min="2578" max="2578" width="8.28515625" style="751" customWidth="1"/>
    <col min="2579" max="2579" width="6.85546875" style="751" bestFit="1" customWidth="1"/>
    <col min="2580" max="2816" width="9.140625" style="751"/>
    <col min="2817" max="2817" width="56.42578125" style="751" bestFit="1" customWidth="1"/>
    <col min="2818" max="2821" width="8.42578125" style="751" bestFit="1" customWidth="1"/>
    <col min="2822" max="2822" width="7.140625" style="751" bestFit="1" customWidth="1"/>
    <col min="2823" max="2823" width="7" style="751" bestFit="1" customWidth="1"/>
    <col min="2824" max="2824" width="7.140625" style="751" bestFit="1" customWidth="1"/>
    <col min="2825" max="2825" width="6.85546875" style="751" bestFit="1" customWidth="1"/>
    <col min="2826" max="2826" width="10.42578125" style="751" bestFit="1" customWidth="1"/>
    <col min="2827" max="2827" width="54.85546875" style="751" customWidth="1"/>
    <col min="2828" max="2830" width="9.42578125" style="751" bestFit="1" customWidth="1"/>
    <col min="2831" max="2831" width="10.28515625" style="751" customWidth="1"/>
    <col min="2832" max="2832" width="8.42578125" style="751" customWidth="1"/>
    <col min="2833" max="2833" width="6.85546875" style="751" customWidth="1"/>
    <col min="2834" max="2834" width="8.28515625" style="751" customWidth="1"/>
    <col min="2835" max="2835" width="6.85546875" style="751" bestFit="1" customWidth="1"/>
    <col min="2836" max="3072" width="9.140625" style="751"/>
    <col min="3073" max="3073" width="56.42578125" style="751" bestFit="1" customWidth="1"/>
    <col min="3074" max="3077" width="8.42578125" style="751" bestFit="1" customWidth="1"/>
    <col min="3078" max="3078" width="7.140625" style="751" bestFit="1" customWidth="1"/>
    <col min="3079" max="3079" width="7" style="751" bestFit="1" customWidth="1"/>
    <col min="3080" max="3080" width="7.140625" style="751" bestFit="1" customWidth="1"/>
    <col min="3081" max="3081" width="6.85546875" style="751" bestFit="1" customWidth="1"/>
    <col min="3082" max="3082" width="10.42578125" style="751" bestFit="1" customWidth="1"/>
    <col min="3083" max="3083" width="54.85546875" style="751" customWidth="1"/>
    <col min="3084" max="3086" width="9.42578125" style="751" bestFit="1" customWidth="1"/>
    <col min="3087" max="3087" width="10.28515625" style="751" customWidth="1"/>
    <col min="3088" max="3088" width="8.42578125" style="751" customWidth="1"/>
    <col min="3089" max="3089" width="6.85546875" style="751" customWidth="1"/>
    <col min="3090" max="3090" width="8.28515625" style="751" customWidth="1"/>
    <col min="3091" max="3091" width="6.85546875" style="751" bestFit="1" customWidth="1"/>
    <col min="3092" max="3328" width="9.140625" style="751"/>
    <col min="3329" max="3329" width="56.42578125" style="751" bestFit="1" customWidth="1"/>
    <col min="3330" max="3333" width="8.42578125" style="751" bestFit="1" customWidth="1"/>
    <col min="3334" max="3334" width="7.140625" style="751" bestFit="1" customWidth="1"/>
    <col min="3335" max="3335" width="7" style="751" bestFit="1" customWidth="1"/>
    <col min="3336" max="3336" width="7.140625" style="751" bestFit="1" customWidth="1"/>
    <col min="3337" max="3337" width="6.85546875" style="751" bestFit="1" customWidth="1"/>
    <col min="3338" max="3338" width="10.42578125" style="751" bestFit="1" customWidth="1"/>
    <col min="3339" max="3339" width="54.85546875" style="751" customWidth="1"/>
    <col min="3340" max="3342" width="9.42578125" style="751" bestFit="1" customWidth="1"/>
    <col min="3343" max="3343" width="10.28515625" style="751" customWidth="1"/>
    <col min="3344" max="3344" width="8.42578125" style="751" customWidth="1"/>
    <col min="3345" max="3345" width="6.85546875" style="751" customWidth="1"/>
    <col min="3346" max="3346" width="8.28515625" style="751" customWidth="1"/>
    <col min="3347" max="3347" width="6.85546875" style="751" bestFit="1" customWidth="1"/>
    <col min="3348" max="3584" width="9.140625" style="751"/>
    <col min="3585" max="3585" width="56.42578125" style="751" bestFit="1" customWidth="1"/>
    <col min="3586" max="3589" width="8.42578125" style="751" bestFit="1" customWidth="1"/>
    <col min="3590" max="3590" width="7.140625" style="751" bestFit="1" customWidth="1"/>
    <col min="3591" max="3591" width="7" style="751" bestFit="1" customWidth="1"/>
    <col min="3592" max="3592" width="7.140625" style="751" bestFit="1" customWidth="1"/>
    <col min="3593" max="3593" width="6.85546875" style="751" bestFit="1" customWidth="1"/>
    <col min="3594" max="3594" width="10.42578125" style="751" bestFit="1" customWidth="1"/>
    <col min="3595" max="3595" width="54.85546875" style="751" customWidth="1"/>
    <col min="3596" max="3598" width="9.42578125" style="751" bestFit="1" customWidth="1"/>
    <col min="3599" max="3599" width="10.28515625" style="751" customWidth="1"/>
    <col min="3600" max="3600" width="8.42578125" style="751" customWidth="1"/>
    <col min="3601" max="3601" width="6.85546875" style="751" customWidth="1"/>
    <col min="3602" max="3602" width="8.28515625" style="751" customWidth="1"/>
    <col min="3603" max="3603" width="6.85546875" style="751" bestFit="1" customWidth="1"/>
    <col min="3604" max="3840" width="9.140625" style="751"/>
    <col min="3841" max="3841" width="56.42578125" style="751" bestFit="1" customWidth="1"/>
    <col min="3842" max="3845" width="8.42578125" style="751" bestFit="1" customWidth="1"/>
    <col min="3846" max="3846" width="7.140625" style="751" bestFit="1" customWidth="1"/>
    <col min="3847" max="3847" width="7" style="751" bestFit="1" customWidth="1"/>
    <col min="3848" max="3848" width="7.140625" style="751" bestFit="1" customWidth="1"/>
    <col min="3849" max="3849" width="6.85546875" style="751" bestFit="1" customWidth="1"/>
    <col min="3850" max="3850" width="10.42578125" style="751" bestFit="1" customWidth="1"/>
    <col min="3851" max="3851" width="54.85546875" style="751" customWidth="1"/>
    <col min="3852" max="3854" width="9.42578125" style="751" bestFit="1" customWidth="1"/>
    <col min="3855" max="3855" width="10.28515625" style="751" customWidth="1"/>
    <col min="3856" max="3856" width="8.42578125" style="751" customWidth="1"/>
    <col min="3857" max="3857" width="6.85546875" style="751" customWidth="1"/>
    <col min="3858" max="3858" width="8.28515625" style="751" customWidth="1"/>
    <col min="3859" max="3859" width="6.85546875" style="751" bestFit="1" customWidth="1"/>
    <col min="3860" max="4096" width="9.140625" style="751"/>
    <col min="4097" max="4097" width="56.42578125" style="751" bestFit="1" customWidth="1"/>
    <col min="4098" max="4101" width="8.42578125" style="751" bestFit="1" customWidth="1"/>
    <col min="4102" max="4102" width="7.140625" style="751" bestFit="1" customWidth="1"/>
    <col min="4103" max="4103" width="7" style="751" bestFit="1" customWidth="1"/>
    <col min="4104" max="4104" width="7.140625" style="751" bestFit="1" customWidth="1"/>
    <col min="4105" max="4105" width="6.85546875" style="751" bestFit="1" customWidth="1"/>
    <col min="4106" max="4106" width="10.42578125" style="751" bestFit="1" customWidth="1"/>
    <col min="4107" max="4107" width="54.85546875" style="751" customWidth="1"/>
    <col min="4108" max="4110" width="9.42578125" style="751" bestFit="1" customWidth="1"/>
    <col min="4111" max="4111" width="10.28515625" style="751" customWidth="1"/>
    <col min="4112" max="4112" width="8.42578125" style="751" customWidth="1"/>
    <col min="4113" max="4113" width="6.85546875" style="751" customWidth="1"/>
    <col min="4114" max="4114" width="8.28515625" style="751" customWidth="1"/>
    <col min="4115" max="4115" width="6.85546875" style="751" bestFit="1" customWidth="1"/>
    <col min="4116" max="4352" width="9.140625" style="751"/>
    <col min="4353" max="4353" width="56.42578125" style="751" bestFit="1" customWidth="1"/>
    <col min="4354" max="4357" width="8.42578125" style="751" bestFit="1" customWidth="1"/>
    <col min="4358" max="4358" width="7.140625" style="751" bestFit="1" customWidth="1"/>
    <col min="4359" max="4359" width="7" style="751" bestFit="1" customWidth="1"/>
    <col min="4360" max="4360" width="7.140625" style="751" bestFit="1" customWidth="1"/>
    <col min="4361" max="4361" width="6.85546875" style="751" bestFit="1" customWidth="1"/>
    <col min="4362" max="4362" width="10.42578125" style="751" bestFit="1" customWidth="1"/>
    <col min="4363" max="4363" width="54.85546875" style="751" customWidth="1"/>
    <col min="4364" max="4366" width="9.42578125" style="751" bestFit="1" customWidth="1"/>
    <col min="4367" max="4367" width="10.28515625" style="751" customWidth="1"/>
    <col min="4368" max="4368" width="8.42578125" style="751" customWidth="1"/>
    <col min="4369" max="4369" width="6.85546875" style="751" customWidth="1"/>
    <col min="4370" max="4370" width="8.28515625" style="751" customWidth="1"/>
    <col min="4371" max="4371" width="6.85546875" style="751" bestFit="1" customWidth="1"/>
    <col min="4372" max="4608" width="9.140625" style="751"/>
    <col min="4609" max="4609" width="56.42578125" style="751" bestFit="1" customWidth="1"/>
    <col min="4610" max="4613" width="8.42578125" style="751" bestFit="1" customWidth="1"/>
    <col min="4614" max="4614" width="7.140625" style="751" bestFit="1" customWidth="1"/>
    <col min="4615" max="4615" width="7" style="751" bestFit="1" customWidth="1"/>
    <col min="4616" max="4616" width="7.140625" style="751" bestFit="1" customWidth="1"/>
    <col min="4617" max="4617" width="6.85546875" style="751" bestFit="1" customWidth="1"/>
    <col min="4618" max="4618" width="10.42578125" style="751" bestFit="1" customWidth="1"/>
    <col min="4619" max="4619" width="54.85546875" style="751" customWidth="1"/>
    <col min="4620" max="4622" width="9.42578125" style="751" bestFit="1" customWidth="1"/>
    <col min="4623" max="4623" width="10.28515625" style="751" customWidth="1"/>
    <col min="4624" max="4624" width="8.42578125" style="751" customWidth="1"/>
    <col min="4625" max="4625" width="6.85546875" style="751" customWidth="1"/>
    <col min="4626" max="4626" width="8.28515625" style="751" customWidth="1"/>
    <col min="4627" max="4627" width="6.85546875" style="751" bestFit="1" customWidth="1"/>
    <col min="4628" max="4864" width="9.140625" style="751"/>
    <col min="4865" max="4865" width="56.42578125" style="751" bestFit="1" customWidth="1"/>
    <col min="4866" max="4869" width="8.42578125" style="751" bestFit="1" customWidth="1"/>
    <col min="4870" max="4870" width="7.140625" style="751" bestFit="1" customWidth="1"/>
    <col min="4871" max="4871" width="7" style="751" bestFit="1" customWidth="1"/>
    <col min="4872" max="4872" width="7.140625" style="751" bestFit="1" customWidth="1"/>
    <col min="4873" max="4873" width="6.85546875" style="751" bestFit="1" customWidth="1"/>
    <col min="4874" max="4874" width="10.42578125" style="751" bestFit="1" customWidth="1"/>
    <col min="4875" max="4875" width="54.85546875" style="751" customWidth="1"/>
    <col min="4876" max="4878" width="9.42578125" style="751" bestFit="1" customWidth="1"/>
    <col min="4879" max="4879" width="10.28515625" style="751" customWidth="1"/>
    <col min="4880" max="4880" width="8.42578125" style="751" customWidth="1"/>
    <col min="4881" max="4881" width="6.85546875" style="751" customWidth="1"/>
    <col min="4882" max="4882" width="8.28515625" style="751" customWidth="1"/>
    <col min="4883" max="4883" width="6.85546875" style="751" bestFit="1" customWidth="1"/>
    <col min="4884" max="5120" width="9.140625" style="751"/>
    <col min="5121" max="5121" width="56.42578125" style="751" bestFit="1" customWidth="1"/>
    <col min="5122" max="5125" width="8.42578125" style="751" bestFit="1" customWidth="1"/>
    <col min="5126" max="5126" width="7.140625" style="751" bestFit="1" customWidth="1"/>
    <col min="5127" max="5127" width="7" style="751" bestFit="1" customWidth="1"/>
    <col min="5128" max="5128" width="7.140625" style="751" bestFit="1" customWidth="1"/>
    <col min="5129" max="5129" width="6.85546875" style="751" bestFit="1" customWidth="1"/>
    <col min="5130" max="5130" width="10.42578125" style="751" bestFit="1" customWidth="1"/>
    <col min="5131" max="5131" width="54.85546875" style="751" customWidth="1"/>
    <col min="5132" max="5134" width="9.42578125" style="751" bestFit="1" customWidth="1"/>
    <col min="5135" max="5135" width="10.28515625" style="751" customWidth="1"/>
    <col min="5136" max="5136" width="8.42578125" style="751" customWidth="1"/>
    <col min="5137" max="5137" width="6.85546875" style="751" customWidth="1"/>
    <col min="5138" max="5138" width="8.28515625" style="751" customWidth="1"/>
    <col min="5139" max="5139" width="6.85546875" style="751" bestFit="1" customWidth="1"/>
    <col min="5140" max="5376" width="9.140625" style="751"/>
    <col min="5377" max="5377" width="56.42578125" style="751" bestFit="1" customWidth="1"/>
    <col min="5378" max="5381" width="8.42578125" style="751" bestFit="1" customWidth="1"/>
    <col min="5382" max="5382" width="7.140625" style="751" bestFit="1" customWidth="1"/>
    <col min="5383" max="5383" width="7" style="751" bestFit="1" customWidth="1"/>
    <col min="5384" max="5384" width="7.140625" style="751" bestFit="1" customWidth="1"/>
    <col min="5385" max="5385" width="6.85546875" style="751" bestFit="1" customWidth="1"/>
    <col min="5386" max="5386" width="10.42578125" style="751" bestFit="1" customWidth="1"/>
    <col min="5387" max="5387" width="54.85546875" style="751" customWidth="1"/>
    <col min="5388" max="5390" width="9.42578125" style="751" bestFit="1" customWidth="1"/>
    <col min="5391" max="5391" width="10.28515625" style="751" customWidth="1"/>
    <col min="5392" max="5392" width="8.42578125" style="751" customWidth="1"/>
    <col min="5393" max="5393" width="6.85546875" style="751" customWidth="1"/>
    <col min="5394" max="5394" width="8.28515625" style="751" customWidth="1"/>
    <col min="5395" max="5395" width="6.85546875" style="751" bestFit="1" customWidth="1"/>
    <col min="5396" max="5632" width="9.140625" style="751"/>
    <col min="5633" max="5633" width="56.42578125" style="751" bestFit="1" customWidth="1"/>
    <col min="5634" max="5637" width="8.42578125" style="751" bestFit="1" customWidth="1"/>
    <col min="5638" max="5638" width="7.140625" style="751" bestFit="1" customWidth="1"/>
    <col min="5639" max="5639" width="7" style="751" bestFit="1" customWidth="1"/>
    <col min="5640" max="5640" width="7.140625" style="751" bestFit="1" customWidth="1"/>
    <col min="5641" max="5641" width="6.85546875" style="751" bestFit="1" customWidth="1"/>
    <col min="5642" max="5642" width="10.42578125" style="751" bestFit="1" customWidth="1"/>
    <col min="5643" max="5643" width="54.85546875" style="751" customWidth="1"/>
    <col min="5644" max="5646" width="9.42578125" style="751" bestFit="1" customWidth="1"/>
    <col min="5647" max="5647" width="10.28515625" style="751" customWidth="1"/>
    <col min="5648" max="5648" width="8.42578125" style="751" customWidth="1"/>
    <col min="5649" max="5649" width="6.85546875" style="751" customWidth="1"/>
    <col min="5650" max="5650" width="8.28515625" style="751" customWidth="1"/>
    <col min="5651" max="5651" width="6.85546875" style="751" bestFit="1" customWidth="1"/>
    <col min="5652" max="5888" width="9.140625" style="751"/>
    <col min="5889" max="5889" width="56.42578125" style="751" bestFit="1" customWidth="1"/>
    <col min="5890" max="5893" width="8.42578125" style="751" bestFit="1" customWidth="1"/>
    <col min="5894" max="5894" width="7.140625" style="751" bestFit="1" customWidth="1"/>
    <col min="5895" max="5895" width="7" style="751" bestFit="1" customWidth="1"/>
    <col min="5896" max="5896" width="7.140625" style="751" bestFit="1" customWidth="1"/>
    <col min="5897" max="5897" width="6.85546875" style="751" bestFit="1" customWidth="1"/>
    <col min="5898" max="5898" width="10.42578125" style="751" bestFit="1" customWidth="1"/>
    <col min="5899" max="5899" width="54.85546875" style="751" customWidth="1"/>
    <col min="5900" max="5902" width="9.42578125" style="751" bestFit="1" customWidth="1"/>
    <col min="5903" max="5903" width="10.28515625" style="751" customWidth="1"/>
    <col min="5904" max="5904" width="8.42578125" style="751" customWidth="1"/>
    <col min="5905" max="5905" width="6.85546875" style="751" customWidth="1"/>
    <col min="5906" max="5906" width="8.28515625" style="751" customWidth="1"/>
    <col min="5907" max="5907" width="6.85546875" style="751" bestFit="1" customWidth="1"/>
    <col min="5908" max="6144" width="9.140625" style="751"/>
    <col min="6145" max="6145" width="56.42578125" style="751" bestFit="1" customWidth="1"/>
    <col min="6146" max="6149" width="8.42578125" style="751" bestFit="1" customWidth="1"/>
    <col min="6150" max="6150" width="7.140625" style="751" bestFit="1" customWidth="1"/>
    <col min="6151" max="6151" width="7" style="751" bestFit="1" customWidth="1"/>
    <col min="6152" max="6152" width="7.140625" style="751" bestFit="1" customWidth="1"/>
    <col min="6153" max="6153" width="6.85546875" style="751" bestFit="1" customWidth="1"/>
    <col min="6154" max="6154" width="10.42578125" style="751" bestFit="1" customWidth="1"/>
    <col min="6155" max="6155" width="54.85546875" style="751" customWidth="1"/>
    <col min="6156" max="6158" width="9.42578125" style="751" bestFit="1" customWidth="1"/>
    <col min="6159" max="6159" width="10.28515625" style="751" customWidth="1"/>
    <col min="6160" max="6160" width="8.42578125" style="751" customWidth="1"/>
    <col min="6161" max="6161" width="6.85546875" style="751" customWidth="1"/>
    <col min="6162" max="6162" width="8.28515625" style="751" customWidth="1"/>
    <col min="6163" max="6163" width="6.85546875" style="751" bestFit="1" customWidth="1"/>
    <col min="6164" max="6400" width="9.140625" style="751"/>
    <col min="6401" max="6401" width="56.42578125" style="751" bestFit="1" customWidth="1"/>
    <col min="6402" max="6405" width="8.42578125" style="751" bestFit="1" customWidth="1"/>
    <col min="6406" max="6406" width="7.140625" style="751" bestFit="1" customWidth="1"/>
    <col min="6407" max="6407" width="7" style="751" bestFit="1" customWidth="1"/>
    <col min="6408" max="6408" width="7.140625" style="751" bestFit="1" customWidth="1"/>
    <col min="6409" max="6409" width="6.85546875" style="751" bestFit="1" customWidth="1"/>
    <col min="6410" max="6410" width="10.42578125" style="751" bestFit="1" customWidth="1"/>
    <col min="6411" max="6411" width="54.85546875" style="751" customWidth="1"/>
    <col min="6412" max="6414" width="9.42578125" style="751" bestFit="1" customWidth="1"/>
    <col min="6415" max="6415" width="10.28515625" style="751" customWidth="1"/>
    <col min="6416" max="6416" width="8.42578125" style="751" customWidth="1"/>
    <col min="6417" max="6417" width="6.85546875" style="751" customWidth="1"/>
    <col min="6418" max="6418" width="8.28515625" style="751" customWidth="1"/>
    <col min="6419" max="6419" width="6.85546875" style="751" bestFit="1" customWidth="1"/>
    <col min="6420" max="6656" width="9.140625" style="751"/>
    <col min="6657" max="6657" width="56.42578125" style="751" bestFit="1" customWidth="1"/>
    <col min="6658" max="6661" width="8.42578125" style="751" bestFit="1" customWidth="1"/>
    <col min="6662" max="6662" width="7.140625" style="751" bestFit="1" customWidth="1"/>
    <col min="6663" max="6663" width="7" style="751" bestFit="1" customWidth="1"/>
    <col min="6664" max="6664" width="7.140625" style="751" bestFit="1" customWidth="1"/>
    <col min="6665" max="6665" width="6.85546875" style="751" bestFit="1" customWidth="1"/>
    <col min="6666" max="6666" width="10.42578125" style="751" bestFit="1" customWidth="1"/>
    <col min="6667" max="6667" width="54.85546875" style="751" customWidth="1"/>
    <col min="6668" max="6670" width="9.42578125" style="751" bestFit="1" customWidth="1"/>
    <col min="6671" max="6671" width="10.28515625" style="751" customWidth="1"/>
    <col min="6672" max="6672" width="8.42578125" style="751" customWidth="1"/>
    <col min="6673" max="6673" width="6.85546875" style="751" customWidth="1"/>
    <col min="6674" max="6674" width="8.28515625" style="751" customWidth="1"/>
    <col min="6675" max="6675" width="6.85546875" style="751" bestFit="1" customWidth="1"/>
    <col min="6676" max="6912" width="9.140625" style="751"/>
    <col min="6913" max="6913" width="56.42578125" style="751" bestFit="1" customWidth="1"/>
    <col min="6914" max="6917" width="8.42578125" style="751" bestFit="1" customWidth="1"/>
    <col min="6918" max="6918" width="7.140625" style="751" bestFit="1" customWidth="1"/>
    <col min="6919" max="6919" width="7" style="751" bestFit="1" customWidth="1"/>
    <col min="6920" max="6920" width="7.140625" style="751" bestFit="1" customWidth="1"/>
    <col min="6921" max="6921" width="6.85546875" style="751" bestFit="1" customWidth="1"/>
    <col min="6922" max="6922" width="10.42578125" style="751" bestFit="1" customWidth="1"/>
    <col min="6923" max="6923" width="54.85546875" style="751" customWidth="1"/>
    <col min="6924" max="6926" width="9.42578125" style="751" bestFit="1" customWidth="1"/>
    <col min="6927" max="6927" width="10.28515625" style="751" customWidth="1"/>
    <col min="6928" max="6928" width="8.42578125" style="751" customWidth="1"/>
    <col min="6929" max="6929" width="6.85546875" style="751" customWidth="1"/>
    <col min="6930" max="6930" width="8.28515625" style="751" customWidth="1"/>
    <col min="6931" max="6931" width="6.85546875" style="751" bestFit="1" customWidth="1"/>
    <col min="6932" max="7168" width="9.140625" style="751"/>
    <col min="7169" max="7169" width="56.42578125" style="751" bestFit="1" customWidth="1"/>
    <col min="7170" max="7173" width="8.42578125" style="751" bestFit="1" customWidth="1"/>
    <col min="7174" max="7174" width="7.140625" style="751" bestFit="1" customWidth="1"/>
    <col min="7175" max="7175" width="7" style="751" bestFit="1" customWidth="1"/>
    <col min="7176" max="7176" width="7.140625" style="751" bestFit="1" customWidth="1"/>
    <col min="7177" max="7177" width="6.85546875" style="751" bestFit="1" customWidth="1"/>
    <col min="7178" max="7178" width="10.42578125" style="751" bestFit="1" customWidth="1"/>
    <col min="7179" max="7179" width="54.85546875" style="751" customWidth="1"/>
    <col min="7180" max="7182" width="9.42578125" style="751" bestFit="1" customWidth="1"/>
    <col min="7183" max="7183" width="10.28515625" style="751" customWidth="1"/>
    <col min="7184" max="7184" width="8.42578125" style="751" customWidth="1"/>
    <col min="7185" max="7185" width="6.85546875" style="751" customWidth="1"/>
    <col min="7186" max="7186" width="8.28515625" style="751" customWidth="1"/>
    <col min="7187" max="7187" width="6.85546875" style="751" bestFit="1" customWidth="1"/>
    <col min="7188" max="7424" width="9.140625" style="751"/>
    <col min="7425" max="7425" width="56.42578125" style="751" bestFit="1" customWidth="1"/>
    <col min="7426" max="7429" width="8.42578125" style="751" bestFit="1" customWidth="1"/>
    <col min="7430" max="7430" width="7.140625" style="751" bestFit="1" customWidth="1"/>
    <col min="7431" max="7431" width="7" style="751" bestFit="1" customWidth="1"/>
    <col min="7432" max="7432" width="7.140625" style="751" bestFit="1" customWidth="1"/>
    <col min="7433" max="7433" width="6.85546875" style="751" bestFit="1" customWidth="1"/>
    <col min="7434" max="7434" width="10.42578125" style="751" bestFit="1" customWidth="1"/>
    <col min="7435" max="7435" width="54.85546875" style="751" customWidth="1"/>
    <col min="7436" max="7438" width="9.42578125" style="751" bestFit="1" customWidth="1"/>
    <col min="7439" max="7439" width="10.28515625" style="751" customWidth="1"/>
    <col min="7440" max="7440" width="8.42578125" style="751" customWidth="1"/>
    <col min="7441" max="7441" width="6.85546875" style="751" customWidth="1"/>
    <col min="7442" max="7442" width="8.28515625" style="751" customWidth="1"/>
    <col min="7443" max="7443" width="6.85546875" style="751" bestFit="1" customWidth="1"/>
    <col min="7444" max="7680" width="9.140625" style="751"/>
    <col min="7681" max="7681" width="56.42578125" style="751" bestFit="1" customWidth="1"/>
    <col min="7682" max="7685" width="8.42578125" style="751" bestFit="1" customWidth="1"/>
    <col min="7686" max="7686" width="7.140625" style="751" bestFit="1" customWidth="1"/>
    <col min="7687" max="7687" width="7" style="751" bestFit="1" customWidth="1"/>
    <col min="7688" max="7688" width="7.140625" style="751" bestFit="1" customWidth="1"/>
    <col min="7689" max="7689" width="6.85546875" style="751" bestFit="1" customWidth="1"/>
    <col min="7690" max="7690" width="10.42578125" style="751" bestFit="1" customWidth="1"/>
    <col min="7691" max="7691" width="54.85546875" style="751" customWidth="1"/>
    <col min="7692" max="7694" width="9.42578125" style="751" bestFit="1" customWidth="1"/>
    <col min="7695" max="7695" width="10.28515625" style="751" customWidth="1"/>
    <col min="7696" max="7696" width="8.42578125" style="751" customWidth="1"/>
    <col min="7697" max="7697" width="6.85546875" style="751" customWidth="1"/>
    <col min="7698" max="7698" width="8.28515625" style="751" customWidth="1"/>
    <col min="7699" max="7699" width="6.85546875" style="751" bestFit="1" customWidth="1"/>
    <col min="7700" max="7936" width="9.140625" style="751"/>
    <col min="7937" max="7937" width="56.42578125" style="751" bestFit="1" customWidth="1"/>
    <col min="7938" max="7941" width="8.42578125" style="751" bestFit="1" customWidth="1"/>
    <col min="7942" max="7942" width="7.140625" style="751" bestFit="1" customWidth="1"/>
    <col min="7943" max="7943" width="7" style="751" bestFit="1" customWidth="1"/>
    <col min="7944" max="7944" width="7.140625" style="751" bestFit="1" customWidth="1"/>
    <col min="7945" max="7945" width="6.85546875" style="751" bestFit="1" customWidth="1"/>
    <col min="7946" max="7946" width="10.42578125" style="751" bestFit="1" customWidth="1"/>
    <col min="7947" max="7947" width="54.85546875" style="751" customWidth="1"/>
    <col min="7948" max="7950" width="9.42578125" style="751" bestFit="1" customWidth="1"/>
    <col min="7951" max="7951" width="10.28515625" style="751" customWidth="1"/>
    <col min="7952" max="7952" width="8.42578125" style="751" customWidth="1"/>
    <col min="7953" max="7953" width="6.85546875" style="751" customWidth="1"/>
    <col min="7954" max="7954" width="8.28515625" style="751" customWidth="1"/>
    <col min="7955" max="7955" width="6.85546875" style="751" bestFit="1" customWidth="1"/>
    <col min="7956" max="8192" width="9.140625" style="751"/>
    <col min="8193" max="8193" width="56.42578125" style="751" bestFit="1" customWidth="1"/>
    <col min="8194" max="8197" width="8.42578125" style="751" bestFit="1" customWidth="1"/>
    <col min="8198" max="8198" width="7.140625" style="751" bestFit="1" customWidth="1"/>
    <col min="8199" max="8199" width="7" style="751" bestFit="1" customWidth="1"/>
    <col min="8200" max="8200" width="7.140625" style="751" bestFit="1" customWidth="1"/>
    <col min="8201" max="8201" width="6.85546875" style="751" bestFit="1" customWidth="1"/>
    <col min="8202" max="8202" width="10.42578125" style="751" bestFit="1" customWidth="1"/>
    <col min="8203" max="8203" width="54.85546875" style="751" customWidth="1"/>
    <col min="8204" max="8206" width="9.42578125" style="751" bestFit="1" customWidth="1"/>
    <col min="8207" max="8207" width="10.28515625" style="751" customWidth="1"/>
    <col min="8208" max="8208" width="8.42578125" style="751" customWidth="1"/>
    <col min="8209" max="8209" width="6.85546875" style="751" customWidth="1"/>
    <col min="8210" max="8210" width="8.28515625" style="751" customWidth="1"/>
    <col min="8211" max="8211" width="6.85546875" style="751" bestFit="1" customWidth="1"/>
    <col min="8212" max="8448" width="9.140625" style="751"/>
    <col min="8449" max="8449" width="56.42578125" style="751" bestFit="1" customWidth="1"/>
    <col min="8450" max="8453" width="8.42578125" style="751" bestFit="1" customWidth="1"/>
    <col min="8454" max="8454" width="7.140625" style="751" bestFit="1" customWidth="1"/>
    <col min="8455" max="8455" width="7" style="751" bestFit="1" customWidth="1"/>
    <col min="8456" max="8456" width="7.140625" style="751" bestFit="1" customWidth="1"/>
    <col min="8457" max="8457" width="6.85546875" style="751" bestFit="1" customWidth="1"/>
    <col min="8458" max="8458" width="10.42578125" style="751" bestFit="1" customWidth="1"/>
    <col min="8459" max="8459" width="54.85546875" style="751" customWidth="1"/>
    <col min="8460" max="8462" width="9.42578125" style="751" bestFit="1" customWidth="1"/>
    <col min="8463" max="8463" width="10.28515625" style="751" customWidth="1"/>
    <col min="8464" max="8464" width="8.42578125" style="751" customWidth="1"/>
    <col min="8465" max="8465" width="6.85546875" style="751" customWidth="1"/>
    <col min="8466" max="8466" width="8.28515625" style="751" customWidth="1"/>
    <col min="8467" max="8467" width="6.85546875" style="751" bestFit="1" customWidth="1"/>
    <col min="8468" max="8704" width="9.140625" style="751"/>
    <col min="8705" max="8705" width="56.42578125" style="751" bestFit="1" customWidth="1"/>
    <col min="8706" max="8709" width="8.42578125" style="751" bestFit="1" customWidth="1"/>
    <col min="8710" max="8710" width="7.140625" style="751" bestFit="1" customWidth="1"/>
    <col min="8711" max="8711" width="7" style="751" bestFit="1" customWidth="1"/>
    <col min="8712" max="8712" width="7.140625" style="751" bestFit="1" customWidth="1"/>
    <col min="8713" max="8713" width="6.85546875" style="751" bestFit="1" customWidth="1"/>
    <col min="8714" max="8714" width="10.42578125" style="751" bestFit="1" customWidth="1"/>
    <col min="8715" max="8715" width="54.85546875" style="751" customWidth="1"/>
    <col min="8716" max="8718" width="9.42578125" style="751" bestFit="1" customWidth="1"/>
    <col min="8719" max="8719" width="10.28515625" style="751" customWidth="1"/>
    <col min="8720" max="8720" width="8.42578125" style="751" customWidth="1"/>
    <col min="8721" max="8721" width="6.85546875" style="751" customWidth="1"/>
    <col min="8722" max="8722" width="8.28515625" style="751" customWidth="1"/>
    <col min="8723" max="8723" width="6.85546875" style="751" bestFit="1" customWidth="1"/>
    <col min="8724" max="8960" width="9.140625" style="751"/>
    <col min="8961" max="8961" width="56.42578125" style="751" bestFit="1" customWidth="1"/>
    <col min="8962" max="8965" width="8.42578125" style="751" bestFit="1" customWidth="1"/>
    <col min="8966" max="8966" width="7.140625" style="751" bestFit="1" customWidth="1"/>
    <col min="8967" max="8967" width="7" style="751" bestFit="1" customWidth="1"/>
    <col min="8968" max="8968" width="7.140625" style="751" bestFit="1" customWidth="1"/>
    <col min="8969" max="8969" width="6.85546875" style="751" bestFit="1" customWidth="1"/>
    <col min="8970" max="8970" width="10.42578125" style="751" bestFit="1" customWidth="1"/>
    <col min="8971" max="8971" width="54.85546875" style="751" customWidth="1"/>
    <col min="8972" max="8974" width="9.42578125" style="751" bestFit="1" customWidth="1"/>
    <col min="8975" max="8975" width="10.28515625" style="751" customWidth="1"/>
    <col min="8976" max="8976" width="8.42578125" style="751" customWidth="1"/>
    <col min="8977" max="8977" width="6.85546875" style="751" customWidth="1"/>
    <col min="8978" max="8978" width="8.28515625" style="751" customWidth="1"/>
    <col min="8979" max="8979" width="6.85546875" style="751" bestFit="1" customWidth="1"/>
    <col min="8980" max="9216" width="9.140625" style="751"/>
    <col min="9217" max="9217" width="56.42578125" style="751" bestFit="1" customWidth="1"/>
    <col min="9218" max="9221" width="8.42578125" style="751" bestFit="1" customWidth="1"/>
    <col min="9222" max="9222" width="7.140625" style="751" bestFit="1" customWidth="1"/>
    <col min="9223" max="9223" width="7" style="751" bestFit="1" customWidth="1"/>
    <col min="9224" max="9224" width="7.140625" style="751" bestFit="1" customWidth="1"/>
    <col min="9225" max="9225" width="6.85546875" style="751" bestFit="1" customWidth="1"/>
    <col min="9226" max="9226" width="10.42578125" style="751" bestFit="1" customWidth="1"/>
    <col min="9227" max="9227" width="54.85546875" style="751" customWidth="1"/>
    <col min="9228" max="9230" width="9.42578125" style="751" bestFit="1" customWidth="1"/>
    <col min="9231" max="9231" width="10.28515625" style="751" customWidth="1"/>
    <col min="9232" max="9232" width="8.42578125" style="751" customWidth="1"/>
    <col min="9233" max="9233" width="6.85546875" style="751" customWidth="1"/>
    <col min="9234" max="9234" width="8.28515625" style="751" customWidth="1"/>
    <col min="9235" max="9235" width="6.85546875" style="751" bestFit="1" customWidth="1"/>
    <col min="9236" max="9472" width="9.140625" style="751"/>
    <col min="9473" max="9473" width="56.42578125" style="751" bestFit="1" customWidth="1"/>
    <col min="9474" max="9477" width="8.42578125" style="751" bestFit="1" customWidth="1"/>
    <col min="9478" max="9478" width="7.140625" style="751" bestFit="1" customWidth="1"/>
    <col min="9479" max="9479" width="7" style="751" bestFit="1" customWidth="1"/>
    <col min="9480" max="9480" width="7.140625" style="751" bestFit="1" customWidth="1"/>
    <col min="9481" max="9481" width="6.85546875" style="751" bestFit="1" customWidth="1"/>
    <col min="9482" max="9482" width="10.42578125" style="751" bestFit="1" customWidth="1"/>
    <col min="9483" max="9483" width="54.85546875" style="751" customWidth="1"/>
    <col min="9484" max="9486" width="9.42578125" style="751" bestFit="1" customWidth="1"/>
    <col min="9487" max="9487" width="10.28515625" style="751" customWidth="1"/>
    <col min="9488" max="9488" width="8.42578125" style="751" customWidth="1"/>
    <col min="9489" max="9489" width="6.85546875" style="751" customWidth="1"/>
    <col min="9490" max="9490" width="8.28515625" style="751" customWidth="1"/>
    <col min="9491" max="9491" width="6.85546875" style="751" bestFit="1" customWidth="1"/>
    <col min="9492" max="9728" width="9.140625" style="751"/>
    <col min="9729" max="9729" width="56.42578125" style="751" bestFit="1" customWidth="1"/>
    <col min="9730" max="9733" width="8.42578125" style="751" bestFit="1" customWidth="1"/>
    <col min="9734" max="9734" width="7.140625" style="751" bestFit="1" customWidth="1"/>
    <col min="9735" max="9735" width="7" style="751" bestFit="1" customWidth="1"/>
    <col min="9736" max="9736" width="7.140625" style="751" bestFit="1" customWidth="1"/>
    <col min="9737" max="9737" width="6.85546875" style="751" bestFit="1" customWidth="1"/>
    <col min="9738" max="9738" width="10.42578125" style="751" bestFit="1" customWidth="1"/>
    <col min="9739" max="9739" width="54.85546875" style="751" customWidth="1"/>
    <col min="9740" max="9742" width="9.42578125" style="751" bestFit="1" customWidth="1"/>
    <col min="9743" max="9743" width="10.28515625" style="751" customWidth="1"/>
    <col min="9744" max="9744" width="8.42578125" style="751" customWidth="1"/>
    <col min="9745" max="9745" width="6.85546875" style="751" customWidth="1"/>
    <col min="9746" max="9746" width="8.28515625" style="751" customWidth="1"/>
    <col min="9747" max="9747" width="6.85546875" style="751" bestFit="1" customWidth="1"/>
    <col min="9748" max="9984" width="9.140625" style="751"/>
    <col min="9985" max="9985" width="56.42578125" style="751" bestFit="1" customWidth="1"/>
    <col min="9986" max="9989" width="8.42578125" style="751" bestFit="1" customWidth="1"/>
    <col min="9990" max="9990" width="7.140625" style="751" bestFit="1" customWidth="1"/>
    <col min="9991" max="9991" width="7" style="751" bestFit="1" customWidth="1"/>
    <col min="9992" max="9992" width="7.140625" style="751" bestFit="1" customWidth="1"/>
    <col min="9993" max="9993" width="6.85546875" style="751" bestFit="1" customWidth="1"/>
    <col min="9994" max="9994" width="10.42578125" style="751" bestFit="1" customWidth="1"/>
    <col min="9995" max="9995" width="54.85546875" style="751" customWidth="1"/>
    <col min="9996" max="9998" width="9.42578125" style="751" bestFit="1" customWidth="1"/>
    <col min="9999" max="9999" width="10.28515625" style="751" customWidth="1"/>
    <col min="10000" max="10000" width="8.42578125" style="751" customWidth="1"/>
    <col min="10001" max="10001" width="6.85546875" style="751" customWidth="1"/>
    <col min="10002" max="10002" width="8.28515625" style="751" customWidth="1"/>
    <col min="10003" max="10003" width="6.85546875" style="751" bestFit="1" customWidth="1"/>
    <col min="10004" max="10240" width="9.140625" style="751"/>
    <col min="10241" max="10241" width="56.42578125" style="751" bestFit="1" customWidth="1"/>
    <col min="10242" max="10245" width="8.42578125" style="751" bestFit="1" customWidth="1"/>
    <col min="10246" max="10246" width="7.140625" style="751" bestFit="1" customWidth="1"/>
    <col min="10247" max="10247" width="7" style="751" bestFit="1" customWidth="1"/>
    <col min="10248" max="10248" width="7.140625" style="751" bestFit="1" customWidth="1"/>
    <col min="10249" max="10249" width="6.85546875" style="751" bestFit="1" customWidth="1"/>
    <col min="10250" max="10250" width="10.42578125" style="751" bestFit="1" customWidth="1"/>
    <col min="10251" max="10251" width="54.85546875" style="751" customWidth="1"/>
    <col min="10252" max="10254" width="9.42578125" style="751" bestFit="1" customWidth="1"/>
    <col min="10255" max="10255" width="10.28515625" style="751" customWidth="1"/>
    <col min="10256" max="10256" width="8.42578125" style="751" customWidth="1"/>
    <col min="10257" max="10257" width="6.85546875" style="751" customWidth="1"/>
    <col min="10258" max="10258" width="8.28515625" style="751" customWidth="1"/>
    <col min="10259" max="10259" width="6.85546875" style="751" bestFit="1" customWidth="1"/>
    <col min="10260" max="10496" width="9.140625" style="751"/>
    <col min="10497" max="10497" width="56.42578125" style="751" bestFit="1" customWidth="1"/>
    <col min="10498" max="10501" width="8.42578125" style="751" bestFit="1" customWidth="1"/>
    <col min="10502" max="10502" width="7.140625" style="751" bestFit="1" customWidth="1"/>
    <col min="10503" max="10503" width="7" style="751" bestFit="1" customWidth="1"/>
    <col min="10504" max="10504" width="7.140625" style="751" bestFit="1" customWidth="1"/>
    <col min="10505" max="10505" width="6.85546875" style="751" bestFit="1" customWidth="1"/>
    <col min="10506" max="10506" width="10.42578125" style="751" bestFit="1" customWidth="1"/>
    <col min="10507" max="10507" width="54.85546875" style="751" customWidth="1"/>
    <col min="10508" max="10510" width="9.42578125" style="751" bestFit="1" customWidth="1"/>
    <col min="10511" max="10511" width="10.28515625" style="751" customWidth="1"/>
    <col min="10512" max="10512" width="8.42578125" style="751" customWidth="1"/>
    <col min="10513" max="10513" width="6.85546875" style="751" customWidth="1"/>
    <col min="10514" max="10514" width="8.28515625" style="751" customWidth="1"/>
    <col min="10515" max="10515" width="6.85546875" style="751" bestFit="1" customWidth="1"/>
    <col min="10516" max="10752" width="9.140625" style="751"/>
    <col min="10753" max="10753" width="56.42578125" style="751" bestFit="1" customWidth="1"/>
    <col min="10754" max="10757" width="8.42578125" style="751" bestFit="1" customWidth="1"/>
    <col min="10758" max="10758" width="7.140625" style="751" bestFit="1" customWidth="1"/>
    <col min="10759" max="10759" width="7" style="751" bestFit="1" customWidth="1"/>
    <col min="10760" max="10760" width="7.140625" style="751" bestFit="1" customWidth="1"/>
    <col min="10761" max="10761" width="6.85546875" style="751" bestFit="1" customWidth="1"/>
    <col min="10762" max="10762" width="10.42578125" style="751" bestFit="1" customWidth="1"/>
    <col min="10763" max="10763" width="54.85546875" style="751" customWidth="1"/>
    <col min="10764" max="10766" width="9.42578125" style="751" bestFit="1" customWidth="1"/>
    <col min="10767" max="10767" width="10.28515625" style="751" customWidth="1"/>
    <col min="10768" max="10768" width="8.42578125" style="751" customWidth="1"/>
    <col min="10769" max="10769" width="6.85546875" style="751" customWidth="1"/>
    <col min="10770" max="10770" width="8.28515625" style="751" customWidth="1"/>
    <col min="10771" max="10771" width="6.85546875" style="751" bestFit="1" customWidth="1"/>
    <col min="10772" max="11008" width="9.140625" style="751"/>
    <col min="11009" max="11009" width="56.42578125" style="751" bestFit="1" customWidth="1"/>
    <col min="11010" max="11013" width="8.42578125" style="751" bestFit="1" customWidth="1"/>
    <col min="11014" max="11014" width="7.140625" style="751" bestFit="1" customWidth="1"/>
    <col min="11015" max="11015" width="7" style="751" bestFit="1" customWidth="1"/>
    <col min="11016" max="11016" width="7.140625" style="751" bestFit="1" customWidth="1"/>
    <col min="11017" max="11017" width="6.85546875" style="751" bestFit="1" customWidth="1"/>
    <col min="11018" max="11018" width="10.42578125" style="751" bestFit="1" customWidth="1"/>
    <col min="11019" max="11019" width="54.85546875" style="751" customWidth="1"/>
    <col min="11020" max="11022" width="9.42578125" style="751" bestFit="1" customWidth="1"/>
    <col min="11023" max="11023" width="10.28515625" style="751" customWidth="1"/>
    <col min="11024" max="11024" width="8.42578125" style="751" customWidth="1"/>
    <col min="11025" max="11025" width="6.85546875" style="751" customWidth="1"/>
    <col min="11026" max="11026" width="8.28515625" style="751" customWidth="1"/>
    <col min="11027" max="11027" width="6.85546875" style="751" bestFit="1" customWidth="1"/>
    <col min="11028" max="11264" width="9.140625" style="751"/>
    <col min="11265" max="11265" width="56.42578125" style="751" bestFit="1" customWidth="1"/>
    <col min="11266" max="11269" width="8.42578125" style="751" bestFit="1" customWidth="1"/>
    <col min="11270" max="11270" width="7.140625" style="751" bestFit="1" customWidth="1"/>
    <col min="11271" max="11271" width="7" style="751" bestFit="1" customWidth="1"/>
    <col min="11272" max="11272" width="7.140625" style="751" bestFit="1" customWidth="1"/>
    <col min="11273" max="11273" width="6.85546875" style="751" bestFit="1" customWidth="1"/>
    <col min="11274" max="11274" width="10.42578125" style="751" bestFit="1" customWidth="1"/>
    <col min="11275" max="11275" width="54.85546875" style="751" customWidth="1"/>
    <col min="11276" max="11278" width="9.42578125" style="751" bestFit="1" customWidth="1"/>
    <col min="11279" max="11279" width="10.28515625" style="751" customWidth="1"/>
    <col min="11280" max="11280" width="8.42578125" style="751" customWidth="1"/>
    <col min="11281" max="11281" width="6.85546875" style="751" customWidth="1"/>
    <col min="11282" max="11282" width="8.28515625" style="751" customWidth="1"/>
    <col min="11283" max="11283" width="6.85546875" style="751" bestFit="1" customWidth="1"/>
    <col min="11284" max="11520" width="9.140625" style="751"/>
    <col min="11521" max="11521" width="56.42578125" style="751" bestFit="1" customWidth="1"/>
    <col min="11522" max="11525" width="8.42578125" style="751" bestFit="1" customWidth="1"/>
    <col min="11526" max="11526" width="7.140625" style="751" bestFit="1" customWidth="1"/>
    <col min="11527" max="11527" width="7" style="751" bestFit="1" customWidth="1"/>
    <col min="11528" max="11528" width="7.140625" style="751" bestFit="1" customWidth="1"/>
    <col min="11529" max="11529" width="6.85546875" style="751" bestFit="1" customWidth="1"/>
    <col min="11530" max="11530" width="10.42578125" style="751" bestFit="1" customWidth="1"/>
    <col min="11531" max="11531" width="54.85546875" style="751" customWidth="1"/>
    <col min="11532" max="11534" width="9.42578125" style="751" bestFit="1" customWidth="1"/>
    <col min="11535" max="11535" width="10.28515625" style="751" customWidth="1"/>
    <col min="11536" max="11536" width="8.42578125" style="751" customWidth="1"/>
    <col min="11537" max="11537" width="6.85546875" style="751" customWidth="1"/>
    <col min="11538" max="11538" width="8.28515625" style="751" customWidth="1"/>
    <col min="11539" max="11539" width="6.85546875" style="751" bestFit="1" customWidth="1"/>
    <col min="11540" max="11776" width="9.140625" style="751"/>
    <col min="11777" max="11777" width="56.42578125" style="751" bestFit="1" customWidth="1"/>
    <col min="11778" max="11781" width="8.42578125" style="751" bestFit="1" customWidth="1"/>
    <col min="11782" max="11782" width="7.140625" style="751" bestFit="1" customWidth="1"/>
    <col min="11783" max="11783" width="7" style="751" bestFit="1" customWidth="1"/>
    <col min="11784" max="11784" width="7.140625" style="751" bestFit="1" customWidth="1"/>
    <col min="11785" max="11785" width="6.85546875" style="751" bestFit="1" customWidth="1"/>
    <col min="11786" max="11786" width="10.42578125" style="751" bestFit="1" customWidth="1"/>
    <col min="11787" max="11787" width="54.85546875" style="751" customWidth="1"/>
    <col min="11788" max="11790" width="9.42578125" style="751" bestFit="1" customWidth="1"/>
    <col min="11791" max="11791" width="10.28515625" style="751" customWidth="1"/>
    <col min="11792" max="11792" width="8.42578125" style="751" customWidth="1"/>
    <col min="11793" max="11793" width="6.85546875" style="751" customWidth="1"/>
    <col min="11794" max="11794" width="8.28515625" style="751" customWidth="1"/>
    <col min="11795" max="11795" width="6.85546875" style="751" bestFit="1" customWidth="1"/>
    <col min="11796" max="12032" width="9.140625" style="751"/>
    <col min="12033" max="12033" width="56.42578125" style="751" bestFit="1" customWidth="1"/>
    <col min="12034" max="12037" width="8.42578125" style="751" bestFit="1" customWidth="1"/>
    <col min="12038" max="12038" width="7.140625" style="751" bestFit="1" customWidth="1"/>
    <col min="12039" max="12039" width="7" style="751" bestFit="1" customWidth="1"/>
    <col min="12040" max="12040" width="7.140625" style="751" bestFit="1" customWidth="1"/>
    <col min="12041" max="12041" width="6.85546875" style="751" bestFit="1" customWidth="1"/>
    <col min="12042" max="12042" width="10.42578125" style="751" bestFit="1" customWidth="1"/>
    <col min="12043" max="12043" width="54.85546875" style="751" customWidth="1"/>
    <col min="12044" max="12046" width="9.42578125" style="751" bestFit="1" customWidth="1"/>
    <col min="12047" max="12047" width="10.28515625" style="751" customWidth="1"/>
    <col min="12048" max="12048" width="8.42578125" style="751" customWidth="1"/>
    <col min="12049" max="12049" width="6.85546875" style="751" customWidth="1"/>
    <col min="12050" max="12050" width="8.28515625" style="751" customWidth="1"/>
    <col min="12051" max="12051" width="6.85546875" style="751" bestFit="1" customWidth="1"/>
    <col min="12052" max="12288" width="9.140625" style="751"/>
    <col min="12289" max="12289" width="56.42578125" style="751" bestFit="1" customWidth="1"/>
    <col min="12290" max="12293" width="8.42578125" style="751" bestFit="1" customWidth="1"/>
    <col min="12294" max="12294" width="7.140625" style="751" bestFit="1" customWidth="1"/>
    <col min="12295" max="12295" width="7" style="751" bestFit="1" customWidth="1"/>
    <col min="12296" max="12296" width="7.140625" style="751" bestFit="1" customWidth="1"/>
    <col min="12297" max="12297" width="6.85546875" style="751" bestFit="1" customWidth="1"/>
    <col min="12298" max="12298" width="10.42578125" style="751" bestFit="1" customWidth="1"/>
    <col min="12299" max="12299" width="54.85546875" style="751" customWidth="1"/>
    <col min="12300" max="12302" width="9.42578125" style="751" bestFit="1" customWidth="1"/>
    <col min="12303" max="12303" width="10.28515625" style="751" customWidth="1"/>
    <col min="12304" max="12304" width="8.42578125" style="751" customWidth="1"/>
    <col min="12305" max="12305" width="6.85546875" style="751" customWidth="1"/>
    <col min="12306" max="12306" width="8.28515625" style="751" customWidth="1"/>
    <col min="12307" max="12307" width="6.85546875" style="751" bestFit="1" customWidth="1"/>
    <col min="12308" max="12544" width="9.140625" style="751"/>
    <col min="12545" max="12545" width="56.42578125" style="751" bestFit="1" customWidth="1"/>
    <col min="12546" max="12549" width="8.42578125" style="751" bestFit="1" customWidth="1"/>
    <col min="12550" max="12550" width="7.140625" style="751" bestFit="1" customWidth="1"/>
    <col min="12551" max="12551" width="7" style="751" bestFit="1" customWidth="1"/>
    <col min="12552" max="12552" width="7.140625" style="751" bestFit="1" customWidth="1"/>
    <col min="12553" max="12553" width="6.85546875" style="751" bestFit="1" customWidth="1"/>
    <col min="12554" max="12554" width="10.42578125" style="751" bestFit="1" customWidth="1"/>
    <col min="12555" max="12555" width="54.85546875" style="751" customWidth="1"/>
    <col min="12556" max="12558" width="9.42578125" style="751" bestFit="1" customWidth="1"/>
    <col min="12559" max="12559" width="10.28515625" style="751" customWidth="1"/>
    <col min="12560" max="12560" width="8.42578125" style="751" customWidth="1"/>
    <col min="12561" max="12561" width="6.85546875" style="751" customWidth="1"/>
    <col min="12562" max="12562" width="8.28515625" style="751" customWidth="1"/>
    <col min="12563" max="12563" width="6.85546875" style="751" bestFit="1" customWidth="1"/>
    <col min="12564" max="12800" width="9.140625" style="751"/>
    <col min="12801" max="12801" width="56.42578125" style="751" bestFit="1" customWidth="1"/>
    <col min="12802" max="12805" width="8.42578125" style="751" bestFit="1" customWidth="1"/>
    <col min="12806" max="12806" width="7.140625" style="751" bestFit="1" customWidth="1"/>
    <col min="12807" max="12807" width="7" style="751" bestFit="1" customWidth="1"/>
    <col min="12808" max="12808" width="7.140625" style="751" bestFit="1" customWidth="1"/>
    <col min="12809" max="12809" width="6.85546875" style="751" bestFit="1" customWidth="1"/>
    <col min="12810" max="12810" width="10.42578125" style="751" bestFit="1" customWidth="1"/>
    <col min="12811" max="12811" width="54.85546875" style="751" customWidth="1"/>
    <col min="12812" max="12814" width="9.42578125" style="751" bestFit="1" customWidth="1"/>
    <col min="12815" max="12815" width="10.28515625" style="751" customWidth="1"/>
    <col min="12816" max="12816" width="8.42578125" style="751" customWidth="1"/>
    <col min="12817" max="12817" width="6.85546875" style="751" customWidth="1"/>
    <col min="12818" max="12818" width="8.28515625" style="751" customWidth="1"/>
    <col min="12819" max="12819" width="6.85546875" style="751" bestFit="1" customWidth="1"/>
    <col min="12820" max="13056" width="9.140625" style="751"/>
    <col min="13057" max="13057" width="56.42578125" style="751" bestFit="1" customWidth="1"/>
    <col min="13058" max="13061" width="8.42578125" style="751" bestFit="1" customWidth="1"/>
    <col min="13062" max="13062" width="7.140625" style="751" bestFit="1" customWidth="1"/>
    <col min="13063" max="13063" width="7" style="751" bestFit="1" customWidth="1"/>
    <col min="13064" max="13064" width="7.140625" style="751" bestFit="1" customWidth="1"/>
    <col min="13065" max="13065" width="6.85546875" style="751" bestFit="1" customWidth="1"/>
    <col min="13066" max="13066" width="10.42578125" style="751" bestFit="1" customWidth="1"/>
    <col min="13067" max="13067" width="54.85546875" style="751" customWidth="1"/>
    <col min="13068" max="13070" width="9.42578125" style="751" bestFit="1" customWidth="1"/>
    <col min="13071" max="13071" width="10.28515625" style="751" customWidth="1"/>
    <col min="13072" max="13072" width="8.42578125" style="751" customWidth="1"/>
    <col min="13073" max="13073" width="6.85546875" style="751" customWidth="1"/>
    <col min="13074" max="13074" width="8.28515625" style="751" customWidth="1"/>
    <col min="13075" max="13075" width="6.85546875" style="751" bestFit="1" customWidth="1"/>
    <col min="13076" max="13312" width="9.140625" style="751"/>
    <col min="13313" max="13313" width="56.42578125" style="751" bestFit="1" customWidth="1"/>
    <col min="13314" max="13317" width="8.42578125" style="751" bestFit="1" customWidth="1"/>
    <col min="13318" max="13318" width="7.140625" style="751" bestFit="1" customWidth="1"/>
    <col min="13319" max="13319" width="7" style="751" bestFit="1" customWidth="1"/>
    <col min="13320" max="13320" width="7.140625" style="751" bestFit="1" customWidth="1"/>
    <col min="13321" max="13321" width="6.85546875" style="751" bestFit="1" customWidth="1"/>
    <col min="13322" max="13322" width="10.42578125" style="751" bestFit="1" customWidth="1"/>
    <col min="13323" max="13323" width="54.85546875" style="751" customWidth="1"/>
    <col min="13324" max="13326" width="9.42578125" style="751" bestFit="1" customWidth="1"/>
    <col min="13327" max="13327" width="10.28515625" style="751" customWidth="1"/>
    <col min="13328" max="13328" width="8.42578125" style="751" customWidth="1"/>
    <col min="13329" max="13329" width="6.85546875" style="751" customWidth="1"/>
    <col min="13330" max="13330" width="8.28515625" style="751" customWidth="1"/>
    <col min="13331" max="13331" width="6.85546875" style="751" bestFit="1" customWidth="1"/>
    <col min="13332" max="13568" width="9.140625" style="751"/>
    <col min="13569" max="13569" width="56.42578125" style="751" bestFit="1" customWidth="1"/>
    <col min="13570" max="13573" width="8.42578125" style="751" bestFit="1" customWidth="1"/>
    <col min="13574" max="13574" width="7.140625" style="751" bestFit="1" customWidth="1"/>
    <col min="13575" max="13575" width="7" style="751" bestFit="1" customWidth="1"/>
    <col min="13576" max="13576" width="7.140625" style="751" bestFit="1" customWidth="1"/>
    <col min="13577" max="13577" width="6.85546875" style="751" bestFit="1" customWidth="1"/>
    <col min="13578" max="13578" width="10.42578125" style="751" bestFit="1" customWidth="1"/>
    <col min="13579" max="13579" width="54.85546875" style="751" customWidth="1"/>
    <col min="13580" max="13582" width="9.42578125" style="751" bestFit="1" customWidth="1"/>
    <col min="13583" max="13583" width="10.28515625" style="751" customWidth="1"/>
    <col min="13584" max="13584" width="8.42578125" style="751" customWidth="1"/>
    <col min="13585" max="13585" width="6.85546875" style="751" customWidth="1"/>
    <col min="13586" max="13586" width="8.28515625" style="751" customWidth="1"/>
    <col min="13587" max="13587" width="6.85546875" style="751" bestFit="1" customWidth="1"/>
    <col min="13588" max="13824" width="9.140625" style="751"/>
    <col min="13825" max="13825" width="56.42578125" style="751" bestFit="1" customWidth="1"/>
    <col min="13826" max="13829" width="8.42578125" style="751" bestFit="1" customWidth="1"/>
    <col min="13830" max="13830" width="7.140625" style="751" bestFit="1" customWidth="1"/>
    <col min="13831" max="13831" width="7" style="751" bestFit="1" customWidth="1"/>
    <col min="13832" max="13832" width="7.140625" style="751" bestFit="1" customWidth="1"/>
    <col min="13833" max="13833" width="6.85546875" style="751" bestFit="1" customWidth="1"/>
    <col min="13834" max="13834" width="10.42578125" style="751" bestFit="1" customWidth="1"/>
    <col min="13835" max="13835" width="54.85546875" style="751" customWidth="1"/>
    <col min="13836" max="13838" width="9.42578125" style="751" bestFit="1" customWidth="1"/>
    <col min="13839" max="13839" width="10.28515625" style="751" customWidth="1"/>
    <col min="13840" max="13840" width="8.42578125" style="751" customWidth="1"/>
    <col min="13841" max="13841" width="6.85546875" style="751" customWidth="1"/>
    <col min="13842" max="13842" width="8.28515625" style="751" customWidth="1"/>
    <col min="13843" max="13843" width="6.85546875" style="751" bestFit="1" customWidth="1"/>
    <col min="13844" max="14080" width="9.140625" style="751"/>
    <col min="14081" max="14081" width="56.42578125" style="751" bestFit="1" customWidth="1"/>
    <col min="14082" max="14085" width="8.42578125" style="751" bestFit="1" customWidth="1"/>
    <col min="14086" max="14086" width="7.140625" style="751" bestFit="1" customWidth="1"/>
    <col min="14087" max="14087" width="7" style="751" bestFit="1" customWidth="1"/>
    <col min="14088" max="14088" width="7.140625" style="751" bestFit="1" customWidth="1"/>
    <col min="14089" max="14089" width="6.85546875" style="751" bestFit="1" customWidth="1"/>
    <col min="14090" max="14090" width="10.42578125" style="751" bestFit="1" customWidth="1"/>
    <col min="14091" max="14091" width="54.85546875" style="751" customWidth="1"/>
    <col min="14092" max="14094" width="9.42578125" style="751" bestFit="1" customWidth="1"/>
    <col min="14095" max="14095" width="10.28515625" style="751" customWidth="1"/>
    <col min="14096" max="14096" width="8.42578125" style="751" customWidth="1"/>
    <col min="14097" max="14097" width="6.85546875" style="751" customWidth="1"/>
    <col min="14098" max="14098" width="8.28515625" style="751" customWidth="1"/>
    <col min="14099" max="14099" width="6.85546875" style="751" bestFit="1" customWidth="1"/>
    <col min="14100" max="14336" width="9.140625" style="751"/>
    <col min="14337" max="14337" width="56.42578125" style="751" bestFit="1" customWidth="1"/>
    <col min="14338" max="14341" width="8.42578125" style="751" bestFit="1" customWidth="1"/>
    <col min="14342" max="14342" width="7.140625" style="751" bestFit="1" customWidth="1"/>
    <col min="14343" max="14343" width="7" style="751" bestFit="1" customWidth="1"/>
    <col min="14344" max="14344" width="7.140625" style="751" bestFit="1" customWidth="1"/>
    <col min="14345" max="14345" width="6.85546875" style="751" bestFit="1" customWidth="1"/>
    <col min="14346" max="14346" width="10.42578125" style="751" bestFit="1" customWidth="1"/>
    <col min="14347" max="14347" width="54.85546875" style="751" customWidth="1"/>
    <col min="14348" max="14350" width="9.42578125" style="751" bestFit="1" customWidth="1"/>
    <col min="14351" max="14351" width="10.28515625" style="751" customWidth="1"/>
    <col min="14352" max="14352" width="8.42578125" style="751" customWidth="1"/>
    <col min="14353" max="14353" width="6.85546875" style="751" customWidth="1"/>
    <col min="14354" max="14354" width="8.28515625" style="751" customWidth="1"/>
    <col min="14355" max="14355" width="6.85546875" style="751" bestFit="1" customWidth="1"/>
    <col min="14356" max="14592" width="9.140625" style="751"/>
    <col min="14593" max="14593" width="56.42578125" style="751" bestFit="1" customWidth="1"/>
    <col min="14594" max="14597" width="8.42578125" style="751" bestFit="1" customWidth="1"/>
    <col min="14598" max="14598" width="7.140625" style="751" bestFit="1" customWidth="1"/>
    <col min="14599" max="14599" width="7" style="751" bestFit="1" customWidth="1"/>
    <col min="14600" max="14600" width="7.140625" style="751" bestFit="1" customWidth="1"/>
    <col min="14601" max="14601" width="6.85546875" style="751" bestFit="1" customWidth="1"/>
    <col min="14602" max="14602" width="10.42578125" style="751" bestFit="1" customWidth="1"/>
    <col min="14603" max="14603" width="54.85546875" style="751" customWidth="1"/>
    <col min="14604" max="14606" width="9.42578125" style="751" bestFit="1" customWidth="1"/>
    <col min="14607" max="14607" width="10.28515625" style="751" customWidth="1"/>
    <col min="14608" max="14608" width="8.42578125" style="751" customWidth="1"/>
    <col min="14609" max="14609" width="6.85546875" style="751" customWidth="1"/>
    <col min="14610" max="14610" width="8.28515625" style="751" customWidth="1"/>
    <col min="14611" max="14611" width="6.85546875" style="751" bestFit="1" customWidth="1"/>
    <col min="14612" max="14848" width="9.140625" style="751"/>
    <col min="14849" max="14849" width="56.42578125" style="751" bestFit="1" customWidth="1"/>
    <col min="14850" max="14853" width="8.42578125" style="751" bestFit="1" customWidth="1"/>
    <col min="14854" max="14854" width="7.140625" style="751" bestFit="1" customWidth="1"/>
    <col min="14855" max="14855" width="7" style="751" bestFit="1" customWidth="1"/>
    <col min="14856" max="14856" width="7.140625" style="751" bestFit="1" customWidth="1"/>
    <col min="14857" max="14857" width="6.85546875" style="751" bestFit="1" customWidth="1"/>
    <col min="14858" max="14858" width="10.42578125" style="751" bestFit="1" customWidth="1"/>
    <col min="14859" max="14859" width="54.85546875" style="751" customWidth="1"/>
    <col min="14860" max="14862" width="9.42578125" style="751" bestFit="1" customWidth="1"/>
    <col min="14863" max="14863" width="10.28515625" style="751" customWidth="1"/>
    <col min="14864" max="14864" width="8.42578125" style="751" customWidth="1"/>
    <col min="14865" max="14865" width="6.85546875" style="751" customWidth="1"/>
    <col min="14866" max="14866" width="8.28515625" style="751" customWidth="1"/>
    <col min="14867" max="14867" width="6.85546875" style="751" bestFit="1" customWidth="1"/>
    <col min="14868" max="15104" width="9.140625" style="751"/>
    <col min="15105" max="15105" width="56.42578125" style="751" bestFit="1" customWidth="1"/>
    <col min="15106" max="15109" width="8.42578125" style="751" bestFit="1" customWidth="1"/>
    <col min="15110" max="15110" width="7.140625" style="751" bestFit="1" customWidth="1"/>
    <col min="15111" max="15111" width="7" style="751" bestFit="1" customWidth="1"/>
    <col min="15112" max="15112" width="7.140625" style="751" bestFit="1" customWidth="1"/>
    <col min="15113" max="15113" width="6.85546875" style="751" bestFit="1" customWidth="1"/>
    <col min="15114" max="15114" width="10.42578125" style="751" bestFit="1" customWidth="1"/>
    <col min="15115" max="15115" width="54.85546875" style="751" customWidth="1"/>
    <col min="15116" max="15118" width="9.42578125" style="751" bestFit="1" customWidth="1"/>
    <col min="15119" max="15119" width="10.28515625" style="751" customWidth="1"/>
    <col min="15120" max="15120" width="8.42578125" style="751" customWidth="1"/>
    <col min="15121" max="15121" width="6.85546875" style="751" customWidth="1"/>
    <col min="15122" max="15122" width="8.28515625" style="751" customWidth="1"/>
    <col min="15123" max="15123" width="6.85546875" style="751" bestFit="1" customWidth="1"/>
    <col min="15124" max="15360" width="9.140625" style="751"/>
    <col min="15361" max="15361" width="56.42578125" style="751" bestFit="1" customWidth="1"/>
    <col min="15362" max="15365" width="8.42578125" style="751" bestFit="1" customWidth="1"/>
    <col min="15366" max="15366" width="7.140625" style="751" bestFit="1" customWidth="1"/>
    <col min="15367" max="15367" width="7" style="751" bestFit="1" customWidth="1"/>
    <col min="15368" max="15368" width="7.140625" style="751" bestFit="1" customWidth="1"/>
    <col min="15369" max="15369" width="6.85546875" style="751" bestFit="1" customWidth="1"/>
    <col min="15370" max="15370" width="10.42578125" style="751" bestFit="1" customWidth="1"/>
    <col min="15371" max="15371" width="54.85546875" style="751" customWidth="1"/>
    <col min="15372" max="15374" width="9.42578125" style="751" bestFit="1" customWidth="1"/>
    <col min="15375" max="15375" width="10.28515625" style="751" customWidth="1"/>
    <col min="15376" max="15376" width="8.42578125" style="751" customWidth="1"/>
    <col min="15377" max="15377" width="6.85546875" style="751" customWidth="1"/>
    <col min="15378" max="15378" width="8.28515625" style="751" customWidth="1"/>
    <col min="15379" max="15379" width="6.85546875" style="751" bestFit="1" customWidth="1"/>
    <col min="15380" max="15616" width="9.140625" style="751"/>
    <col min="15617" max="15617" width="56.42578125" style="751" bestFit="1" customWidth="1"/>
    <col min="15618" max="15621" width="8.42578125" style="751" bestFit="1" customWidth="1"/>
    <col min="15622" max="15622" width="7.140625" style="751" bestFit="1" customWidth="1"/>
    <col min="15623" max="15623" width="7" style="751" bestFit="1" customWidth="1"/>
    <col min="15624" max="15624" width="7.140625" style="751" bestFit="1" customWidth="1"/>
    <col min="15625" max="15625" width="6.85546875" style="751" bestFit="1" customWidth="1"/>
    <col min="15626" max="15626" width="10.42578125" style="751" bestFit="1" customWidth="1"/>
    <col min="15627" max="15627" width="54.85546875" style="751" customWidth="1"/>
    <col min="15628" max="15630" width="9.42578125" style="751" bestFit="1" customWidth="1"/>
    <col min="15631" max="15631" width="10.28515625" style="751" customWidth="1"/>
    <col min="15632" max="15632" width="8.42578125" style="751" customWidth="1"/>
    <col min="15633" max="15633" width="6.85546875" style="751" customWidth="1"/>
    <col min="15634" max="15634" width="8.28515625" style="751" customWidth="1"/>
    <col min="15635" max="15635" width="6.85546875" style="751" bestFit="1" customWidth="1"/>
    <col min="15636" max="15872" width="9.140625" style="751"/>
    <col min="15873" max="15873" width="56.42578125" style="751" bestFit="1" customWidth="1"/>
    <col min="15874" max="15877" width="8.42578125" style="751" bestFit="1" customWidth="1"/>
    <col min="15878" max="15878" width="7.140625" style="751" bestFit="1" customWidth="1"/>
    <col min="15879" max="15879" width="7" style="751" bestFit="1" customWidth="1"/>
    <col min="15880" max="15880" width="7.140625" style="751" bestFit="1" customWidth="1"/>
    <col min="15881" max="15881" width="6.85546875" style="751" bestFit="1" customWidth="1"/>
    <col min="15882" max="15882" width="10.42578125" style="751" bestFit="1" customWidth="1"/>
    <col min="15883" max="15883" width="54.85546875" style="751" customWidth="1"/>
    <col min="15884" max="15886" width="9.42578125" style="751" bestFit="1" customWidth="1"/>
    <col min="15887" max="15887" width="10.28515625" style="751" customWidth="1"/>
    <col min="15888" max="15888" width="8.42578125" style="751" customWidth="1"/>
    <col min="15889" max="15889" width="6.85546875" style="751" customWidth="1"/>
    <col min="15890" max="15890" width="8.28515625" style="751" customWidth="1"/>
    <col min="15891" max="15891" width="6.85546875" style="751" bestFit="1" customWidth="1"/>
    <col min="15892" max="16128" width="9.140625" style="751"/>
    <col min="16129" max="16129" width="56.42578125" style="751" bestFit="1" customWidth="1"/>
    <col min="16130" max="16133" width="8.42578125" style="751" bestFit="1" customWidth="1"/>
    <col min="16134" max="16134" width="7.140625" style="751" bestFit="1" customWidth="1"/>
    <col min="16135" max="16135" width="7" style="751" bestFit="1" customWidth="1"/>
    <col min="16136" max="16136" width="7.140625" style="751" bestFit="1" customWidth="1"/>
    <col min="16137" max="16137" width="6.85546875" style="751" bestFit="1" customWidth="1"/>
    <col min="16138" max="16138" width="10.42578125" style="751" bestFit="1" customWidth="1"/>
    <col min="16139" max="16139" width="54.85546875" style="751" customWidth="1"/>
    <col min="16140" max="16142" width="9.42578125" style="751" bestFit="1" customWidth="1"/>
    <col min="16143" max="16143" width="10.28515625" style="751" customWidth="1"/>
    <col min="16144" max="16144" width="8.42578125" style="751" customWidth="1"/>
    <col min="16145" max="16145" width="6.85546875" style="751" customWidth="1"/>
    <col min="16146" max="16146" width="8.28515625" style="751" customWidth="1"/>
    <col min="16147" max="16147" width="6.85546875" style="751" bestFit="1" customWidth="1"/>
    <col min="16148" max="16384" width="9.140625" style="751"/>
  </cols>
  <sheetData>
    <row r="1" spans="1:19" ht="15.75">
      <c r="A1" s="1828" t="s">
        <v>842</v>
      </c>
      <c r="B1" s="1828"/>
      <c r="C1" s="1828"/>
      <c r="D1" s="1828"/>
      <c r="E1" s="1828"/>
      <c r="F1" s="1828"/>
      <c r="G1" s="1828"/>
      <c r="H1" s="1828"/>
      <c r="I1" s="1828"/>
      <c r="J1" s="1828"/>
      <c r="K1" s="1828"/>
      <c r="L1" s="1828"/>
      <c r="M1" s="1828"/>
      <c r="N1" s="1828"/>
      <c r="O1" s="1828"/>
      <c r="P1" s="1828"/>
      <c r="Q1" s="1828"/>
      <c r="R1" s="1828"/>
      <c r="S1" s="1828"/>
    </row>
    <row r="2" spans="1:19" ht="18.75">
      <c r="A2" s="1829" t="s">
        <v>843</v>
      </c>
      <c r="B2" s="1829"/>
      <c r="C2" s="1829"/>
      <c r="D2" s="1829"/>
      <c r="E2" s="1829"/>
      <c r="F2" s="1829"/>
      <c r="G2" s="1829"/>
      <c r="H2" s="1829"/>
      <c r="I2" s="1829"/>
      <c r="J2" s="1829"/>
      <c r="K2" s="1829"/>
      <c r="L2" s="1829"/>
      <c r="M2" s="1829"/>
      <c r="N2" s="1829"/>
      <c r="O2" s="1829"/>
      <c r="P2" s="1829"/>
      <c r="Q2" s="1829"/>
      <c r="R2" s="1829"/>
      <c r="S2" s="1829"/>
    </row>
    <row r="3" spans="1:19" ht="13.5" thickBot="1">
      <c r="A3" s="761"/>
      <c r="B3" s="761"/>
      <c r="C3" s="761"/>
      <c r="D3" s="761"/>
      <c r="E3" s="761"/>
      <c r="F3" s="761"/>
      <c r="G3" s="761"/>
      <c r="H3" s="1830" t="s">
        <v>70</v>
      </c>
      <c r="I3" s="1830"/>
      <c r="K3" s="761"/>
      <c r="L3" s="761"/>
      <c r="M3" s="761"/>
      <c r="N3" s="761"/>
      <c r="O3" s="761"/>
      <c r="P3" s="761"/>
      <c r="Q3" s="761"/>
      <c r="R3" s="1830" t="s">
        <v>70</v>
      </c>
      <c r="S3" s="1830"/>
    </row>
    <row r="4" spans="1:19" ht="13.5" customHeight="1" thickTop="1">
      <c r="A4" s="1825" t="s">
        <v>737</v>
      </c>
      <c r="B4" s="753">
        <v>2016</v>
      </c>
      <c r="C4" s="748">
        <v>2017</v>
      </c>
      <c r="D4" s="754">
        <v>2017</v>
      </c>
      <c r="E4" s="748">
        <v>2018</v>
      </c>
      <c r="F4" s="1831" t="s">
        <v>697</v>
      </c>
      <c r="G4" s="1832"/>
      <c r="H4" s="1832"/>
      <c r="I4" s="1833"/>
      <c r="K4" s="1825" t="s">
        <v>737</v>
      </c>
      <c r="L4" s="753">
        <v>2016</v>
      </c>
      <c r="M4" s="754">
        <v>2017</v>
      </c>
      <c r="N4" s="754">
        <v>2017</v>
      </c>
      <c r="O4" s="748">
        <v>2018</v>
      </c>
      <c r="P4" s="1831" t="s">
        <v>697</v>
      </c>
      <c r="Q4" s="1832"/>
      <c r="R4" s="1832"/>
      <c r="S4" s="1833"/>
    </row>
    <row r="5" spans="1:19">
      <c r="A5" s="1826"/>
      <c r="B5" s="755" t="s">
        <v>699</v>
      </c>
      <c r="C5" s="749" t="s">
        <v>700</v>
      </c>
      <c r="D5" s="755" t="s">
        <v>701</v>
      </c>
      <c r="E5" s="749" t="s">
        <v>702</v>
      </c>
      <c r="F5" s="1821" t="s">
        <v>7</v>
      </c>
      <c r="G5" s="1822"/>
      <c r="H5" s="1821" t="s">
        <v>53</v>
      </c>
      <c r="I5" s="1823"/>
      <c r="K5" s="1826"/>
      <c r="L5" s="755" t="s">
        <v>699</v>
      </c>
      <c r="M5" s="749" t="s">
        <v>700</v>
      </c>
      <c r="N5" s="755" t="s">
        <v>701</v>
      </c>
      <c r="O5" s="749" t="s">
        <v>702</v>
      </c>
      <c r="P5" s="1821" t="s">
        <v>7</v>
      </c>
      <c r="Q5" s="1822"/>
      <c r="R5" s="1821" t="s">
        <v>53</v>
      </c>
      <c r="S5" s="1823"/>
    </row>
    <row r="6" spans="1:19">
      <c r="A6" s="1827"/>
      <c r="B6" s="762"/>
      <c r="C6" s="763"/>
      <c r="D6" s="763"/>
      <c r="E6" s="763"/>
      <c r="F6" s="756" t="s">
        <v>4</v>
      </c>
      <c r="G6" s="757" t="s">
        <v>703</v>
      </c>
      <c r="H6" s="756" t="s">
        <v>4</v>
      </c>
      <c r="I6" s="758" t="s">
        <v>703</v>
      </c>
      <c r="K6" s="1827"/>
      <c r="L6" s="762"/>
      <c r="M6" s="763"/>
      <c r="N6" s="763"/>
      <c r="O6" s="763"/>
      <c r="P6" s="756" t="s">
        <v>4</v>
      </c>
      <c r="Q6" s="757" t="s">
        <v>703</v>
      </c>
      <c r="R6" s="756" t="s">
        <v>4</v>
      </c>
      <c r="S6" s="758" t="s">
        <v>703</v>
      </c>
    </row>
    <row r="7" spans="1:19" s="761" customFormat="1">
      <c r="A7" s="764" t="s">
        <v>844</v>
      </c>
      <c r="B7" s="765">
        <v>78791.454301178601</v>
      </c>
      <c r="C7" s="766">
        <v>89471.88703200403</v>
      </c>
      <c r="D7" s="766">
        <v>90041.163963841056</v>
      </c>
      <c r="E7" s="766">
        <v>117239.78983370411</v>
      </c>
      <c r="F7" s="766">
        <v>10680.432730825429</v>
      </c>
      <c r="G7" s="766">
        <v>13.555318689765148</v>
      </c>
      <c r="H7" s="766">
        <v>27198.625869863055</v>
      </c>
      <c r="I7" s="767">
        <v>30.206879467690516</v>
      </c>
      <c r="J7" s="760"/>
      <c r="K7" s="764" t="s">
        <v>845</v>
      </c>
      <c r="L7" s="768">
        <v>29942.067053997056</v>
      </c>
      <c r="M7" s="769">
        <v>33516.949223228497</v>
      </c>
      <c r="N7" s="769">
        <v>33692.491801106589</v>
      </c>
      <c r="O7" s="769">
        <v>37271.8487063379</v>
      </c>
      <c r="P7" s="769">
        <v>3574.8821692314414</v>
      </c>
      <c r="Q7" s="769">
        <v>11.939329915949205</v>
      </c>
      <c r="R7" s="769">
        <v>3579.3569052313105</v>
      </c>
      <c r="S7" s="770">
        <v>10.62360399569423</v>
      </c>
    </row>
    <row r="8" spans="1:19" s="747" customFormat="1">
      <c r="A8" s="771" t="s">
        <v>846</v>
      </c>
      <c r="B8" s="772">
        <v>10347.911532059999</v>
      </c>
      <c r="C8" s="773">
        <v>11404.105725694328</v>
      </c>
      <c r="D8" s="773">
        <v>11443.927111926099</v>
      </c>
      <c r="E8" s="773">
        <v>13421.364141846101</v>
      </c>
      <c r="F8" s="774">
        <v>1056.1941936343283</v>
      </c>
      <c r="G8" s="774">
        <v>10.206834397085993</v>
      </c>
      <c r="H8" s="774">
        <v>1977.4370299200018</v>
      </c>
      <c r="I8" s="775">
        <v>17.279357082406165</v>
      </c>
      <c r="J8" s="759"/>
      <c r="K8" s="771" t="s">
        <v>847</v>
      </c>
      <c r="L8" s="776">
        <v>18943.62419662</v>
      </c>
      <c r="M8" s="777">
        <v>21861.517524229999</v>
      </c>
      <c r="N8" s="777">
        <v>20785.778497327086</v>
      </c>
      <c r="O8" s="777">
        <v>24530.270679481902</v>
      </c>
      <c r="P8" s="778">
        <v>2917.8933276099997</v>
      </c>
      <c r="Q8" s="778">
        <v>15.403036384825572</v>
      </c>
      <c r="R8" s="778">
        <v>3744.492182154816</v>
      </c>
      <c r="S8" s="779">
        <v>18.014683369383221</v>
      </c>
    </row>
    <row r="9" spans="1:19" s="747" customFormat="1">
      <c r="A9" s="771" t="s">
        <v>848</v>
      </c>
      <c r="B9" s="780">
        <v>3421.7982416800005</v>
      </c>
      <c r="C9" s="774">
        <v>3574.3971909580005</v>
      </c>
      <c r="D9" s="774">
        <v>2959.2410274899999</v>
      </c>
      <c r="E9" s="774">
        <v>3059.9342144800007</v>
      </c>
      <c r="F9" s="780">
        <v>152.59894927799996</v>
      </c>
      <c r="G9" s="774">
        <v>4.4596127094588267</v>
      </c>
      <c r="H9" s="774">
        <v>100.69318699000087</v>
      </c>
      <c r="I9" s="775">
        <v>3.4026693349614674</v>
      </c>
      <c r="K9" s="771" t="s">
        <v>849</v>
      </c>
      <c r="L9" s="781">
        <v>49.519275039999997</v>
      </c>
      <c r="M9" s="778">
        <v>55.326480920000009</v>
      </c>
      <c r="N9" s="778">
        <v>27.260503960000001</v>
      </c>
      <c r="O9" s="778">
        <v>30.136749810000001</v>
      </c>
      <c r="P9" s="781">
        <v>5.8072058800000121</v>
      </c>
      <c r="Q9" s="778">
        <v>11.727162555003375</v>
      </c>
      <c r="R9" s="778">
        <v>2.8762458500000001</v>
      </c>
      <c r="S9" s="779">
        <v>10.550963600014091</v>
      </c>
    </row>
    <row r="10" spans="1:19" s="747" customFormat="1">
      <c r="A10" s="771" t="s">
        <v>850</v>
      </c>
      <c r="B10" s="780">
        <v>28761.712302441654</v>
      </c>
      <c r="C10" s="774">
        <v>32420.605080011661</v>
      </c>
      <c r="D10" s="774">
        <v>32324.876146634997</v>
      </c>
      <c r="E10" s="774">
        <v>40156.496080402008</v>
      </c>
      <c r="F10" s="780">
        <v>3658.8927775700067</v>
      </c>
      <c r="G10" s="774">
        <v>12.721401073396436</v>
      </c>
      <c r="H10" s="774">
        <v>7831.6199337670114</v>
      </c>
      <c r="I10" s="775">
        <v>24.227842044128849</v>
      </c>
      <c r="K10" s="771" t="s">
        <v>851</v>
      </c>
      <c r="L10" s="781">
        <v>7273.6232158500006</v>
      </c>
      <c r="M10" s="778">
        <v>7145.967599166499</v>
      </c>
      <c r="N10" s="778">
        <v>8732.5246681595017</v>
      </c>
      <c r="O10" s="778">
        <v>8507.3931947360015</v>
      </c>
      <c r="P10" s="781">
        <v>-127.65561668350165</v>
      </c>
      <c r="Q10" s="778">
        <v>-1.7550485211459188</v>
      </c>
      <c r="R10" s="778">
        <v>-225.13147342350021</v>
      </c>
      <c r="S10" s="779">
        <v>-2.5780800167032303</v>
      </c>
    </row>
    <row r="11" spans="1:19" s="747" customFormat="1">
      <c r="A11" s="771" t="s">
        <v>852</v>
      </c>
      <c r="B11" s="780">
        <v>2010.0968664000006</v>
      </c>
      <c r="C11" s="774">
        <v>1331.5215860599997</v>
      </c>
      <c r="D11" s="774">
        <v>1826.9595200699998</v>
      </c>
      <c r="E11" s="774">
        <v>1742.9395048899999</v>
      </c>
      <c r="F11" s="780">
        <v>-678.57528034000097</v>
      </c>
      <c r="G11" s="774">
        <v>-33.758337306166787</v>
      </c>
      <c r="H11" s="774">
        <v>-84.020015179999973</v>
      </c>
      <c r="I11" s="775">
        <v>-4.5988985665528457</v>
      </c>
      <c r="K11" s="771" t="s">
        <v>853</v>
      </c>
      <c r="L11" s="782">
        <v>3675.3003664870571</v>
      </c>
      <c r="M11" s="783">
        <v>4454.1376189120001</v>
      </c>
      <c r="N11" s="783">
        <v>4146.92813166</v>
      </c>
      <c r="O11" s="783">
        <v>4204.0480823100006</v>
      </c>
      <c r="P11" s="778">
        <v>778.83725242494302</v>
      </c>
      <c r="Q11" s="778">
        <v>21.191118405633194</v>
      </c>
      <c r="R11" s="778">
        <v>57.119950650000646</v>
      </c>
      <c r="S11" s="779">
        <v>1.3774039201189567</v>
      </c>
    </row>
    <row r="12" spans="1:19" s="747" customFormat="1">
      <c r="A12" s="771" t="s">
        <v>854</v>
      </c>
      <c r="B12" s="784">
        <v>34249.935358596929</v>
      </c>
      <c r="C12" s="785">
        <v>40741.257449280041</v>
      </c>
      <c r="D12" s="785">
        <v>41486.160157719947</v>
      </c>
      <c r="E12" s="785">
        <v>58859.055892085998</v>
      </c>
      <c r="F12" s="774">
        <v>6491.322090683112</v>
      </c>
      <c r="G12" s="774">
        <v>18.952800998655764</v>
      </c>
      <c r="H12" s="774">
        <v>17372.895734366051</v>
      </c>
      <c r="I12" s="775">
        <v>41.876364716133459</v>
      </c>
      <c r="K12" s="764" t="s">
        <v>855</v>
      </c>
      <c r="L12" s="768">
        <v>83966.814373449117</v>
      </c>
      <c r="M12" s="769">
        <v>101578.58811908</v>
      </c>
      <c r="N12" s="769">
        <v>105100.41508861403</v>
      </c>
      <c r="O12" s="769">
        <v>116829.42086224799</v>
      </c>
      <c r="P12" s="769">
        <v>17611.773745630882</v>
      </c>
      <c r="Q12" s="769">
        <v>20.974683721239099</v>
      </c>
      <c r="R12" s="769">
        <v>11729.005773633966</v>
      </c>
      <c r="S12" s="770">
        <v>11.159809182242343</v>
      </c>
    </row>
    <row r="13" spans="1:19" s="761" customFormat="1">
      <c r="A13" s="764" t="s">
        <v>856</v>
      </c>
      <c r="B13" s="765">
        <v>3404.0254247600001</v>
      </c>
      <c r="C13" s="766">
        <v>3175.8679965700007</v>
      </c>
      <c r="D13" s="766">
        <v>3894.4797711739998</v>
      </c>
      <c r="E13" s="766">
        <v>4949.5202395299993</v>
      </c>
      <c r="F13" s="766">
        <v>-228.15742818999934</v>
      </c>
      <c r="G13" s="766">
        <v>-6.7025770880100142</v>
      </c>
      <c r="H13" s="766">
        <v>1055.0404683559996</v>
      </c>
      <c r="I13" s="767">
        <v>27.090665001399021</v>
      </c>
      <c r="K13" s="771" t="s">
        <v>857</v>
      </c>
      <c r="L13" s="776">
        <v>15317.699804687185</v>
      </c>
      <c r="M13" s="777">
        <v>17309.64679162599</v>
      </c>
      <c r="N13" s="777">
        <v>15215.767211950006</v>
      </c>
      <c r="O13" s="777">
        <v>16332.312160745001</v>
      </c>
      <c r="P13" s="778">
        <v>1991.9469869388049</v>
      </c>
      <c r="Q13" s="778">
        <v>13.004217423880268</v>
      </c>
      <c r="R13" s="778">
        <v>1116.5449487949954</v>
      </c>
      <c r="S13" s="779">
        <v>7.3380785420934584</v>
      </c>
    </row>
    <row r="14" spans="1:19" s="747" customFormat="1">
      <c r="A14" s="771" t="s">
        <v>858</v>
      </c>
      <c r="B14" s="772">
        <v>1624.5139974299998</v>
      </c>
      <c r="C14" s="773">
        <v>1182.1843117400003</v>
      </c>
      <c r="D14" s="773">
        <v>1449.5635857780001</v>
      </c>
      <c r="E14" s="773">
        <v>2389.9629258800001</v>
      </c>
      <c r="F14" s="774">
        <v>-442.32968568999945</v>
      </c>
      <c r="G14" s="774">
        <v>-27.228431788816238</v>
      </c>
      <c r="H14" s="774">
        <v>940.399340102</v>
      </c>
      <c r="I14" s="775">
        <v>64.874652573262253</v>
      </c>
      <c r="K14" s="771" t="s">
        <v>859</v>
      </c>
      <c r="L14" s="781">
        <v>10873.652292877894</v>
      </c>
      <c r="M14" s="778">
        <v>14532.647247238001</v>
      </c>
      <c r="N14" s="778">
        <v>13977.515579923998</v>
      </c>
      <c r="O14" s="778">
        <v>14644.215232473003</v>
      </c>
      <c r="P14" s="781">
        <v>3658.9949543601069</v>
      </c>
      <c r="Q14" s="778">
        <v>33.650100773929495</v>
      </c>
      <c r="R14" s="778">
        <v>666.6996525490049</v>
      </c>
      <c r="S14" s="779">
        <v>4.7698008185846001</v>
      </c>
    </row>
    <row r="15" spans="1:19" s="747" customFormat="1">
      <c r="A15" s="771" t="s">
        <v>860</v>
      </c>
      <c r="B15" s="780">
        <v>511.91883568000009</v>
      </c>
      <c r="C15" s="774">
        <v>512.47169459999998</v>
      </c>
      <c r="D15" s="774">
        <v>581.56760937599995</v>
      </c>
      <c r="E15" s="774">
        <v>525.16718385999991</v>
      </c>
      <c r="F15" s="780">
        <v>0.5528589199998919</v>
      </c>
      <c r="G15" s="774">
        <v>0.10799737799557807</v>
      </c>
      <c r="H15" s="774">
        <v>-56.400425516000041</v>
      </c>
      <c r="I15" s="775">
        <v>-9.6979997865623169</v>
      </c>
      <c r="K15" s="771" t="s">
        <v>861</v>
      </c>
      <c r="L15" s="781">
        <v>0</v>
      </c>
      <c r="M15" s="778">
        <v>0</v>
      </c>
      <c r="N15" s="778">
        <v>0</v>
      </c>
      <c r="O15" s="778">
        <v>0</v>
      </c>
      <c r="P15" s="786">
        <v>0</v>
      </c>
      <c r="Q15" s="787"/>
      <c r="R15" s="787">
        <v>0</v>
      </c>
      <c r="S15" s="788"/>
    </row>
    <row r="16" spans="1:19" s="747" customFormat="1">
      <c r="A16" s="771" t="s">
        <v>862</v>
      </c>
      <c r="B16" s="780">
        <v>254.76278612000002</v>
      </c>
      <c r="C16" s="774">
        <v>318.40838896000002</v>
      </c>
      <c r="D16" s="774">
        <v>575.03229275000001</v>
      </c>
      <c r="E16" s="774">
        <v>604.2227251600001</v>
      </c>
      <c r="F16" s="780">
        <v>63.645602840000009</v>
      </c>
      <c r="G16" s="774">
        <v>24.982299734318829</v>
      </c>
      <c r="H16" s="774">
        <v>29.190432410000085</v>
      </c>
      <c r="I16" s="775">
        <v>5.0763118485748873</v>
      </c>
      <c r="K16" s="771" t="s">
        <v>863</v>
      </c>
      <c r="L16" s="781">
        <v>0</v>
      </c>
      <c r="M16" s="778">
        <v>0</v>
      </c>
      <c r="N16" s="778">
        <v>0</v>
      </c>
      <c r="O16" s="778">
        <v>0</v>
      </c>
      <c r="P16" s="786">
        <v>0</v>
      </c>
      <c r="Q16" s="787"/>
      <c r="R16" s="787">
        <v>0</v>
      </c>
      <c r="S16" s="788"/>
    </row>
    <row r="17" spans="1:19" s="747" customFormat="1">
      <c r="A17" s="771" t="s">
        <v>864</v>
      </c>
      <c r="B17" s="780">
        <v>14.135019659999999</v>
      </c>
      <c r="C17" s="774">
        <v>6.8372034299999997</v>
      </c>
      <c r="D17" s="774">
        <v>7.3199999999999994</v>
      </c>
      <c r="E17" s="774">
        <v>24.762999999999998</v>
      </c>
      <c r="F17" s="780">
        <v>-7.2978162299999996</v>
      </c>
      <c r="G17" s="774">
        <v>-51.629332010423255</v>
      </c>
      <c r="H17" s="774">
        <v>17.442999999999998</v>
      </c>
      <c r="I17" s="775">
        <v>238.29234972677594</v>
      </c>
      <c r="J17" s="759"/>
      <c r="K17" s="771" t="s">
        <v>865</v>
      </c>
      <c r="L17" s="781">
        <v>42207.085875954006</v>
      </c>
      <c r="M17" s="778">
        <v>50658.151458146</v>
      </c>
      <c r="N17" s="778">
        <v>58209.597537530019</v>
      </c>
      <c r="O17" s="778">
        <v>67142.050758040001</v>
      </c>
      <c r="P17" s="781">
        <v>8451.0655821919936</v>
      </c>
      <c r="Q17" s="789">
        <v>20.022859685289689</v>
      </c>
      <c r="R17" s="789">
        <v>8932.4532205099822</v>
      </c>
      <c r="S17" s="790">
        <v>15.345327228471007</v>
      </c>
    </row>
    <row r="18" spans="1:19" s="747" customFormat="1">
      <c r="A18" s="771" t="s">
        <v>866</v>
      </c>
      <c r="B18" s="780">
        <v>27.84733919</v>
      </c>
      <c r="C18" s="774">
        <v>29.494641059999999</v>
      </c>
      <c r="D18" s="774">
        <v>32.251591149999996</v>
      </c>
      <c r="E18" s="774">
        <v>43.528019129999997</v>
      </c>
      <c r="F18" s="780">
        <v>1.6473018699999997</v>
      </c>
      <c r="G18" s="774">
        <v>5.9154731400389853</v>
      </c>
      <c r="H18" s="774">
        <v>11.276427980000001</v>
      </c>
      <c r="I18" s="775">
        <v>34.963943104555952</v>
      </c>
      <c r="K18" s="771" t="s">
        <v>867</v>
      </c>
      <c r="L18" s="781">
        <v>4210.6796657599998</v>
      </c>
      <c r="M18" s="778">
        <v>4963.7099042700002</v>
      </c>
      <c r="N18" s="778">
        <v>5158.7032163699996</v>
      </c>
      <c r="O18" s="778">
        <v>5572.6404066499999</v>
      </c>
      <c r="P18" s="781">
        <v>753.03023851000034</v>
      </c>
      <c r="Q18" s="789">
        <v>17.883816824951545</v>
      </c>
      <c r="R18" s="789">
        <v>413.93719028000032</v>
      </c>
      <c r="S18" s="790">
        <v>8.0240551339813955</v>
      </c>
    </row>
    <row r="19" spans="1:19" s="747" customFormat="1">
      <c r="A19" s="771" t="s">
        <v>868</v>
      </c>
      <c r="B19" s="780">
        <v>511.20403726000012</v>
      </c>
      <c r="C19" s="774">
        <v>562.35602793999988</v>
      </c>
      <c r="D19" s="774">
        <v>437.9450478199999</v>
      </c>
      <c r="E19" s="774">
        <v>455.22205223999998</v>
      </c>
      <c r="F19" s="780">
        <v>51.151990679999756</v>
      </c>
      <c r="G19" s="774">
        <v>10.00617893281302</v>
      </c>
      <c r="H19" s="774">
        <v>17.277004420000083</v>
      </c>
      <c r="I19" s="775">
        <v>3.9450165051532022</v>
      </c>
      <c r="K19" s="771" t="s">
        <v>869</v>
      </c>
      <c r="L19" s="782">
        <v>11357.696734170016</v>
      </c>
      <c r="M19" s="783">
        <v>14114.432717800015</v>
      </c>
      <c r="N19" s="783">
        <v>12538.831542840011</v>
      </c>
      <c r="O19" s="783">
        <v>13138.202304339999</v>
      </c>
      <c r="P19" s="778">
        <v>2756.7359836299984</v>
      </c>
      <c r="Q19" s="789">
        <v>24.27196330516789</v>
      </c>
      <c r="R19" s="789">
        <v>599.37076149998757</v>
      </c>
      <c r="S19" s="790">
        <v>4.7801165479589152</v>
      </c>
    </row>
    <row r="20" spans="1:19" s="747" customFormat="1">
      <c r="A20" s="771" t="s">
        <v>870</v>
      </c>
      <c r="B20" s="784">
        <v>459.64340942000001</v>
      </c>
      <c r="C20" s="785">
        <v>564.08820884000011</v>
      </c>
      <c r="D20" s="785">
        <v>810.79964430000007</v>
      </c>
      <c r="E20" s="785">
        <v>906.65433325999993</v>
      </c>
      <c r="F20" s="774">
        <v>104.44479942000009</v>
      </c>
      <c r="G20" s="774">
        <v>22.723005982353477</v>
      </c>
      <c r="H20" s="774">
        <v>95.854688959999862</v>
      </c>
      <c r="I20" s="775">
        <v>11.822241121326039</v>
      </c>
      <c r="J20" s="759"/>
      <c r="K20" s="764" t="s">
        <v>871</v>
      </c>
      <c r="L20" s="768">
        <v>374349.8277711696</v>
      </c>
      <c r="M20" s="769">
        <v>413796.97764276579</v>
      </c>
      <c r="N20" s="769">
        <v>434697.5632333465</v>
      </c>
      <c r="O20" s="769">
        <v>490442.03563302016</v>
      </c>
      <c r="P20" s="769">
        <v>39447.149871596193</v>
      </c>
      <c r="Q20" s="791">
        <v>10.537509822419157</v>
      </c>
      <c r="R20" s="791">
        <v>55744.472399673657</v>
      </c>
      <c r="S20" s="792">
        <v>12.823737033407273</v>
      </c>
    </row>
    <row r="21" spans="1:19" s="761" customFormat="1">
      <c r="A21" s="764" t="s">
        <v>872</v>
      </c>
      <c r="B21" s="765">
        <v>296111.19728122093</v>
      </c>
      <c r="C21" s="766">
        <v>327214.43558084982</v>
      </c>
      <c r="D21" s="766">
        <v>329800.05582544114</v>
      </c>
      <c r="E21" s="766">
        <v>358521.06867215439</v>
      </c>
      <c r="F21" s="766">
        <v>31103.238299628894</v>
      </c>
      <c r="G21" s="766">
        <v>10.503904811843274</v>
      </c>
      <c r="H21" s="766">
        <v>28721.012846713245</v>
      </c>
      <c r="I21" s="767">
        <v>8.7086137007553752</v>
      </c>
      <c r="J21" s="760"/>
      <c r="K21" s="771" t="s">
        <v>873</v>
      </c>
      <c r="L21" s="776">
        <v>75449.720605735507</v>
      </c>
      <c r="M21" s="777">
        <v>83900.930849009004</v>
      </c>
      <c r="N21" s="777">
        <v>90137.665558502005</v>
      </c>
      <c r="O21" s="777">
        <v>100932.87160047264</v>
      </c>
      <c r="P21" s="778">
        <v>8451.2102432734973</v>
      </c>
      <c r="Q21" s="789">
        <v>11.201115359241047</v>
      </c>
      <c r="R21" s="789">
        <v>10795.206041970639</v>
      </c>
      <c r="S21" s="790">
        <v>11.976354141282073</v>
      </c>
    </row>
    <row r="22" spans="1:19" s="747" customFormat="1">
      <c r="A22" s="771" t="s">
        <v>874</v>
      </c>
      <c r="B22" s="772">
        <v>59646.213291206157</v>
      </c>
      <c r="C22" s="773">
        <v>62783.822170182997</v>
      </c>
      <c r="D22" s="773">
        <v>68366.714637647994</v>
      </c>
      <c r="E22" s="773">
        <v>60838.257689288512</v>
      </c>
      <c r="F22" s="774">
        <v>3137.6088789768401</v>
      </c>
      <c r="G22" s="774">
        <v>5.2603655887731406</v>
      </c>
      <c r="H22" s="774">
        <v>-7528.4569483594823</v>
      </c>
      <c r="I22" s="775">
        <v>-11.011874694083563</v>
      </c>
      <c r="J22" s="759"/>
      <c r="K22" s="771" t="s">
        <v>875</v>
      </c>
      <c r="L22" s="781">
        <v>59146.077144251867</v>
      </c>
      <c r="M22" s="778">
        <v>66976.645085110998</v>
      </c>
      <c r="N22" s="778">
        <v>70383.149777159837</v>
      </c>
      <c r="O22" s="778">
        <v>75941.600536728991</v>
      </c>
      <c r="P22" s="781">
        <v>7830.5679408591313</v>
      </c>
      <c r="Q22" s="789">
        <v>13.239369910807596</v>
      </c>
      <c r="R22" s="789">
        <v>5558.4507595691539</v>
      </c>
      <c r="S22" s="790">
        <v>7.8974168919233794</v>
      </c>
    </row>
    <row r="23" spans="1:19" s="747" customFormat="1">
      <c r="A23" s="771" t="s">
        <v>876</v>
      </c>
      <c r="B23" s="780">
        <v>19602.753444843507</v>
      </c>
      <c r="C23" s="774">
        <v>17971.512612764003</v>
      </c>
      <c r="D23" s="774">
        <v>17376.885927485997</v>
      </c>
      <c r="E23" s="774">
        <v>15780.604338266001</v>
      </c>
      <c r="F23" s="780">
        <v>-1631.2408320795039</v>
      </c>
      <c r="G23" s="774">
        <v>-8.3214882882108618</v>
      </c>
      <c r="H23" s="774">
        <v>-1596.281589219996</v>
      </c>
      <c r="I23" s="775">
        <v>-9.1862350704338098</v>
      </c>
      <c r="K23" s="771" t="s">
        <v>877</v>
      </c>
      <c r="L23" s="781">
        <v>39671.87261881226</v>
      </c>
      <c r="M23" s="778">
        <v>44994.831367176441</v>
      </c>
      <c r="N23" s="778">
        <v>41261.564200699999</v>
      </c>
      <c r="O23" s="778">
        <v>49179.692133540004</v>
      </c>
      <c r="P23" s="781">
        <v>5322.9587483641808</v>
      </c>
      <c r="Q23" s="789">
        <v>13.417462794131005</v>
      </c>
      <c r="R23" s="789">
        <v>7918.1279328400051</v>
      </c>
      <c r="S23" s="790">
        <v>19.190081826092463</v>
      </c>
    </row>
    <row r="24" spans="1:19" s="747" customFormat="1">
      <c r="A24" s="771" t="s">
        <v>878</v>
      </c>
      <c r="B24" s="780">
        <v>13697.186892970001</v>
      </c>
      <c r="C24" s="774">
        <v>15513.669677020001</v>
      </c>
      <c r="D24" s="774">
        <v>16175.157851436998</v>
      </c>
      <c r="E24" s="774">
        <v>16243.205377963999</v>
      </c>
      <c r="F24" s="780">
        <v>1816.4827840500002</v>
      </c>
      <c r="G24" s="774">
        <v>13.261721536283478</v>
      </c>
      <c r="H24" s="774">
        <v>68.047526527001537</v>
      </c>
      <c r="I24" s="793">
        <v>0.42069157625535136</v>
      </c>
      <c r="K24" s="771" t="s">
        <v>879</v>
      </c>
      <c r="L24" s="781">
        <v>150233.75500248134</v>
      </c>
      <c r="M24" s="778">
        <v>164686.47724045889</v>
      </c>
      <c r="N24" s="778">
        <v>178184.44643950532</v>
      </c>
      <c r="O24" s="778">
        <v>201418.37964033149</v>
      </c>
      <c r="P24" s="781">
        <v>14452.722237977549</v>
      </c>
      <c r="Q24" s="789">
        <v>9.6201564273879985</v>
      </c>
      <c r="R24" s="789">
        <v>23233.93320082617</v>
      </c>
      <c r="S24" s="790">
        <v>13.039259971949477</v>
      </c>
    </row>
    <row r="25" spans="1:19" s="747" customFormat="1">
      <c r="A25" s="771" t="s">
        <v>880</v>
      </c>
      <c r="B25" s="780">
        <v>9577.1869013099986</v>
      </c>
      <c r="C25" s="774">
        <v>10969.417171860001</v>
      </c>
      <c r="D25" s="774">
        <v>12308.176647816999</v>
      </c>
      <c r="E25" s="774">
        <v>11801.702204373998</v>
      </c>
      <c r="F25" s="780">
        <v>1392.2302705500024</v>
      </c>
      <c r="G25" s="774">
        <v>14.536943727803504</v>
      </c>
      <c r="H25" s="774">
        <v>-506.47444344300129</v>
      </c>
      <c r="I25" s="775">
        <v>-4.1149429191271034</v>
      </c>
      <c r="K25" s="771" t="s">
        <v>881</v>
      </c>
      <c r="L25" s="781">
        <v>48367.846879668592</v>
      </c>
      <c r="M25" s="778">
        <v>51629.555516470507</v>
      </c>
      <c r="N25" s="778">
        <v>53330.805764029348</v>
      </c>
      <c r="O25" s="778">
        <v>61525.007748377</v>
      </c>
      <c r="P25" s="781">
        <v>3261.7086368019154</v>
      </c>
      <c r="Q25" s="789">
        <v>6.7435473092621239</v>
      </c>
      <c r="R25" s="789">
        <v>8194.2019843476519</v>
      </c>
      <c r="S25" s="790">
        <v>15.364856890788797</v>
      </c>
    </row>
    <row r="26" spans="1:19" s="747" customFormat="1">
      <c r="A26" s="771" t="s">
        <v>882</v>
      </c>
      <c r="B26" s="780">
        <v>4119.9999916600018</v>
      </c>
      <c r="C26" s="774">
        <v>4544.2525051600014</v>
      </c>
      <c r="D26" s="774">
        <v>3866.9812036199996</v>
      </c>
      <c r="E26" s="774">
        <v>4441.5031735900002</v>
      </c>
      <c r="F26" s="780">
        <v>424.25251349999962</v>
      </c>
      <c r="G26" s="774">
        <v>10.297391125213636</v>
      </c>
      <c r="H26" s="774">
        <v>574.52196997000055</v>
      </c>
      <c r="I26" s="775">
        <v>14.857118245937501</v>
      </c>
      <c r="K26" s="771" t="s">
        <v>883</v>
      </c>
      <c r="L26" s="782">
        <v>1480.5555202200196</v>
      </c>
      <c r="M26" s="783">
        <v>1608.5375845400195</v>
      </c>
      <c r="N26" s="783">
        <v>1399.9314934499996</v>
      </c>
      <c r="O26" s="783">
        <v>1444.4839735699998</v>
      </c>
      <c r="P26" s="778">
        <v>127.98206431999984</v>
      </c>
      <c r="Q26" s="789">
        <v>8.6441921678817515</v>
      </c>
      <c r="R26" s="789">
        <v>44.552480120000155</v>
      </c>
      <c r="S26" s="790">
        <v>3.1824757374523198</v>
      </c>
    </row>
    <row r="27" spans="1:19" s="747" customFormat="1">
      <c r="A27" s="771" t="s">
        <v>884</v>
      </c>
      <c r="B27" s="780">
        <v>494.77012422999985</v>
      </c>
      <c r="C27" s="774">
        <v>1051.3326796000001</v>
      </c>
      <c r="D27" s="774">
        <v>429.82810351000006</v>
      </c>
      <c r="E27" s="774">
        <v>474.97411416</v>
      </c>
      <c r="F27" s="780">
        <v>556.56255537000027</v>
      </c>
      <c r="G27" s="774">
        <v>112.48911931296715</v>
      </c>
      <c r="H27" s="774">
        <v>45.146010649999937</v>
      </c>
      <c r="I27" s="775">
        <v>10.503271024238554</v>
      </c>
      <c r="K27" s="764" t="s">
        <v>885</v>
      </c>
      <c r="L27" s="768">
        <v>135056.38298246288</v>
      </c>
      <c r="M27" s="769">
        <v>152326.11109614003</v>
      </c>
      <c r="N27" s="769">
        <v>165393.32964811832</v>
      </c>
      <c r="O27" s="769">
        <v>180236.64847754099</v>
      </c>
      <c r="P27" s="769">
        <v>17269.728113677149</v>
      </c>
      <c r="Q27" s="791">
        <v>12.787050661588967</v>
      </c>
      <c r="R27" s="791">
        <v>14843.318829422671</v>
      </c>
      <c r="S27" s="792">
        <v>8.9745571124316168</v>
      </c>
    </row>
    <row r="28" spans="1:19" s="747" customFormat="1">
      <c r="A28" s="771" t="s">
        <v>886</v>
      </c>
      <c r="B28" s="780">
        <v>6808.2353451999998</v>
      </c>
      <c r="C28" s="774">
        <v>8308.768703208003</v>
      </c>
      <c r="D28" s="774">
        <v>7980.9211584220038</v>
      </c>
      <c r="E28" s="774">
        <v>8240.5592764250032</v>
      </c>
      <c r="F28" s="780">
        <v>1500.5333580080032</v>
      </c>
      <c r="G28" s="774">
        <v>22.03997485289521</v>
      </c>
      <c r="H28" s="774">
        <v>259.63811800299936</v>
      </c>
      <c r="I28" s="775">
        <v>3.2532349693620488</v>
      </c>
      <c r="K28" s="771" t="s">
        <v>887</v>
      </c>
      <c r="L28" s="776">
        <v>1497.29522539</v>
      </c>
      <c r="M28" s="777">
        <v>1384.3556355200003</v>
      </c>
      <c r="N28" s="777">
        <v>1273.1897967</v>
      </c>
      <c r="O28" s="777">
        <v>979.34174408000001</v>
      </c>
      <c r="P28" s="778">
        <v>-112.93958986999974</v>
      </c>
      <c r="Q28" s="789">
        <v>-7.5429072339813539</v>
      </c>
      <c r="R28" s="789">
        <v>-293.84805261999998</v>
      </c>
      <c r="S28" s="790">
        <v>-23.079673853939862</v>
      </c>
    </row>
    <row r="29" spans="1:19" s="747" customFormat="1">
      <c r="A29" s="771" t="s">
        <v>888</v>
      </c>
      <c r="B29" s="780">
        <v>0</v>
      </c>
      <c r="C29" s="774">
        <v>0</v>
      </c>
      <c r="D29" s="774">
        <v>0</v>
      </c>
      <c r="E29" s="774">
        <v>0</v>
      </c>
      <c r="F29" s="794">
        <v>0</v>
      </c>
      <c r="G29" s="795"/>
      <c r="H29" s="795">
        <v>0</v>
      </c>
      <c r="I29" s="796"/>
      <c r="J29" s="759"/>
      <c r="K29" s="797" t="s">
        <v>889</v>
      </c>
      <c r="L29" s="781">
        <v>158.91970232</v>
      </c>
      <c r="M29" s="778">
        <v>159.38304711000001</v>
      </c>
      <c r="N29" s="778">
        <v>174.83791459</v>
      </c>
      <c r="O29" s="778">
        <v>201.34416769999996</v>
      </c>
      <c r="P29" s="781">
        <v>0.46334479000000783</v>
      </c>
      <c r="Q29" s="789">
        <v>0.29155905984962072</v>
      </c>
      <c r="R29" s="789">
        <v>26.50625310999996</v>
      </c>
      <c r="S29" s="790">
        <v>15.160472013268917</v>
      </c>
    </row>
    <row r="30" spans="1:19" s="747" customFormat="1">
      <c r="A30" s="771" t="s">
        <v>890</v>
      </c>
      <c r="B30" s="780">
        <v>15064.411486055002</v>
      </c>
      <c r="C30" s="774">
        <v>16390.3474999145</v>
      </c>
      <c r="D30" s="774">
        <v>15944.989547361003</v>
      </c>
      <c r="E30" s="774">
        <v>13313.435543277499</v>
      </c>
      <c r="F30" s="780">
        <v>1325.9360138594984</v>
      </c>
      <c r="G30" s="798">
        <v>8.8017777202043774</v>
      </c>
      <c r="H30" s="798">
        <v>-2631.554004083504</v>
      </c>
      <c r="I30" s="799">
        <v>-16.503955654953959</v>
      </c>
      <c r="K30" s="771" t="s">
        <v>891</v>
      </c>
      <c r="L30" s="781">
        <v>507.23868614000003</v>
      </c>
      <c r="M30" s="778">
        <v>627.41262785000004</v>
      </c>
      <c r="N30" s="778">
        <v>1200.2112925900003</v>
      </c>
      <c r="O30" s="778">
        <v>1196.2240404700001</v>
      </c>
      <c r="P30" s="781">
        <v>120.17394171000001</v>
      </c>
      <c r="Q30" s="789">
        <v>23.691793428553968</v>
      </c>
      <c r="R30" s="789">
        <v>-3.9872521200002211</v>
      </c>
      <c r="S30" s="790">
        <v>-0.33221251496442061</v>
      </c>
    </row>
    <row r="31" spans="1:19" s="747" customFormat="1">
      <c r="A31" s="771" t="s">
        <v>892</v>
      </c>
      <c r="B31" s="780">
        <v>13731.801656999</v>
      </c>
      <c r="C31" s="774">
        <v>15781.411139638998</v>
      </c>
      <c r="D31" s="774">
        <v>16168.125606502997</v>
      </c>
      <c r="E31" s="774">
        <v>18022.223030086992</v>
      </c>
      <c r="F31" s="780">
        <v>2049.6094826399985</v>
      </c>
      <c r="G31" s="798">
        <v>14.926005587878031</v>
      </c>
      <c r="H31" s="798">
        <v>1854.0974235839949</v>
      </c>
      <c r="I31" s="799">
        <v>11.467608977742334</v>
      </c>
      <c r="K31" s="771" t="s">
        <v>893</v>
      </c>
      <c r="L31" s="781">
        <v>40879.620896200009</v>
      </c>
      <c r="M31" s="778">
        <v>47464.54796638</v>
      </c>
      <c r="N31" s="778">
        <v>54019.435589350003</v>
      </c>
      <c r="O31" s="778">
        <v>59996.304711199984</v>
      </c>
      <c r="P31" s="781">
        <v>6584.9270701799906</v>
      </c>
      <c r="Q31" s="789">
        <v>16.108092310592088</v>
      </c>
      <c r="R31" s="789">
        <v>5976.8691218499807</v>
      </c>
      <c r="S31" s="790">
        <v>11.064293909483808</v>
      </c>
    </row>
    <row r="32" spans="1:19" s="747" customFormat="1">
      <c r="A32" s="771" t="s">
        <v>894</v>
      </c>
      <c r="B32" s="780">
        <v>4792.5171924058332</v>
      </c>
      <c r="C32" s="774">
        <v>5596.8545032633328</v>
      </c>
      <c r="D32" s="774">
        <v>5910.252578300001</v>
      </c>
      <c r="E32" s="774">
        <v>6506.1137439000004</v>
      </c>
      <c r="F32" s="780">
        <v>804.33731085749969</v>
      </c>
      <c r="G32" s="798">
        <v>16.783190932148209</v>
      </c>
      <c r="H32" s="798">
        <v>595.86116559999937</v>
      </c>
      <c r="I32" s="799">
        <v>10.081822353713862</v>
      </c>
      <c r="K32" s="771" t="s">
        <v>895</v>
      </c>
      <c r="L32" s="781">
        <v>4013.5000495628806</v>
      </c>
      <c r="M32" s="778">
        <v>4074.4376657099997</v>
      </c>
      <c r="N32" s="778">
        <v>4050.7289513899996</v>
      </c>
      <c r="O32" s="778">
        <v>4416.95978741</v>
      </c>
      <c r="P32" s="781">
        <v>60.937616147119115</v>
      </c>
      <c r="Q32" s="789">
        <v>1.5183160681349928</v>
      </c>
      <c r="R32" s="789">
        <v>366.23083602000042</v>
      </c>
      <c r="S32" s="790">
        <v>9.0411094006753796</v>
      </c>
    </row>
    <row r="33" spans="1:19" s="747" customFormat="1">
      <c r="A33" s="771" t="s">
        <v>896</v>
      </c>
      <c r="B33" s="780">
        <v>7318.6586114084985</v>
      </c>
      <c r="C33" s="774">
        <v>8265.5503025189992</v>
      </c>
      <c r="D33" s="774">
        <v>7777.8760425200007</v>
      </c>
      <c r="E33" s="774">
        <v>8683.9158126939983</v>
      </c>
      <c r="F33" s="780">
        <v>946.89169111050069</v>
      </c>
      <c r="G33" s="798">
        <v>12.938049735431893</v>
      </c>
      <c r="H33" s="798">
        <v>906.03977017399757</v>
      </c>
      <c r="I33" s="799">
        <v>11.648935586281784</v>
      </c>
      <c r="K33" s="771" t="s">
        <v>897</v>
      </c>
      <c r="L33" s="781">
        <v>75.750901909999996</v>
      </c>
      <c r="M33" s="778">
        <v>683.47071957999992</v>
      </c>
      <c r="N33" s="778">
        <v>106.64442317</v>
      </c>
      <c r="O33" s="778">
        <v>130.23759148000002</v>
      </c>
      <c r="P33" s="781">
        <v>607.71981766999988</v>
      </c>
      <c r="Q33" s="789">
        <v>802.26083432252028</v>
      </c>
      <c r="R33" s="789">
        <v>23.593168310000024</v>
      </c>
      <c r="S33" s="790">
        <v>22.123208704866425</v>
      </c>
    </row>
    <row r="34" spans="1:19" s="747" customFormat="1">
      <c r="A34" s="771" t="s">
        <v>898</v>
      </c>
      <c r="B34" s="780">
        <v>0</v>
      </c>
      <c r="C34" s="774">
        <v>0</v>
      </c>
      <c r="D34" s="774">
        <v>0</v>
      </c>
      <c r="E34" s="774">
        <v>0</v>
      </c>
      <c r="F34" s="794">
        <v>0</v>
      </c>
      <c r="G34" s="795"/>
      <c r="H34" s="795">
        <v>0</v>
      </c>
      <c r="I34" s="796"/>
      <c r="K34" s="771" t="s">
        <v>899</v>
      </c>
      <c r="L34" s="781">
        <v>5434.4995479699992</v>
      </c>
      <c r="M34" s="778">
        <v>5064.5998031399995</v>
      </c>
      <c r="N34" s="778">
        <v>5511.1981904200011</v>
      </c>
      <c r="O34" s="778">
        <v>6355.2099230800022</v>
      </c>
      <c r="P34" s="781">
        <v>-369.89974482999969</v>
      </c>
      <c r="Q34" s="789">
        <v>-6.8065098095034688</v>
      </c>
      <c r="R34" s="789">
        <v>844.01173266000114</v>
      </c>
      <c r="S34" s="790">
        <v>15.314487040715191</v>
      </c>
    </row>
    <row r="35" spans="1:19" s="747" customFormat="1">
      <c r="A35" s="771" t="s">
        <v>900</v>
      </c>
      <c r="B35" s="780">
        <v>9756.6369618300014</v>
      </c>
      <c r="C35" s="774">
        <v>10774.262923119999</v>
      </c>
      <c r="D35" s="774">
        <v>10746.803177829997</v>
      </c>
      <c r="E35" s="774">
        <v>10638.566867770001</v>
      </c>
      <c r="F35" s="780">
        <v>1017.6259612899976</v>
      </c>
      <c r="G35" s="774">
        <v>10.430089438309148</v>
      </c>
      <c r="H35" s="774">
        <v>-108.23631005999596</v>
      </c>
      <c r="I35" s="775">
        <v>-1.0071489006449927</v>
      </c>
      <c r="K35" s="771" t="s">
        <v>901</v>
      </c>
      <c r="L35" s="781">
        <v>0</v>
      </c>
      <c r="M35" s="778">
        <v>0</v>
      </c>
      <c r="N35" s="778">
        <v>0</v>
      </c>
      <c r="O35" s="778">
        <v>0</v>
      </c>
      <c r="P35" s="786">
        <v>0</v>
      </c>
      <c r="Q35" s="787"/>
      <c r="R35" s="787">
        <v>0</v>
      </c>
      <c r="S35" s="788"/>
    </row>
    <row r="36" spans="1:19" s="747" customFormat="1">
      <c r="A36" s="771" t="s">
        <v>902</v>
      </c>
      <c r="B36" s="780">
        <v>1607.0436244189998</v>
      </c>
      <c r="C36" s="774">
        <v>1559.3389491599996</v>
      </c>
      <c r="D36" s="774">
        <v>1427.4127736004998</v>
      </c>
      <c r="E36" s="774">
        <v>2223.4006162899996</v>
      </c>
      <c r="F36" s="780">
        <v>-47.704675259000169</v>
      </c>
      <c r="G36" s="774">
        <v>-2.968474192867478</v>
      </c>
      <c r="H36" s="774">
        <v>795.98784268949976</v>
      </c>
      <c r="I36" s="775">
        <v>55.764377159222377</v>
      </c>
      <c r="K36" s="771" t="s">
        <v>903</v>
      </c>
      <c r="L36" s="781">
        <v>1614.92240128</v>
      </c>
      <c r="M36" s="778">
        <v>2678.1911158900007</v>
      </c>
      <c r="N36" s="778">
        <v>2890.9113391400001</v>
      </c>
      <c r="O36" s="778">
        <v>2695.6607105100006</v>
      </c>
      <c r="P36" s="781">
        <v>1063.2687146100006</v>
      </c>
      <c r="Q36" s="789">
        <v>65.840235652638512</v>
      </c>
      <c r="R36" s="789">
        <v>-195.25062862999948</v>
      </c>
      <c r="S36" s="790">
        <v>-6.7539473101960787</v>
      </c>
    </row>
    <row r="37" spans="1:19" s="747" customFormat="1">
      <c r="A37" s="771" t="s">
        <v>904</v>
      </c>
      <c r="B37" s="780">
        <v>991.1339984</v>
      </c>
      <c r="C37" s="774">
        <v>1230.31992745</v>
      </c>
      <c r="D37" s="774">
        <v>1141.79956171</v>
      </c>
      <c r="E37" s="774">
        <v>1150.8925619599997</v>
      </c>
      <c r="F37" s="780">
        <v>239.18592905000003</v>
      </c>
      <c r="G37" s="774">
        <v>24.132552150982701</v>
      </c>
      <c r="H37" s="774">
        <v>9.0930002499997045</v>
      </c>
      <c r="I37" s="775">
        <v>0.79637447367572123</v>
      </c>
      <c r="K37" s="771" t="s">
        <v>905</v>
      </c>
      <c r="L37" s="781">
        <v>811.31831507999993</v>
      </c>
      <c r="M37" s="778">
        <v>911.18524965000006</v>
      </c>
      <c r="N37" s="778">
        <v>832.46635490000006</v>
      </c>
      <c r="O37" s="778">
        <v>1072.4007779600001</v>
      </c>
      <c r="P37" s="781">
        <v>99.866934570000126</v>
      </c>
      <c r="Q37" s="789">
        <v>12.309217321212914</v>
      </c>
      <c r="R37" s="789">
        <v>239.93442306000009</v>
      </c>
      <c r="S37" s="790">
        <v>28.822116551343651</v>
      </c>
    </row>
    <row r="38" spans="1:19" s="747" customFormat="1">
      <c r="A38" s="771" t="s">
        <v>906</v>
      </c>
      <c r="B38" s="780">
        <v>476.60258767000005</v>
      </c>
      <c r="C38" s="774">
        <v>510.59371008000016</v>
      </c>
      <c r="D38" s="774">
        <v>588.41508036000005</v>
      </c>
      <c r="E38" s="774">
        <v>550.28879600999994</v>
      </c>
      <c r="F38" s="780">
        <v>33.991122410000116</v>
      </c>
      <c r="G38" s="774">
        <v>7.1319634616704164</v>
      </c>
      <c r="H38" s="774">
        <v>-38.126284350000105</v>
      </c>
      <c r="I38" s="775">
        <v>-6.4794879707491422</v>
      </c>
      <c r="K38" s="771" t="s">
        <v>907</v>
      </c>
      <c r="L38" s="781">
        <v>68126.247831810004</v>
      </c>
      <c r="M38" s="778">
        <v>77916.496302330008</v>
      </c>
      <c r="N38" s="778">
        <v>85054.80704698831</v>
      </c>
      <c r="O38" s="778">
        <v>89250.285963030983</v>
      </c>
      <c r="P38" s="781">
        <v>9790.248470520004</v>
      </c>
      <c r="Q38" s="789">
        <v>14.370743703205491</v>
      </c>
      <c r="R38" s="789">
        <v>4195.4789160426735</v>
      </c>
      <c r="S38" s="790">
        <v>4.9326770134519169</v>
      </c>
    </row>
    <row r="39" spans="1:19" s="747" customFormat="1">
      <c r="A39" s="771" t="s">
        <v>908</v>
      </c>
      <c r="B39" s="780">
        <v>1822.8033438570001</v>
      </c>
      <c r="C39" s="774">
        <v>1834.09070632</v>
      </c>
      <c r="D39" s="774">
        <v>1885.2721999929997</v>
      </c>
      <c r="E39" s="774">
        <v>1827.3337340700002</v>
      </c>
      <c r="F39" s="780">
        <v>11.287362462999909</v>
      </c>
      <c r="G39" s="774">
        <v>0.61923095001110606</v>
      </c>
      <c r="H39" s="774">
        <v>-57.938465922999512</v>
      </c>
      <c r="I39" s="775">
        <v>-3.0732148876546659</v>
      </c>
      <c r="K39" s="771" t="s">
        <v>909</v>
      </c>
      <c r="L39" s="782">
        <v>11937.0694248</v>
      </c>
      <c r="M39" s="783">
        <v>11362.030962980001</v>
      </c>
      <c r="N39" s="783">
        <v>10278.898748879996</v>
      </c>
      <c r="O39" s="783">
        <v>13942.679060619999</v>
      </c>
      <c r="P39" s="778">
        <v>-575.0384618199987</v>
      </c>
      <c r="Q39" s="789">
        <v>-4.8172498739541609</v>
      </c>
      <c r="R39" s="789">
        <v>3663.7803117400035</v>
      </c>
      <c r="S39" s="790">
        <v>35.643704654053671</v>
      </c>
    </row>
    <row r="40" spans="1:19" s="747" customFormat="1">
      <c r="A40" s="771" t="s">
        <v>910</v>
      </c>
      <c r="B40" s="780">
        <v>14252.240938379999</v>
      </c>
      <c r="C40" s="774">
        <v>14608.494434145005</v>
      </c>
      <c r="D40" s="774">
        <v>15998.723864708501</v>
      </c>
      <c r="E40" s="774">
        <v>18427.167802668009</v>
      </c>
      <c r="F40" s="780">
        <v>356.25349576500594</v>
      </c>
      <c r="G40" s="774">
        <v>2.4996314425589552</v>
      </c>
      <c r="H40" s="774">
        <v>2428.4439379595078</v>
      </c>
      <c r="I40" s="775">
        <v>15.178985264671011</v>
      </c>
      <c r="K40" s="764" t="s">
        <v>911</v>
      </c>
      <c r="L40" s="768">
        <v>126574.73428609353</v>
      </c>
      <c r="M40" s="769">
        <v>141682.93169234376</v>
      </c>
      <c r="N40" s="769">
        <v>156122.2882613235</v>
      </c>
      <c r="O40" s="769">
        <v>174080.04932410506</v>
      </c>
      <c r="P40" s="769">
        <v>15108.197406250227</v>
      </c>
      <c r="Q40" s="791">
        <v>11.936187337436213</v>
      </c>
      <c r="R40" s="791">
        <v>17957.761062781559</v>
      </c>
      <c r="S40" s="792">
        <v>11.502368600134254</v>
      </c>
    </row>
    <row r="41" spans="1:19" s="747" customFormat="1">
      <c r="A41" s="771" t="s">
        <v>912</v>
      </c>
      <c r="B41" s="780">
        <v>38608.395599509997</v>
      </c>
      <c r="C41" s="774">
        <v>43221.727522170011</v>
      </c>
      <c r="D41" s="774">
        <v>47267.529103182504</v>
      </c>
      <c r="E41" s="774">
        <v>56246.060786950999</v>
      </c>
      <c r="F41" s="780">
        <v>4613.3319226600142</v>
      </c>
      <c r="G41" s="774">
        <v>11.949038158732929</v>
      </c>
      <c r="H41" s="774">
        <v>8978.531683768495</v>
      </c>
      <c r="I41" s="775">
        <v>18.995136522090753</v>
      </c>
      <c r="K41" s="771" t="s">
        <v>913</v>
      </c>
      <c r="L41" s="776">
        <v>11478.185984962998</v>
      </c>
      <c r="M41" s="777">
        <v>12167.360989694</v>
      </c>
      <c r="N41" s="777">
        <v>12074.975327048003</v>
      </c>
      <c r="O41" s="777">
        <v>13484.152430621998</v>
      </c>
      <c r="P41" s="778">
        <v>689.17500473100154</v>
      </c>
      <c r="Q41" s="789">
        <v>6.004215349305678</v>
      </c>
      <c r="R41" s="789">
        <v>1409.1771035739948</v>
      </c>
      <c r="S41" s="790">
        <v>11.670227602183429</v>
      </c>
    </row>
    <row r="42" spans="1:19" s="747" customFormat="1">
      <c r="A42" s="771" t="s">
        <v>914</v>
      </c>
      <c r="B42" s="780">
        <v>7090.8318297399992</v>
      </c>
      <c r="C42" s="774">
        <v>8063.3978413860023</v>
      </c>
      <c r="D42" s="774">
        <v>9533.9626331380005</v>
      </c>
      <c r="E42" s="774">
        <v>10174.383216399998</v>
      </c>
      <c r="F42" s="780">
        <v>972.56601164600306</v>
      </c>
      <c r="G42" s="774">
        <v>13.715823968168545</v>
      </c>
      <c r="H42" s="774">
        <v>640.42058326199731</v>
      </c>
      <c r="I42" s="775">
        <v>6.717255016670963</v>
      </c>
      <c r="K42" s="771" t="s">
        <v>915</v>
      </c>
      <c r="L42" s="781">
        <v>39907.145148835887</v>
      </c>
      <c r="M42" s="778">
        <v>46468.618694829762</v>
      </c>
      <c r="N42" s="778">
        <v>50929.034126069535</v>
      </c>
      <c r="O42" s="778">
        <v>58933.284654550022</v>
      </c>
      <c r="P42" s="781">
        <v>6561.4735459938747</v>
      </c>
      <c r="Q42" s="789">
        <v>16.441851506847957</v>
      </c>
      <c r="R42" s="789">
        <v>8004.2505284804865</v>
      </c>
      <c r="S42" s="790">
        <v>15.716478165807732</v>
      </c>
    </row>
    <row r="43" spans="1:19" s="747" customFormat="1">
      <c r="A43" s="771" t="s">
        <v>916</v>
      </c>
      <c r="B43" s="780">
        <v>41259.998918947495</v>
      </c>
      <c r="C43" s="774">
        <v>50339.480901780014</v>
      </c>
      <c r="D43" s="774">
        <v>41177.272594663613</v>
      </c>
      <c r="E43" s="774">
        <v>56497.992897113989</v>
      </c>
      <c r="F43" s="780">
        <v>9079.4819828325199</v>
      </c>
      <c r="G43" s="774">
        <v>22.005531315375347</v>
      </c>
      <c r="H43" s="774">
        <v>15320.720302450376</v>
      </c>
      <c r="I43" s="775">
        <v>37.206738904887722</v>
      </c>
      <c r="K43" s="771" t="s">
        <v>917</v>
      </c>
      <c r="L43" s="781">
        <v>1022.18701226</v>
      </c>
      <c r="M43" s="778">
        <v>1405.9106605799998</v>
      </c>
      <c r="N43" s="778">
        <v>1483.35433272</v>
      </c>
      <c r="O43" s="778">
        <v>1634.3273862000003</v>
      </c>
      <c r="P43" s="781">
        <v>383.72364831999982</v>
      </c>
      <c r="Q43" s="789">
        <v>37.539476017368649</v>
      </c>
      <c r="R43" s="789">
        <v>150.97305348000032</v>
      </c>
      <c r="S43" s="790">
        <v>10.177814575372816</v>
      </c>
    </row>
    <row r="44" spans="1:19" s="747" customFormat="1">
      <c r="A44" s="771" t="s">
        <v>918</v>
      </c>
      <c r="B44" s="780">
        <v>4113.2320763216994</v>
      </c>
      <c r="C44" s="774">
        <v>4772.3063055700004</v>
      </c>
      <c r="D44" s="774">
        <v>5047.5928216425</v>
      </c>
      <c r="E44" s="774">
        <v>6839.8920465690007</v>
      </c>
      <c r="F44" s="780">
        <v>659.07422924830098</v>
      </c>
      <c r="G44" s="774">
        <v>16.02326873415042</v>
      </c>
      <c r="H44" s="774">
        <v>1792.2992249265008</v>
      </c>
      <c r="I44" s="775">
        <v>35.507999322799613</v>
      </c>
      <c r="K44" s="771" t="s">
        <v>919</v>
      </c>
      <c r="L44" s="781">
        <v>1973.4139351400001</v>
      </c>
      <c r="M44" s="778">
        <v>2493.3490270000007</v>
      </c>
      <c r="N44" s="778">
        <v>2929.0406959200004</v>
      </c>
      <c r="O44" s="778">
        <v>2912.7887467999999</v>
      </c>
      <c r="P44" s="781">
        <v>519.93509186000051</v>
      </c>
      <c r="Q44" s="789">
        <v>26.34698593141913</v>
      </c>
      <c r="R44" s="789">
        <v>-16.251949120000518</v>
      </c>
      <c r="S44" s="790">
        <v>-0.55485569533528933</v>
      </c>
    </row>
    <row r="45" spans="1:19" s="747" customFormat="1">
      <c r="A45" s="771" t="s">
        <v>920</v>
      </c>
      <c r="B45" s="784">
        <v>34975.729356827804</v>
      </c>
      <c r="C45" s="785">
        <v>38637.153071558008</v>
      </c>
      <c r="D45" s="785">
        <v>38854.52056142551</v>
      </c>
      <c r="E45" s="785">
        <v>45841.800420290405</v>
      </c>
      <c r="F45" s="774">
        <v>3661.4237147302047</v>
      </c>
      <c r="G45" s="774">
        <v>10.468469942044077</v>
      </c>
      <c r="H45" s="774">
        <v>6987.2798588648948</v>
      </c>
      <c r="I45" s="775">
        <v>17.983183830099339</v>
      </c>
      <c r="K45" s="771" t="s">
        <v>921</v>
      </c>
      <c r="L45" s="781">
        <v>21023.335356708365</v>
      </c>
      <c r="M45" s="778">
        <v>22579.83893383</v>
      </c>
      <c r="N45" s="778">
        <v>23914.127947180001</v>
      </c>
      <c r="O45" s="778">
        <v>25372.727791960006</v>
      </c>
      <c r="P45" s="781">
        <v>1556.5035771216353</v>
      </c>
      <c r="Q45" s="789">
        <v>7.4036947549569883</v>
      </c>
      <c r="R45" s="789">
        <v>1458.5998447800048</v>
      </c>
      <c r="S45" s="790">
        <v>6.099322743449676</v>
      </c>
    </row>
    <row r="46" spans="1:19" s="761" customFormat="1">
      <c r="A46" s="764" t="s">
        <v>922</v>
      </c>
      <c r="B46" s="765">
        <v>182872.14447774141</v>
      </c>
      <c r="C46" s="766">
        <v>204233.33325775509</v>
      </c>
      <c r="D46" s="766">
        <v>212185.50825047004</v>
      </c>
      <c r="E46" s="766">
        <v>235502.08727234165</v>
      </c>
      <c r="F46" s="766">
        <v>21361.188780013676</v>
      </c>
      <c r="G46" s="766">
        <v>11.680941808288187</v>
      </c>
      <c r="H46" s="766">
        <v>23316.579021871614</v>
      </c>
      <c r="I46" s="767">
        <v>10.9887707290302</v>
      </c>
      <c r="K46" s="771" t="s">
        <v>923</v>
      </c>
      <c r="L46" s="781">
        <v>27130.412025736256</v>
      </c>
      <c r="M46" s="778">
        <v>29126.280466739998</v>
      </c>
      <c r="N46" s="778">
        <v>29810.215481134004</v>
      </c>
      <c r="O46" s="778">
        <v>32169.00282989</v>
      </c>
      <c r="P46" s="781">
        <v>1995.8684410037422</v>
      </c>
      <c r="Q46" s="789">
        <v>7.3565725397404069</v>
      </c>
      <c r="R46" s="789">
        <v>2358.7873487559955</v>
      </c>
      <c r="S46" s="790">
        <v>7.9126813096966755</v>
      </c>
    </row>
    <row r="47" spans="1:19" s="747" customFormat="1">
      <c r="A47" s="771" t="s">
        <v>924</v>
      </c>
      <c r="B47" s="772">
        <v>149442.77513241951</v>
      </c>
      <c r="C47" s="773">
        <v>166801.40300217806</v>
      </c>
      <c r="D47" s="773">
        <v>176838.37856853809</v>
      </c>
      <c r="E47" s="773">
        <v>194674.80688453972</v>
      </c>
      <c r="F47" s="774">
        <v>17358.627869758551</v>
      </c>
      <c r="G47" s="774">
        <v>11.615568470524769</v>
      </c>
      <c r="H47" s="774">
        <v>17836.428316001635</v>
      </c>
      <c r="I47" s="775">
        <v>10.086288089940096</v>
      </c>
      <c r="K47" s="771" t="s">
        <v>925</v>
      </c>
      <c r="L47" s="781">
        <v>3048.4579758499995</v>
      </c>
      <c r="M47" s="778">
        <v>3361.6716123100005</v>
      </c>
      <c r="N47" s="778">
        <v>3524.7618459499995</v>
      </c>
      <c r="O47" s="778">
        <v>3621.1857409100003</v>
      </c>
      <c r="P47" s="781">
        <v>313.213636460001</v>
      </c>
      <c r="Q47" s="789">
        <v>10.274494152167797</v>
      </c>
      <c r="R47" s="789">
        <v>96.42389496000078</v>
      </c>
      <c r="S47" s="790">
        <v>2.7356144662877915</v>
      </c>
    </row>
    <row r="48" spans="1:19" s="747" customFormat="1">
      <c r="A48" s="771" t="s">
        <v>926</v>
      </c>
      <c r="B48" s="780">
        <v>13822.840305757914</v>
      </c>
      <c r="C48" s="774">
        <v>14502.994992691043</v>
      </c>
      <c r="D48" s="774">
        <v>14969.161282877936</v>
      </c>
      <c r="E48" s="774">
        <v>16512.702417647917</v>
      </c>
      <c r="F48" s="780">
        <v>680.15468693312869</v>
      </c>
      <c r="G48" s="774">
        <v>4.9205132367029494</v>
      </c>
      <c r="H48" s="774">
        <v>1543.541134769981</v>
      </c>
      <c r="I48" s="775">
        <v>10.311473739918336</v>
      </c>
      <c r="K48" s="771" t="s">
        <v>927</v>
      </c>
      <c r="L48" s="782">
        <v>20991.596846599998</v>
      </c>
      <c r="M48" s="783">
        <v>24079.90130736</v>
      </c>
      <c r="N48" s="783">
        <v>31456.778505301998</v>
      </c>
      <c r="O48" s="783">
        <v>35952.579743173002</v>
      </c>
      <c r="P48" s="778">
        <v>3088.3044607600023</v>
      </c>
      <c r="Q48" s="787">
        <v>14.712098766608191</v>
      </c>
      <c r="R48" s="789">
        <v>4495.8012378710046</v>
      </c>
      <c r="S48" s="790">
        <v>14.291995084980631</v>
      </c>
    </row>
    <row r="49" spans="1:19" s="747" customFormat="1">
      <c r="A49" s="771" t="s">
        <v>928</v>
      </c>
      <c r="B49" s="784">
        <v>19606.529039563993</v>
      </c>
      <c r="C49" s="785">
        <v>22928.935262885989</v>
      </c>
      <c r="D49" s="785">
        <v>20377.968399053996</v>
      </c>
      <c r="E49" s="785">
        <v>24314.577970153998</v>
      </c>
      <c r="F49" s="774">
        <v>3322.4062233219956</v>
      </c>
      <c r="G49" s="774">
        <v>16.9454074028999</v>
      </c>
      <c r="H49" s="774">
        <v>3936.6095711000016</v>
      </c>
      <c r="I49" s="775">
        <v>19.317968769069001</v>
      </c>
      <c r="K49" s="764" t="s">
        <v>929</v>
      </c>
      <c r="L49" s="768">
        <v>65186.970792073036</v>
      </c>
      <c r="M49" s="769">
        <v>73019.923630559148</v>
      </c>
      <c r="N49" s="769">
        <v>85338.972948454437</v>
      </c>
      <c r="O49" s="769">
        <v>85192.110444252103</v>
      </c>
      <c r="P49" s="769">
        <v>7832.9528384861114</v>
      </c>
      <c r="Q49" s="791">
        <v>12.016132584946908</v>
      </c>
      <c r="R49" s="791">
        <v>-146.86250420233409</v>
      </c>
      <c r="S49" s="792">
        <v>-0.17209312360841331</v>
      </c>
    </row>
    <row r="50" spans="1:19" s="761" customFormat="1">
      <c r="A50" s="764" t="s">
        <v>930</v>
      </c>
      <c r="B50" s="765">
        <v>19473.464319079496</v>
      </c>
      <c r="C50" s="766">
        <v>22783.022992211001</v>
      </c>
      <c r="D50" s="766">
        <v>25027.059758277504</v>
      </c>
      <c r="E50" s="766">
        <v>28191.074715583462</v>
      </c>
      <c r="F50" s="766">
        <v>3309.5586731315052</v>
      </c>
      <c r="G50" s="766">
        <v>16.995222929537515</v>
      </c>
      <c r="H50" s="766">
        <v>3164.0149573059571</v>
      </c>
      <c r="I50" s="767">
        <v>12.642375843848313</v>
      </c>
      <c r="K50" s="771" t="s">
        <v>931</v>
      </c>
      <c r="L50" s="776">
        <v>31271.072266219999</v>
      </c>
      <c r="M50" s="777">
        <v>32673.317530848999</v>
      </c>
      <c r="N50" s="777">
        <v>38626.74104097901</v>
      </c>
      <c r="O50" s="777">
        <v>38849.970413429997</v>
      </c>
      <c r="P50" s="778">
        <v>1402.2452646290003</v>
      </c>
      <c r="Q50" s="789">
        <v>4.4841611208316321</v>
      </c>
      <c r="R50" s="789">
        <v>223.22937245098728</v>
      </c>
      <c r="S50" s="790">
        <v>0.57791407308777054</v>
      </c>
    </row>
    <row r="51" spans="1:19" s="747" customFormat="1">
      <c r="A51" s="771" t="s">
        <v>932</v>
      </c>
      <c r="B51" s="772">
        <v>3887.3781986699992</v>
      </c>
      <c r="C51" s="773">
        <v>5278.8847382110007</v>
      </c>
      <c r="D51" s="773">
        <v>5484.9336908934984</v>
      </c>
      <c r="E51" s="773">
        <v>5768.3503116445008</v>
      </c>
      <c r="F51" s="774">
        <v>1391.5065395410015</v>
      </c>
      <c r="G51" s="774">
        <v>35.795501966263075</v>
      </c>
      <c r="H51" s="774">
        <v>283.41662075100248</v>
      </c>
      <c r="I51" s="775">
        <v>5.1671840850428543</v>
      </c>
      <c r="K51" s="771" t="s">
        <v>933</v>
      </c>
      <c r="L51" s="781">
        <v>7501.0507342409865</v>
      </c>
      <c r="M51" s="778">
        <v>10237.667122240988</v>
      </c>
      <c r="N51" s="778">
        <v>17443.313639898217</v>
      </c>
      <c r="O51" s="778">
        <v>13909.110552659984</v>
      </c>
      <c r="P51" s="781">
        <v>2736.6163880000013</v>
      </c>
      <c r="Q51" s="789">
        <v>36.483107299992326</v>
      </c>
      <c r="R51" s="789">
        <v>-3534.2030872382329</v>
      </c>
      <c r="S51" s="790">
        <v>-20.261076308084174</v>
      </c>
    </row>
    <row r="52" spans="1:19" s="747" customFormat="1">
      <c r="A52" s="771" t="s">
        <v>934</v>
      </c>
      <c r="B52" s="780">
        <v>91.5</v>
      </c>
      <c r="C52" s="774">
        <v>45.1</v>
      </c>
      <c r="D52" s="774">
        <v>100.30000000000001</v>
      </c>
      <c r="E52" s="774">
        <v>154.30000000000001</v>
      </c>
      <c r="F52" s="780">
        <v>-46.4</v>
      </c>
      <c r="G52" s="774">
        <v>-50.710382513661202</v>
      </c>
      <c r="H52" s="774">
        <v>54</v>
      </c>
      <c r="I52" s="775">
        <v>53.83848454636091</v>
      </c>
      <c r="K52" s="771" t="s">
        <v>935</v>
      </c>
      <c r="L52" s="781">
        <v>25868.472679219867</v>
      </c>
      <c r="M52" s="778">
        <v>29352.945557099865</v>
      </c>
      <c r="N52" s="778">
        <v>28363.100666419999</v>
      </c>
      <c r="O52" s="778">
        <v>31345.518243440001</v>
      </c>
      <c r="P52" s="781">
        <v>3484.4728778799981</v>
      </c>
      <c r="Q52" s="789">
        <v>13.469959827504907</v>
      </c>
      <c r="R52" s="789">
        <v>2982.4175770200018</v>
      </c>
      <c r="S52" s="790">
        <v>10.515132361924673</v>
      </c>
    </row>
    <row r="53" spans="1:19" s="747" customFormat="1">
      <c r="A53" s="771" t="s">
        <v>936</v>
      </c>
      <c r="B53" s="780">
        <v>1009.2920061000003</v>
      </c>
      <c r="C53" s="774">
        <v>1057.5264323100005</v>
      </c>
      <c r="D53" s="774">
        <v>2675.3091348700009</v>
      </c>
      <c r="E53" s="774">
        <v>2766.0565122100006</v>
      </c>
      <c r="F53" s="780">
        <v>48.234426210000152</v>
      </c>
      <c r="G53" s="774">
        <v>4.7790357912753647</v>
      </c>
      <c r="H53" s="774">
        <v>90.74737733999973</v>
      </c>
      <c r="I53" s="775">
        <v>3.392033322698961</v>
      </c>
      <c r="K53" s="771" t="s">
        <v>937</v>
      </c>
      <c r="L53" s="782">
        <v>546.3751123921819</v>
      </c>
      <c r="M53" s="783">
        <v>755.97292036929991</v>
      </c>
      <c r="N53" s="783">
        <v>905.81760115722693</v>
      </c>
      <c r="O53" s="783">
        <v>1087.5112347221</v>
      </c>
      <c r="P53" s="778">
        <v>209.59780797711801</v>
      </c>
      <c r="Q53" s="789">
        <v>38.361521823247152</v>
      </c>
      <c r="R53" s="789">
        <v>181.69363356487304</v>
      </c>
      <c r="S53" s="790">
        <v>20.058523187532501</v>
      </c>
    </row>
    <row r="54" spans="1:19" s="747" customFormat="1">
      <c r="A54" s="771" t="s">
        <v>938</v>
      </c>
      <c r="B54" s="780">
        <v>970.18571304000011</v>
      </c>
      <c r="C54" s="774">
        <v>1062.2441958500001</v>
      </c>
      <c r="D54" s="774">
        <v>666.31954827000004</v>
      </c>
      <c r="E54" s="774">
        <v>1106.47899775</v>
      </c>
      <c r="F54" s="780">
        <v>92.058482809999987</v>
      </c>
      <c r="G54" s="774">
        <v>9.4887485532581195</v>
      </c>
      <c r="H54" s="774">
        <v>440.15944947999992</v>
      </c>
      <c r="I54" s="775">
        <v>66.058312505285002</v>
      </c>
      <c r="K54" s="764" t="s">
        <v>939</v>
      </c>
      <c r="L54" s="768">
        <v>1654.9809354899999</v>
      </c>
      <c r="M54" s="769">
        <v>1553.6257040200003</v>
      </c>
      <c r="N54" s="769">
        <v>1583.80948373</v>
      </c>
      <c r="O54" s="769">
        <v>1566.6302250500003</v>
      </c>
      <c r="P54" s="769">
        <v>-101.35523146999958</v>
      </c>
      <c r="Q54" s="791">
        <v>-6.1242537177620564</v>
      </c>
      <c r="R54" s="791">
        <v>-17.179258679999748</v>
      </c>
      <c r="S54" s="792">
        <v>-1.0846796193909132</v>
      </c>
    </row>
    <row r="55" spans="1:19" s="747" customFormat="1">
      <c r="A55" s="771" t="s">
        <v>940</v>
      </c>
      <c r="B55" s="780">
        <v>543.40985409999996</v>
      </c>
      <c r="C55" s="774">
        <v>842.62950290000015</v>
      </c>
      <c r="D55" s="774">
        <v>591.08299421000004</v>
      </c>
      <c r="E55" s="774">
        <v>845.5401493400002</v>
      </c>
      <c r="F55" s="780">
        <v>299.21964880000019</v>
      </c>
      <c r="G55" s="774">
        <v>55.063346117558055</v>
      </c>
      <c r="H55" s="774">
        <v>254.45715513000016</v>
      </c>
      <c r="I55" s="775">
        <v>43.049310777429781</v>
      </c>
      <c r="K55" s="764" t="s">
        <v>941</v>
      </c>
      <c r="L55" s="768">
        <v>284468.56294568279</v>
      </c>
      <c r="M55" s="768">
        <v>330778.96762311354</v>
      </c>
      <c r="N55" s="768">
        <v>343347.97696838086</v>
      </c>
      <c r="O55" s="768">
        <v>378828.87223570904</v>
      </c>
      <c r="P55" s="769">
        <v>46310.40467743075</v>
      </c>
      <c r="Q55" s="791">
        <v>16.279621269178129</v>
      </c>
      <c r="R55" s="791">
        <v>35480.895267328189</v>
      </c>
      <c r="S55" s="792">
        <v>10.333800589305831</v>
      </c>
    </row>
    <row r="56" spans="1:19" s="747" customFormat="1" ht="13.5" thickBot="1">
      <c r="A56" s="771" t="s">
        <v>942</v>
      </c>
      <c r="B56" s="780">
        <v>1475.18554584</v>
      </c>
      <c r="C56" s="774">
        <v>1600.0005234499997</v>
      </c>
      <c r="D56" s="774">
        <v>2092.3804161399999</v>
      </c>
      <c r="E56" s="774">
        <v>2881.5091847000003</v>
      </c>
      <c r="F56" s="780">
        <v>124.81497760999969</v>
      </c>
      <c r="G56" s="774">
        <v>8.4609680431031862</v>
      </c>
      <c r="H56" s="774">
        <v>789.12876856000048</v>
      </c>
      <c r="I56" s="775">
        <v>37.714402336826325</v>
      </c>
      <c r="K56" s="800" t="s">
        <v>943</v>
      </c>
      <c r="L56" s="801">
        <v>1681852.6269443983</v>
      </c>
      <c r="M56" s="801">
        <v>1895132.7215906407</v>
      </c>
      <c r="N56" s="801">
        <v>1986225.1150022778</v>
      </c>
      <c r="O56" s="801">
        <v>2208851.1566415774</v>
      </c>
      <c r="P56" s="801">
        <v>213279.99464624227</v>
      </c>
      <c r="Q56" s="802">
        <v>12.681253471877074</v>
      </c>
      <c r="R56" s="802">
        <v>222626.04163929893</v>
      </c>
      <c r="S56" s="803">
        <v>11.208499981083142</v>
      </c>
    </row>
    <row r="57" spans="1:19" s="747" customFormat="1" ht="13.5" thickTop="1">
      <c r="A57" s="771" t="s">
        <v>944</v>
      </c>
      <c r="B57" s="780">
        <v>3634.4989916394998</v>
      </c>
      <c r="C57" s="774">
        <v>4091.0819259900009</v>
      </c>
      <c r="D57" s="774">
        <v>3466.174055902</v>
      </c>
      <c r="E57" s="774">
        <v>3691.1472257099999</v>
      </c>
      <c r="F57" s="780">
        <v>456.58293435050109</v>
      </c>
      <c r="G57" s="774">
        <v>12.562472445329787</v>
      </c>
      <c r="H57" s="774">
        <v>224.97316980799997</v>
      </c>
      <c r="I57" s="775">
        <v>6.4905329674639027</v>
      </c>
      <c r="K57" s="750" t="s">
        <v>731</v>
      </c>
    </row>
    <row r="58" spans="1:19" s="747" customFormat="1">
      <c r="A58" s="771" t="s">
        <v>945</v>
      </c>
      <c r="B58" s="780">
        <v>2955.3369070400004</v>
      </c>
      <c r="C58" s="774">
        <v>3316.9743154700004</v>
      </c>
      <c r="D58" s="774">
        <v>2997.7223488409991</v>
      </c>
      <c r="E58" s="774">
        <v>3089.7821726300003</v>
      </c>
      <c r="F58" s="780">
        <v>361.63740843000005</v>
      </c>
      <c r="G58" s="774">
        <v>12.23675742581268</v>
      </c>
      <c r="H58" s="774">
        <v>92.059823789001257</v>
      </c>
      <c r="I58" s="775">
        <v>3.0709923427229375</v>
      </c>
    </row>
    <row r="59" spans="1:19" s="747" customFormat="1">
      <c r="A59" s="771" t="s">
        <v>946</v>
      </c>
      <c r="B59" s="780">
        <v>1918.6132841600004</v>
      </c>
      <c r="C59" s="774">
        <v>2371.9016039999997</v>
      </c>
      <c r="D59" s="774">
        <v>3376.8731346009999</v>
      </c>
      <c r="E59" s="774">
        <v>3564.2538290600005</v>
      </c>
      <c r="F59" s="780">
        <v>453.2883198399993</v>
      </c>
      <c r="G59" s="774">
        <v>23.625830363123761</v>
      </c>
      <c r="H59" s="774">
        <v>187.38069445900055</v>
      </c>
      <c r="I59" s="775">
        <v>5.5489408985789694</v>
      </c>
    </row>
    <row r="60" spans="1:19" s="747" customFormat="1">
      <c r="A60" s="771" t="s">
        <v>947</v>
      </c>
      <c r="B60" s="780">
        <v>2239.3474177900002</v>
      </c>
      <c r="C60" s="774">
        <v>2284.0739896100004</v>
      </c>
      <c r="D60" s="774">
        <v>2721.2001818100002</v>
      </c>
      <c r="E60" s="774">
        <v>3340.2155913789584</v>
      </c>
      <c r="F60" s="780">
        <v>44.726571820000117</v>
      </c>
      <c r="G60" s="774">
        <v>1.9973038334596838</v>
      </c>
      <c r="H60" s="774">
        <v>619.01540956895815</v>
      </c>
      <c r="I60" s="775">
        <v>22.74788211858862</v>
      </c>
    </row>
    <row r="61" spans="1:19" s="747" customFormat="1">
      <c r="A61" s="771" t="s">
        <v>948</v>
      </c>
      <c r="B61" s="780">
        <v>675.67252008999992</v>
      </c>
      <c r="C61" s="774">
        <v>729.50119245999997</v>
      </c>
      <c r="D61" s="774">
        <v>777.87812006000013</v>
      </c>
      <c r="E61" s="774">
        <v>879.53938541000002</v>
      </c>
      <c r="F61" s="780">
        <v>53.828672370000049</v>
      </c>
      <c r="G61" s="774">
        <v>7.9666807172844685</v>
      </c>
      <c r="H61" s="774">
        <v>101.66126534999989</v>
      </c>
      <c r="I61" s="775">
        <v>13.069048058860231</v>
      </c>
    </row>
    <row r="62" spans="1:19" s="747" customFormat="1">
      <c r="A62" s="771" t="s">
        <v>949</v>
      </c>
      <c r="B62" s="780">
        <v>63.511422489999987</v>
      </c>
      <c r="C62" s="774">
        <v>96.104031359999993</v>
      </c>
      <c r="D62" s="774">
        <v>69.900637559999993</v>
      </c>
      <c r="E62" s="774">
        <v>97.024541170000035</v>
      </c>
      <c r="F62" s="780">
        <v>32.592608870000007</v>
      </c>
      <c r="G62" s="774">
        <v>51.317711983433824</v>
      </c>
      <c r="H62" s="774">
        <v>27.123903610000042</v>
      </c>
      <c r="I62" s="775">
        <v>38.80351389744898</v>
      </c>
    </row>
    <row r="63" spans="1:19" s="747" customFormat="1" ht="13.5" thickBot="1">
      <c r="A63" s="804" t="s">
        <v>950</v>
      </c>
      <c r="B63" s="805">
        <v>9.5646649999999962</v>
      </c>
      <c r="C63" s="805">
        <v>6.9930998499999966</v>
      </c>
      <c r="D63" s="805">
        <v>6.9854959999999968</v>
      </c>
      <c r="E63" s="805">
        <v>6.9232109999999967</v>
      </c>
      <c r="F63" s="805">
        <v>-2.5715651499999996</v>
      </c>
      <c r="G63" s="805">
        <v>-26.886097422126138</v>
      </c>
      <c r="H63" s="805">
        <v>-6.2285000000000146E-2</v>
      </c>
      <c r="I63" s="806">
        <v>-0.8916331782310114</v>
      </c>
    </row>
    <row r="64" spans="1:19" ht="13.5" thickTop="1">
      <c r="A64" s="750" t="s">
        <v>731</v>
      </c>
      <c r="B64" s="752"/>
      <c r="C64" s="752"/>
      <c r="D64" s="752"/>
      <c r="E64" s="752"/>
    </row>
    <row r="65" spans="1:9" ht="25.5" customHeight="1">
      <c r="A65" s="1824" t="s">
        <v>951</v>
      </c>
      <c r="B65" s="1824"/>
      <c r="C65" s="1824"/>
      <c r="D65" s="1824"/>
      <c r="E65" s="1824"/>
      <c r="F65" s="1824"/>
      <c r="G65" s="1824"/>
      <c r="H65" s="1824"/>
      <c r="I65" s="1824"/>
    </row>
  </sheetData>
  <mergeCells count="13">
    <mergeCell ref="A1:S1"/>
    <mergeCell ref="A2:S2"/>
    <mergeCell ref="H3:I3"/>
    <mergeCell ref="R3:S3"/>
    <mergeCell ref="F4:I4"/>
    <mergeCell ref="P4:S4"/>
    <mergeCell ref="F5:G5"/>
    <mergeCell ref="H5:I5"/>
    <mergeCell ref="P5:Q5"/>
    <mergeCell ref="R5:S5"/>
    <mergeCell ref="A65:I65"/>
    <mergeCell ref="A4:A6"/>
    <mergeCell ref="K4:K6"/>
  </mergeCells>
  <pageMargins left="0.7" right="0.43" top="0.78" bottom="0.75" header="0.3" footer="0.3"/>
  <pageSetup scale="4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5"/>
  <sheetViews>
    <sheetView workbookViewId="0">
      <selection activeCell="N18" sqref="N17:N18"/>
    </sheetView>
  </sheetViews>
  <sheetFormatPr defaultRowHeight="15.75"/>
  <cols>
    <col min="1" max="1" width="40.42578125" style="807" bestFit="1" customWidth="1"/>
    <col min="2" max="5" width="14.7109375" style="807" customWidth="1"/>
    <col min="6" max="9" width="11.5703125" style="807" customWidth="1"/>
    <col min="10" max="256" width="9.140625" style="807"/>
    <col min="257" max="257" width="34.42578125" style="807" bestFit="1" customWidth="1"/>
    <col min="258" max="260" width="9.42578125" style="807" bestFit="1" customWidth="1"/>
    <col min="261" max="262" width="9.140625" style="807"/>
    <col min="263" max="263" width="7.28515625" style="807" bestFit="1" customWidth="1"/>
    <col min="264" max="264" width="9.5703125" style="807" customWidth="1"/>
    <col min="265" max="265" width="7.28515625" style="807" bestFit="1" customWidth="1"/>
    <col min="266" max="512" width="9.140625" style="807"/>
    <col min="513" max="513" width="34.42578125" style="807" bestFit="1" customWidth="1"/>
    <col min="514" max="516" width="9.42578125" style="807" bestFit="1" customWidth="1"/>
    <col min="517" max="518" width="9.140625" style="807"/>
    <col min="519" max="519" width="7.28515625" style="807" bestFit="1" customWidth="1"/>
    <col min="520" max="520" width="9.5703125" style="807" customWidth="1"/>
    <col min="521" max="521" width="7.28515625" style="807" bestFit="1" customWidth="1"/>
    <col min="522" max="768" width="9.140625" style="807"/>
    <col min="769" max="769" width="34.42578125" style="807" bestFit="1" customWidth="1"/>
    <col min="770" max="772" width="9.42578125" style="807" bestFit="1" customWidth="1"/>
    <col min="773" max="774" width="9.140625" style="807"/>
    <col min="775" max="775" width="7.28515625" style="807" bestFit="1" customWidth="1"/>
    <col min="776" max="776" width="9.5703125" style="807" customWidth="1"/>
    <col min="777" max="777" width="7.28515625" style="807" bestFit="1" customWidth="1"/>
    <col min="778" max="1024" width="9.140625" style="807"/>
    <col min="1025" max="1025" width="34.42578125" style="807" bestFit="1" customWidth="1"/>
    <col min="1026" max="1028" width="9.42578125" style="807" bestFit="1" customWidth="1"/>
    <col min="1029" max="1030" width="9.140625" style="807"/>
    <col min="1031" max="1031" width="7.28515625" style="807" bestFit="1" customWidth="1"/>
    <col min="1032" max="1032" width="9.5703125" style="807" customWidth="1"/>
    <col min="1033" max="1033" width="7.28515625" style="807" bestFit="1" customWidth="1"/>
    <col min="1034" max="1280" width="9.140625" style="807"/>
    <col min="1281" max="1281" width="34.42578125" style="807" bestFit="1" customWidth="1"/>
    <col min="1282" max="1284" width="9.42578125" style="807" bestFit="1" customWidth="1"/>
    <col min="1285" max="1286" width="9.140625" style="807"/>
    <col min="1287" max="1287" width="7.28515625" style="807" bestFit="1" customWidth="1"/>
    <col min="1288" max="1288" width="9.5703125" style="807" customWidth="1"/>
    <col min="1289" max="1289" width="7.28515625" style="807" bestFit="1" customWidth="1"/>
    <col min="1290" max="1536" width="9.140625" style="807"/>
    <col min="1537" max="1537" width="34.42578125" style="807" bestFit="1" customWidth="1"/>
    <col min="1538" max="1540" width="9.42578125" style="807" bestFit="1" customWidth="1"/>
    <col min="1541" max="1542" width="9.140625" style="807"/>
    <col min="1543" max="1543" width="7.28515625" style="807" bestFit="1" customWidth="1"/>
    <col min="1544" max="1544" width="9.5703125" style="807" customWidth="1"/>
    <col min="1545" max="1545" width="7.28515625" style="807" bestFit="1" customWidth="1"/>
    <col min="1546" max="1792" width="9.140625" style="807"/>
    <col min="1793" max="1793" width="34.42578125" style="807" bestFit="1" customWidth="1"/>
    <col min="1794" max="1796" width="9.42578125" style="807" bestFit="1" customWidth="1"/>
    <col min="1797" max="1798" width="9.140625" style="807"/>
    <col min="1799" max="1799" width="7.28515625" style="807" bestFit="1" customWidth="1"/>
    <col min="1800" max="1800" width="9.5703125" style="807" customWidth="1"/>
    <col min="1801" max="1801" width="7.28515625" style="807" bestFit="1" customWidth="1"/>
    <col min="1802" max="2048" width="9.140625" style="807"/>
    <col min="2049" max="2049" width="34.42578125" style="807" bestFit="1" customWidth="1"/>
    <col min="2050" max="2052" width="9.42578125" style="807" bestFit="1" customWidth="1"/>
    <col min="2053" max="2054" width="9.140625" style="807"/>
    <col min="2055" max="2055" width="7.28515625" style="807" bestFit="1" customWidth="1"/>
    <col min="2056" max="2056" width="9.5703125" style="807" customWidth="1"/>
    <col min="2057" max="2057" width="7.28515625" style="807" bestFit="1" customWidth="1"/>
    <col min="2058" max="2304" width="9.140625" style="807"/>
    <col min="2305" max="2305" width="34.42578125" style="807" bestFit="1" customWidth="1"/>
    <col min="2306" max="2308" width="9.42578125" style="807" bestFit="1" customWidth="1"/>
    <col min="2309" max="2310" width="9.140625" style="807"/>
    <col min="2311" max="2311" width="7.28515625" style="807" bestFit="1" customWidth="1"/>
    <col min="2312" max="2312" width="9.5703125" style="807" customWidth="1"/>
    <col min="2313" max="2313" width="7.28515625" style="807" bestFit="1" customWidth="1"/>
    <col min="2314" max="2560" width="9.140625" style="807"/>
    <col min="2561" max="2561" width="34.42578125" style="807" bestFit="1" customWidth="1"/>
    <col min="2562" max="2564" width="9.42578125" style="807" bestFit="1" customWidth="1"/>
    <col min="2565" max="2566" width="9.140625" style="807"/>
    <col min="2567" max="2567" width="7.28515625" style="807" bestFit="1" customWidth="1"/>
    <col min="2568" max="2568" width="9.5703125" style="807" customWidth="1"/>
    <col min="2569" max="2569" width="7.28515625" style="807" bestFit="1" customWidth="1"/>
    <col min="2570" max="2816" width="9.140625" style="807"/>
    <col min="2817" max="2817" width="34.42578125" style="807" bestFit="1" customWidth="1"/>
    <col min="2818" max="2820" width="9.42578125" style="807" bestFit="1" customWidth="1"/>
    <col min="2821" max="2822" width="9.140625" style="807"/>
    <col min="2823" max="2823" width="7.28515625" style="807" bestFit="1" customWidth="1"/>
    <col min="2824" max="2824" width="9.5703125" style="807" customWidth="1"/>
    <col min="2825" max="2825" width="7.28515625" style="807" bestFit="1" customWidth="1"/>
    <col min="2826" max="3072" width="9.140625" style="807"/>
    <col min="3073" max="3073" width="34.42578125" style="807" bestFit="1" customWidth="1"/>
    <col min="3074" max="3076" width="9.42578125" style="807" bestFit="1" customWidth="1"/>
    <col min="3077" max="3078" width="9.140625" style="807"/>
    <col min="3079" max="3079" width="7.28515625" style="807" bestFit="1" customWidth="1"/>
    <col min="3080" max="3080" width="9.5703125" style="807" customWidth="1"/>
    <col min="3081" max="3081" width="7.28515625" style="807" bestFit="1" customWidth="1"/>
    <col min="3082" max="3328" width="9.140625" style="807"/>
    <col min="3329" max="3329" width="34.42578125" style="807" bestFit="1" customWidth="1"/>
    <col min="3330" max="3332" width="9.42578125" style="807" bestFit="1" customWidth="1"/>
    <col min="3333" max="3334" width="9.140625" style="807"/>
    <col min="3335" max="3335" width="7.28515625" style="807" bestFit="1" customWidth="1"/>
    <col min="3336" max="3336" width="9.5703125" style="807" customWidth="1"/>
    <col min="3337" max="3337" width="7.28515625" style="807" bestFit="1" customWidth="1"/>
    <col min="3338" max="3584" width="9.140625" style="807"/>
    <col min="3585" max="3585" width="34.42578125" style="807" bestFit="1" customWidth="1"/>
    <col min="3586" max="3588" width="9.42578125" style="807" bestFit="1" customWidth="1"/>
    <col min="3589" max="3590" width="9.140625" style="807"/>
    <col min="3591" max="3591" width="7.28515625" style="807" bestFit="1" customWidth="1"/>
    <col min="3592" max="3592" width="9.5703125" style="807" customWidth="1"/>
    <col min="3593" max="3593" width="7.28515625" style="807" bestFit="1" customWidth="1"/>
    <col min="3594" max="3840" width="9.140625" style="807"/>
    <col min="3841" max="3841" width="34.42578125" style="807" bestFit="1" customWidth="1"/>
    <col min="3842" max="3844" width="9.42578125" style="807" bestFit="1" customWidth="1"/>
    <col min="3845" max="3846" width="9.140625" style="807"/>
    <col min="3847" max="3847" width="7.28515625" style="807" bestFit="1" customWidth="1"/>
    <col min="3848" max="3848" width="9.5703125" style="807" customWidth="1"/>
    <col min="3849" max="3849" width="7.28515625" style="807" bestFit="1" customWidth="1"/>
    <col min="3850" max="4096" width="9.140625" style="807"/>
    <col min="4097" max="4097" width="34.42578125" style="807" bestFit="1" customWidth="1"/>
    <col min="4098" max="4100" width="9.42578125" style="807" bestFit="1" customWidth="1"/>
    <col min="4101" max="4102" width="9.140625" style="807"/>
    <col min="4103" max="4103" width="7.28515625" style="807" bestFit="1" customWidth="1"/>
    <col min="4104" max="4104" width="9.5703125" style="807" customWidth="1"/>
    <col min="4105" max="4105" width="7.28515625" style="807" bestFit="1" customWidth="1"/>
    <col min="4106" max="4352" width="9.140625" style="807"/>
    <col min="4353" max="4353" width="34.42578125" style="807" bestFit="1" customWidth="1"/>
    <col min="4354" max="4356" width="9.42578125" style="807" bestFit="1" customWidth="1"/>
    <col min="4357" max="4358" width="9.140625" style="807"/>
    <col min="4359" max="4359" width="7.28515625" style="807" bestFit="1" customWidth="1"/>
    <col min="4360" max="4360" width="9.5703125" style="807" customWidth="1"/>
    <col min="4361" max="4361" width="7.28515625" style="807" bestFit="1" customWidth="1"/>
    <col min="4362" max="4608" width="9.140625" style="807"/>
    <col min="4609" max="4609" width="34.42578125" style="807" bestFit="1" customWidth="1"/>
    <col min="4610" max="4612" width="9.42578125" style="807" bestFit="1" customWidth="1"/>
    <col min="4613" max="4614" width="9.140625" style="807"/>
    <col min="4615" max="4615" width="7.28515625" style="807" bestFit="1" customWidth="1"/>
    <col min="4616" max="4616" width="9.5703125" style="807" customWidth="1"/>
    <col min="4617" max="4617" width="7.28515625" style="807" bestFit="1" customWidth="1"/>
    <col min="4618" max="4864" width="9.140625" style="807"/>
    <col min="4865" max="4865" width="34.42578125" style="807" bestFit="1" customWidth="1"/>
    <col min="4866" max="4868" width="9.42578125" style="807" bestFit="1" customWidth="1"/>
    <col min="4869" max="4870" width="9.140625" style="807"/>
    <col min="4871" max="4871" width="7.28515625" style="807" bestFit="1" customWidth="1"/>
    <col min="4872" max="4872" width="9.5703125" style="807" customWidth="1"/>
    <col min="4873" max="4873" width="7.28515625" style="807" bestFit="1" customWidth="1"/>
    <col min="4874" max="5120" width="9.140625" style="807"/>
    <col min="5121" max="5121" width="34.42578125" style="807" bestFit="1" customWidth="1"/>
    <col min="5122" max="5124" width="9.42578125" style="807" bestFit="1" customWidth="1"/>
    <col min="5125" max="5126" width="9.140625" style="807"/>
    <col min="5127" max="5127" width="7.28515625" style="807" bestFit="1" customWidth="1"/>
    <col min="5128" max="5128" width="9.5703125" style="807" customWidth="1"/>
    <col min="5129" max="5129" width="7.28515625" style="807" bestFit="1" customWidth="1"/>
    <col min="5130" max="5376" width="9.140625" style="807"/>
    <col min="5377" max="5377" width="34.42578125" style="807" bestFit="1" customWidth="1"/>
    <col min="5378" max="5380" width="9.42578125" style="807" bestFit="1" customWidth="1"/>
    <col min="5381" max="5382" width="9.140625" style="807"/>
    <col min="5383" max="5383" width="7.28515625" style="807" bestFit="1" customWidth="1"/>
    <col min="5384" max="5384" width="9.5703125" style="807" customWidth="1"/>
    <col min="5385" max="5385" width="7.28515625" style="807" bestFit="1" customWidth="1"/>
    <col min="5386" max="5632" width="9.140625" style="807"/>
    <col min="5633" max="5633" width="34.42578125" style="807" bestFit="1" customWidth="1"/>
    <col min="5634" max="5636" width="9.42578125" style="807" bestFit="1" customWidth="1"/>
    <col min="5637" max="5638" width="9.140625" style="807"/>
    <col min="5639" max="5639" width="7.28515625" style="807" bestFit="1" customWidth="1"/>
    <col min="5640" max="5640" width="9.5703125" style="807" customWidth="1"/>
    <col min="5641" max="5641" width="7.28515625" style="807" bestFit="1" customWidth="1"/>
    <col min="5642" max="5888" width="9.140625" style="807"/>
    <col min="5889" max="5889" width="34.42578125" style="807" bestFit="1" customWidth="1"/>
    <col min="5890" max="5892" width="9.42578125" style="807" bestFit="1" customWidth="1"/>
    <col min="5893" max="5894" width="9.140625" style="807"/>
    <col min="5895" max="5895" width="7.28515625" style="807" bestFit="1" customWidth="1"/>
    <col min="5896" max="5896" width="9.5703125" style="807" customWidth="1"/>
    <col min="5897" max="5897" width="7.28515625" style="807" bestFit="1" customWidth="1"/>
    <col min="5898" max="6144" width="9.140625" style="807"/>
    <col min="6145" max="6145" width="34.42578125" style="807" bestFit="1" customWidth="1"/>
    <col min="6146" max="6148" width="9.42578125" style="807" bestFit="1" customWidth="1"/>
    <col min="6149" max="6150" width="9.140625" style="807"/>
    <col min="6151" max="6151" width="7.28515625" style="807" bestFit="1" customWidth="1"/>
    <col min="6152" max="6152" width="9.5703125" style="807" customWidth="1"/>
    <col min="6153" max="6153" width="7.28515625" style="807" bestFit="1" customWidth="1"/>
    <col min="6154" max="6400" width="9.140625" style="807"/>
    <col min="6401" max="6401" width="34.42578125" style="807" bestFit="1" customWidth="1"/>
    <col min="6402" max="6404" width="9.42578125" style="807" bestFit="1" customWidth="1"/>
    <col min="6405" max="6406" width="9.140625" style="807"/>
    <col min="6407" max="6407" width="7.28515625" style="807" bestFit="1" customWidth="1"/>
    <col min="6408" max="6408" width="9.5703125" style="807" customWidth="1"/>
    <col min="6409" max="6409" width="7.28515625" style="807" bestFit="1" customWidth="1"/>
    <col min="6410" max="6656" width="9.140625" style="807"/>
    <col min="6657" max="6657" width="34.42578125" style="807" bestFit="1" customWidth="1"/>
    <col min="6658" max="6660" width="9.42578125" style="807" bestFit="1" customWidth="1"/>
    <col min="6661" max="6662" width="9.140625" style="807"/>
    <col min="6663" max="6663" width="7.28515625" style="807" bestFit="1" customWidth="1"/>
    <col min="6664" max="6664" width="9.5703125" style="807" customWidth="1"/>
    <col min="6665" max="6665" width="7.28515625" style="807" bestFit="1" customWidth="1"/>
    <col min="6666" max="6912" width="9.140625" style="807"/>
    <col min="6913" max="6913" width="34.42578125" style="807" bestFit="1" customWidth="1"/>
    <col min="6914" max="6916" width="9.42578125" style="807" bestFit="1" customWidth="1"/>
    <col min="6917" max="6918" width="9.140625" style="807"/>
    <col min="6919" max="6919" width="7.28515625" style="807" bestFit="1" customWidth="1"/>
    <col min="6920" max="6920" width="9.5703125" style="807" customWidth="1"/>
    <col min="6921" max="6921" width="7.28515625" style="807" bestFit="1" customWidth="1"/>
    <col min="6922" max="7168" width="9.140625" style="807"/>
    <col min="7169" max="7169" width="34.42578125" style="807" bestFit="1" customWidth="1"/>
    <col min="7170" max="7172" width="9.42578125" style="807" bestFit="1" customWidth="1"/>
    <col min="7173" max="7174" width="9.140625" style="807"/>
    <col min="7175" max="7175" width="7.28515625" style="807" bestFit="1" customWidth="1"/>
    <col min="7176" max="7176" width="9.5703125" style="807" customWidth="1"/>
    <col min="7177" max="7177" width="7.28515625" style="807" bestFit="1" customWidth="1"/>
    <col min="7178" max="7424" width="9.140625" style="807"/>
    <col min="7425" max="7425" width="34.42578125" style="807" bestFit="1" customWidth="1"/>
    <col min="7426" max="7428" width="9.42578125" style="807" bestFit="1" customWidth="1"/>
    <col min="7429" max="7430" width="9.140625" style="807"/>
    <col min="7431" max="7431" width="7.28515625" style="807" bestFit="1" customWidth="1"/>
    <col min="7432" max="7432" width="9.5703125" style="807" customWidth="1"/>
    <col min="7433" max="7433" width="7.28515625" style="807" bestFit="1" customWidth="1"/>
    <col min="7434" max="7680" width="9.140625" style="807"/>
    <col min="7681" max="7681" width="34.42578125" style="807" bestFit="1" customWidth="1"/>
    <col min="7682" max="7684" width="9.42578125" style="807" bestFit="1" customWidth="1"/>
    <col min="7685" max="7686" width="9.140625" style="807"/>
    <col min="7687" max="7687" width="7.28515625" style="807" bestFit="1" customWidth="1"/>
    <col min="7688" max="7688" width="9.5703125" style="807" customWidth="1"/>
    <col min="7689" max="7689" width="7.28515625" style="807" bestFit="1" customWidth="1"/>
    <col min="7690" max="7936" width="9.140625" style="807"/>
    <col min="7937" max="7937" width="34.42578125" style="807" bestFit="1" customWidth="1"/>
    <col min="7938" max="7940" width="9.42578125" style="807" bestFit="1" customWidth="1"/>
    <col min="7941" max="7942" width="9.140625" style="807"/>
    <col min="7943" max="7943" width="7.28515625" style="807" bestFit="1" customWidth="1"/>
    <col min="7944" max="7944" width="9.5703125" style="807" customWidth="1"/>
    <col min="7945" max="7945" width="7.28515625" style="807" bestFit="1" customWidth="1"/>
    <col min="7946" max="8192" width="9.140625" style="807"/>
    <col min="8193" max="8193" width="34.42578125" style="807" bestFit="1" customWidth="1"/>
    <col min="8194" max="8196" width="9.42578125" style="807" bestFit="1" customWidth="1"/>
    <col min="8197" max="8198" width="9.140625" style="807"/>
    <col min="8199" max="8199" width="7.28515625" style="807" bestFit="1" customWidth="1"/>
    <col min="8200" max="8200" width="9.5703125" style="807" customWidth="1"/>
    <col min="8201" max="8201" width="7.28515625" style="807" bestFit="1" customWidth="1"/>
    <col min="8202" max="8448" width="9.140625" style="807"/>
    <col min="8449" max="8449" width="34.42578125" style="807" bestFit="1" customWidth="1"/>
    <col min="8450" max="8452" width="9.42578125" style="807" bestFit="1" customWidth="1"/>
    <col min="8453" max="8454" width="9.140625" style="807"/>
    <col min="8455" max="8455" width="7.28515625" style="807" bestFit="1" customWidth="1"/>
    <col min="8456" max="8456" width="9.5703125" style="807" customWidth="1"/>
    <col min="8457" max="8457" width="7.28515625" style="807" bestFit="1" customWidth="1"/>
    <col min="8458" max="8704" width="9.140625" style="807"/>
    <col min="8705" max="8705" width="34.42578125" style="807" bestFit="1" customWidth="1"/>
    <col min="8706" max="8708" width="9.42578125" style="807" bestFit="1" customWidth="1"/>
    <col min="8709" max="8710" width="9.140625" style="807"/>
    <col min="8711" max="8711" width="7.28515625" style="807" bestFit="1" customWidth="1"/>
    <col min="8712" max="8712" width="9.5703125" style="807" customWidth="1"/>
    <col min="8713" max="8713" width="7.28515625" style="807" bestFit="1" customWidth="1"/>
    <col min="8714" max="8960" width="9.140625" style="807"/>
    <col min="8961" max="8961" width="34.42578125" style="807" bestFit="1" customWidth="1"/>
    <col min="8962" max="8964" width="9.42578125" style="807" bestFit="1" customWidth="1"/>
    <col min="8965" max="8966" width="9.140625" style="807"/>
    <col min="8967" max="8967" width="7.28515625" style="807" bestFit="1" customWidth="1"/>
    <col min="8968" max="8968" width="9.5703125" style="807" customWidth="1"/>
    <col min="8969" max="8969" width="7.28515625" style="807" bestFit="1" customWidth="1"/>
    <col min="8970" max="9216" width="9.140625" style="807"/>
    <col min="9217" max="9217" width="34.42578125" style="807" bestFit="1" customWidth="1"/>
    <col min="9218" max="9220" width="9.42578125" style="807" bestFit="1" customWidth="1"/>
    <col min="9221" max="9222" width="9.140625" style="807"/>
    <col min="9223" max="9223" width="7.28515625" style="807" bestFit="1" customWidth="1"/>
    <col min="9224" max="9224" width="9.5703125" style="807" customWidth="1"/>
    <col min="9225" max="9225" width="7.28515625" style="807" bestFit="1" customWidth="1"/>
    <col min="9226" max="9472" width="9.140625" style="807"/>
    <col min="9473" max="9473" width="34.42578125" style="807" bestFit="1" customWidth="1"/>
    <col min="9474" max="9476" width="9.42578125" style="807" bestFit="1" customWidth="1"/>
    <col min="9477" max="9478" width="9.140625" style="807"/>
    <col min="9479" max="9479" width="7.28515625" style="807" bestFit="1" customWidth="1"/>
    <col min="9480" max="9480" width="9.5703125" style="807" customWidth="1"/>
    <col min="9481" max="9481" width="7.28515625" style="807" bestFit="1" customWidth="1"/>
    <col min="9482" max="9728" width="9.140625" style="807"/>
    <col min="9729" max="9729" width="34.42578125" style="807" bestFit="1" customWidth="1"/>
    <col min="9730" max="9732" width="9.42578125" style="807" bestFit="1" customWidth="1"/>
    <col min="9733" max="9734" width="9.140625" style="807"/>
    <col min="9735" max="9735" width="7.28515625" style="807" bestFit="1" customWidth="1"/>
    <col min="9736" max="9736" width="9.5703125" style="807" customWidth="1"/>
    <col min="9737" max="9737" width="7.28515625" style="807" bestFit="1" customWidth="1"/>
    <col min="9738" max="9984" width="9.140625" style="807"/>
    <col min="9985" max="9985" width="34.42578125" style="807" bestFit="1" customWidth="1"/>
    <col min="9986" max="9988" width="9.42578125" style="807" bestFit="1" customWidth="1"/>
    <col min="9989" max="9990" width="9.140625" style="807"/>
    <col min="9991" max="9991" width="7.28515625" style="807" bestFit="1" customWidth="1"/>
    <col min="9992" max="9992" width="9.5703125" style="807" customWidth="1"/>
    <col min="9993" max="9993" width="7.28515625" style="807" bestFit="1" customWidth="1"/>
    <col min="9994" max="10240" width="9.140625" style="807"/>
    <col min="10241" max="10241" width="34.42578125" style="807" bestFit="1" customWidth="1"/>
    <col min="10242" max="10244" width="9.42578125" style="807" bestFit="1" customWidth="1"/>
    <col min="10245" max="10246" width="9.140625" style="807"/>
    <col min="10247" max="10247" width="7.28515625" style="807" bestFit="1" customWidth="1"/>
    <col min="10248" max="10248" width="9.5703125" style="807" customWidth="1"/>
    <col min="10249" max="10249" width="7.28515625" style="807" bestFit="1" customWidth="1"/>
    <col min="10250" max="10496" width="9.140625" style="807"/>
    <col min="10497" max="10497" width="34.42578125" style="807" bestFit="1" customWidth="1"/>
    <col min="10498" max="10500" width="9.42578125" style="807" bestFit="1" customWidth="1"/>
    <col min="10501" max="10502" width="9.140625" style="807"/>
    <col min="10503" max="10503" width="7.28515625" style="807" bestFit="1" customWidth="1"/>
    <col min="10504" max="10504" width="9.5703125" style="807" customWidth="1"/>
    <col min="10505" max="10505" width="7.28515625" style="807" bestFit="1" customWidth="1"/>
    <col min="10506" max="10752" width="9.140625" style="807"/>
    <col min="10753" max="10753" width="34.42578125" style="807" bestFit="1" customWidth="1"/>
    <col min="10754" max="10756" width="9.42578125" style="807" bestFit="1" customWidth="1"/>
    <col min="10757" max="10758" width="9.140625" style="807"/>
    <col min="10759" max="10759" width="7.28515625" style="807" bestFit="1" customWidth="1"/>
    <col min="10760" max="10760" width="9.5703125" style="807" customWidth="1"/>
    <col min="10761" max="10761" width="7.28515625" style="807" bestFit="1" customWidth="1"/>
    <col min="10762" max="11008" width="9.140625" style="807"/>
    <col min="11009" max="11009" width="34.42578125" style="807" bestFit="1" customWidth="1"/>
    <col min="11010" max="11012" width="9.42578125" style="807" bestFit="1" customWidth="1"/>
    <col min="11013" max="11014" width="9.140625" style="807"/>
    <col min="11015" max="11015" width="7.28515625" style="807" bestFit="1" customWidth="1"/>
    <col min="11016" max="11016" width="9.5703125" style="807" customWidth="1"/>
    <col min="11017" max="11017" width="7.28515625" style="807" bestFit="1" customWidth="1"/>
    <col min="11018" max="11264" width="9.140625" style="807"/>
    <col min="11265" max="11265" width="34.42578125" style="807" bestFit="1" customWidth="1"/>
    <col min="11266" max="11268" width="9.42578125" style="807" bestFit="1" customWidth="1"/>
    <col min="11269" max="11270" width="9.140625" style="807"/>
    <col min="11271" max="11271" width="7.28515625" style="807" bestFit="1" customWidth="1"/>
    <col min="11272" max="11272" width="9.5703125" style="807" customWidth="1"/>
    <col min="11273" max="11273" width="7.28515625" style="807" bestFit="1" customWidth="1"/>
    <col min="11274" max="11520" width="9.140625" style="807"/>
    <col min="11521" max="11521" width="34.42578125" style="807" bestFit="1" customWidth="1"/>
    <col min="11522" max="11524" width="9.42578125" style="807" bestFit="1" customWidth="1"/>
    <col min="11525" max="11526" width="9.140625" style="807"/>
    <col min="11527" max="11527" width="7.28515625" style="807" bestFit="1" customWidth="1"/>
    <col min="11528" max="11528" width="9.5703125" style="807" customWidth="1"/>
    <col min="11529" max="11529" width="7.28515625" style="807" bestFit="1" customWidth="1"/>
    <col min="11530" max="11776" width="9.140625" style="807"/>
    <col min="11777" max="11777" width="34.42578125" style="807" bestFit="1" customWidth="1"/>
    <col min="11778" max="11780" width="9.42578125" style="807" bestFit="1" customWidth="1"/>
    <col min="11781" max="11782" width="9.140625" style="807"/>
    <col min="11783" max="11783" width="7.28515625" style="807" bestFit="1" customWidth="1"/>
    <col min="11784" max="11784" width="9.5703125" style="807" customWidth="1"/>
    <col min="11785" max="11785" width="7.28515625" style="807" bestFit="1" customWidth="1"/>
    <col min="11786" max="12032" width="9.140625" style="807"/>
    <col min="12033" max="12033" width="34.42578125" style="807" bestFit="1" customWidth="1"/>
    <col min="12034" max="12036" width="9.42578125" style="807" bestFit="1" customWidth="1"/>
    <col min="12037" max="12038" width="9.140625" style="807"/>
    <col min="12039" max="12039" width="7.28515625" style="807" bestFit="1" customWidth="1"/>
    <col min="12040" max="12040" width="9.5703125" style="807" customWidth="1"/>
    <col min="12041" max="12041" width="7.28515625" style="807" bestFit="1" customWidth="1"/>
    <col min="12042" max="12288" width="9.140625" style="807"/>
    <col min="12289" max="12289" width="34.42578125" style="807" bestFit="1" customWidth="1"/>
    <col min="12290" max="12292" width="9.42578125" style="807" bestFit="1" customWidth="1"/>
    <col min="12293" max="12294" width="9.140625" style="807"/>
    <col min="12295" max="12295" width="7.28515625" style="807" bestFit="1" customWidth="1"/>
    <col min="12296" max="12296" width="9.5703125" style="807" customWidth="1"/>
    <col min="12297" max="12297" width="7.28515625" style="807" bestFit="1" customWidth="1"/>
    <col min="12298" max="12544" width="9.140625" style="807"/>
    <col min="12545" max="12545" width="34.42578125" style="807" bestFit="1" customWidth="1"/>
    <col min="12546" max="12548" width="9.42578125" style="807" bestFit="1" customWidth="1"/>
    <col min="12549" max="12550" width="9.140625" style="807"/>
    <col min="12551" max="12551" width="7.28515625" style="807" bestFit="1" customWidth="1"/>
    <col min="12552" max="12552" width="9.5703125" style="807" customWidth="1"/>
    <col min="12553" max="12553" width="7.28515625" style="807" bestFit="1" customWidth="1"/>
    <col min="12554" max="12800" width="9.140625" style="807"/>
    <col min="12801" max="12801" width="34.42578125" style="807" bestFit="1" customWidth="1"/>
    <col min="12802" max="12804" width="9.42578125" style="807" bestFit="1" customWidth="1"/>
    <col min="12805" max="12806" width="9.140625" style="807"/>
    <col min="12807" max="12807" width="7.28515625" style="807" bestFit="1" customWidth="1"/>
    <col min="12808" max="12808" width="9.5703125" style="807" customWidth="1"/>
    <col min="12809" max="12809" width="7.28515625" style="807" bestFit="1" customWidth="1"/>
    <col min="12810" max="13056" width="9.140625" style="807"/>
    <col min="13057" max="13057" width="34.42578125" style="807" bestFit="1" customWidth="1"/>
    <col min="13058" max="13060" width="9.42578125" style="807" bestFit="1" customWidth="1"/>
    <col min="13061" max="13062" width="9.140625" style="807"/>
    <col min="13063" max="13063" width="7.28515625" style="807" bestFit="1" customWidth="1"/>
    <col min="13064" max="13064" width="9.5703125" style="807" customWidth="1"/>
    <col min="13065" max="13065" width="7.28515625" style="807" bestFit="1" customWidth="1"/>
    <col min="13066" max="13312" width="9.140625" style="807"/>
    <col min="13313" max="13313" width="34.42578125" style="807" bestFit="1" customWidth="1"/>
    <col min="13314" max="13316" width="9.42578125" style="807" bestFit="1" customWidth="1"/>
    <col min="13317" max="13318" width="9.140625" style="807"/>
    <col min="13319" max="13319" width="7.28515625" style="807" bestFit="1" customWidth="1"/>
    <col min="13320" max="13320" width="9.5703125" style="807" customWidth="1"/>
    <col min="13321" max="13321" width="7.28515625" style="807" bestFit="1" customWidth="1"/>
    <col min="13322" max="13568" width="9.140625" style="807"/>
    <col min="13569" max="13569" width="34.42578125" style="807" bestFit="1" customWidth="1"/>
    <col min="13570" max="13572" width="9.42578125" style="807" bestFit="1" customWidth="1"/>
    <col min="13573" max="13574" width="9.140625" style="807"/>
    <col min="13575" max="13575" width="7.28515625" style="807" bestFit="1" customWidth="1"/>
    <col min="13576" max="13576" width="9.5703125" style="807" customWidth="1"/>
    <col min="13577" max="13577" width="7.28515625" style="807" bestFit="1" customWidth="1"/>
    <col min="13578" max="13824" width="9.140625" style="807"/>
    <col min="13825" max="13825" width="34.42578125" style="807" bestFit="1" customWidth="1"/>
    <col min="13826" max="13828" width="9.42578125" style="807" bestFit="1" customWidth="1"/>
    <col min="13829" max="13830" width="9.140625" style="807"/>
    <col min="13831" max="13831" width="7.28515625" style="807" bestFit="1" customWidth="1"/>
    <col min="13832" max="13832" width="9.5703125" style="807" customWidth="1"/>
    <col min="13833" max="13833" width="7.28515625" style="807" bestFit="1" customWidth="1"/>
    <col min="13834" max="14080" width="9.140625" style="807"/>
    <col min="14081" max="14081" width="34.42578125" style="807" bestFit="1" customWidth="1"/>
    <col min="14082" max="14084" width="9.42578125" style="807" bestFit="1" customWidth="1"/>
    <col min="14085" max="14086" width="9.140625" style="807"/>
    <col min="14087" max="14087" width="7.28515625" style="807" bestFit="1" customWidth="1"/>
    <col min="14088" max="14088" width="9.5703125" style="807" customWidth="1"/>
    <col min="14089" max="14089" width="7.28515625" style="807" bestFit="1" customWidth="1"/>
    <col min="14090" max="14336" width="9.140625" style="807"/>
    <col min="14337" max="14337" width="34.42578125" style="807" bestFit="1" customWidth="1"/>
    <col min="14338" max="14340" width="9.42578125" style="807" bestFit="1" customWidth="1"/>
    <col min="14341" max="14342" width="9.140625" style="807"/>
    <col min="14343" max="14343" width="7.28515625" style="807" bestFit="1" customWidth="1"/>
    <col min="14344" max="14344" width="9.5703125" style="807" customWidth="1"/>
    <col min="14345" max="14345" width="7.28515625" style="807" bestFit="1" customWidth="1"/>
    <col min="14346" max="14592" width="9.140625" style="807"/>
    <col min="14593" max="14593" width="34.42578125" style="807" bestFit="1" customWidth="1"/>
    <col min="14594" max="14596" width="9.42578125" style="807" bestFit="1" customWidth="1"/>
    <col min="14597" max="14598" width="9.140625" style="807"/>
    <col min="14599" max="14599" width="7.28515625" style="807" bestFit="1" customWidth="1"/>
    <col min="14600" max="14600" width="9.5703125" style="807" customWidth="1"/>
    <col min="14601" max="14601" width="7.28515625" style="807" bestFit="1" customWidth="1"/>
    <col min="14602" max="14848" width="9.140625" style="807"/>
    <col min="14849" max="14849" width="34.42578125" style="807" bestFit="1" customWidth="1"/>
    <col min="14850" max="14852" width="9.42578125" style="807" bestFit="1" customWidth="1"/>
    <col min="14853" max="14854" width="9.140625" style="807"/>
    <col min="14855" max="14855" width="7.28515625" style="807" bestFit="1" customWidth="1"/>
    <col min="14856" max="14856" width="9.5703125" style="807" customWidth="1"/>
    <col min="14857" max="14857" width="7.28515625" style="807" bestFit="1" customWidth="1"/>
    <col min="14858" max="15104" width="9.140625" style="807"/>
    <col min="15105" max="15105" width="34.42578125" style="807" bestFit="1" customWidth="1"/>
    <col min="15106" max="15108" width="9.42578125" style="807" bestFit="1" customWidth="1"/>
    <col min="15109" max="15110" width="9.140625" style="807"/>
    <col min="15111" max="15111" width="7.28515625" style="807" bestFit="1" customWidth="1"/>
    <col min="15112" max="15112" width="9.5703125" style="807" customWidth="1"/>
    <col min="15113" max="15113" width="7.28515625" style="807" bestFit="1" customWidth="1"/>
    <col min="15114" max="15360" width="9.140625" style="807"/>
    <col min="15361" max="15361" width="34.42578125" style="807" bestFit="1" customWidth="1"/>
    <col min="15362" max="15364" width="9.42578125" style="807" bestFit="1" customWidth="1"/>
    <col min="15365" max="15366" width="9.140625" style="807"/>
    <col min="15367" max="15367" width="7.28515625" style="807" bestFit="1" customWidth="1"/>
    <col min="15368" max="15368" width="9.5703125" style="807" customWidth="1"/>
    <col min="15369" max="15369" width="7.28515625" style="807" bestFit="1" customWidth="1"/>
    <col min="15370" max="15616" width="9.140625" style="807"/>
    <col min="15617" max="15617" width="34.42578125" style="807" bestFit="1" customWidth="1"/>
    <col min="15618" max="15620" width="9.42578125" style="807" bestFit="1" customWidth="1"/>
    <col min="15621" max="15622" width="9.140625" style="807"/>
    <col min="15623" max="15623" width="7.28515625" style="807" bestFit="1" customWidth="1"/>
    <col min="15624" max="15624" width="9.5703125" style="807" customWidth="1"/>
    <col min="15625" max="15625" width="7.28515625" style="807" bestFit="1" customWidth="1"/>
    <col min="15626" max="15872" width="9.140625" style="807"/>
    <col min="15873" max="15873" width="34.42578125" style="807" bestFit="1" customWidth="1"/>
    <col min="15874" max="15876" width="9.42578125" style="807" bestFit="1" customWidth="1"/>
    <col min="15877" max="15878" width="9.140625" style="807"/>
    <col min="15879" max="15879" width="7.28515625" style="807" bestFit="1" customWidth="1"/>
    <col min="15880" max="15880" width="9.5703125" style="807" customWidth="1"/>
    <col min="15881" max="15881" width="7.28515625" style="807" bestFit="1" customWidth="1"/>
    <col min="15882" max="16128" width="9.140625" style="807"/>
    <col min="16129" max="16129" width="34.42578125" style="807" bestFit="1" customWidth="1"/>
    <col min="16130" max="16132" width="9.42578125" style="807" bestFit="1" customWidth="1"/>
    <col min="16133" max="16134" width="9.140625" style="807"/>
    <col min="16135" max="16135" width="7.28515625" style="807" bestFit="1" customWidth="1"/>
    <col min="16136" max="16136" width="9.5703125" style="807" customWidth="1"/>
    <col min="16137" max="16137" width="7.28515625" style="807" bestFit="1" customWidth="1"/>
    <col min="16138" max="16384" width="9.140625" style="807"/>
  </cols>
  <sheetData>
    <row r="1" spans="1:10">
      <c r="A1" s="1828" t="s">
        <v>952</v>
      </c>
      <c r="B1" s="1828"/>
      <c r="C1" s="1828"/>
      <c r="D1" s="1828"/>
      <c r="E1" s="1828"/>
      <c r="F1" s="1828"/>
      <c r="G1" s="1828"/>
      <c r="H1" s="1828"/>
      <c r="I1" s="1828"/>
    </row>
    <row r="2" spans="1:10">
      <c r="A2" s="1828" t="s">
        <v>127</v>
      </c>
      <c r="B2" s="1828"/>
      <c r="C2" s="1828"/>
      <c r="D2" s="1828"/>
      <c r="E2" s="1828"/>
      <c r="F2" s="1828"/>
      <c r="G2" s="1828"/>
      <c r="H2" s="1828"/>
      <c r="I2" s="1828"/>
    </row>
    <row r="3" spans="1:10" ht="16.5" thickBot="1">
      <c r="A3" s="964"/>
      <c r="B3" s="964"/>
      <c r="C3" s="964"/>
      <c r="D3" s="964"/>
      <c r="E3" s="964"/>
      <c r="F3" s="964"/>
      <c r="G3" s="964"/>
      <c r="H3" s="1834" t="s">
        <v>70</v>
      </c>
      <c r="I3" s="1834"/>
    </row>
    <row r="4" spans="1:10" ht="19.5" customHeight="1" thickTop="1">
      <c r="A4" s="1796" t="s">
        <v>737</v>
      </c>
      <c r="B4" s="965">
        <f>'Sect credit'!B4</f>
        <v>2016</v>
      </c>
      <c r="C4" s="966">
        <f>'Sect credit'!C4</f>
        <v>2017</v>
      </c>
      <c r="D4" s="817">
        <f>'Sect credit'!D4</f>
        <v>2017</v>
      </c>
      <c r="E4" s="817">
        <f>'Sect credit'!E4</f>
        <v>2018</v>
      </c>
      <c r="F4" s="1815" t="str">
        <f>'Sect credit'!F4</f>
        <v>Changes during six months</v>
      </c>
      <c r="G4" s="1816"/>
      <c r="H4" s="1816"/>
      <c r="I4" s="1817"/>
    </row>
    <row r="5" spans="1:10" ht="19.5" customHeight="1">
      <c r="A5" s="1797"/>
      <c r="B5" s="818" t="str">
        <f>'Sect credit'!B5</f>
        <v xml:space="preserve">Jul </v>
      </c>
      <c r="C5" s="932" t="str">
        <f>'Sect credit'!C5</f>
        <v>Jan</v>
      </c>
      <c r="D5" s="818" t="str">
        <f>'Sect credit'!D5</f>
        <v>Jul (R)</v>
      </c>
      <c r="E5" s="932" t="str">
        <f>'Sect credit'!E5</f>
        <v>Jan (P)</v>
      </c>
      <c r="F5" s="1818" t="str">
        <f>'Sect credit'!F5:G5</f>
        <v>2016/17</v>
      </c>
      <c r="G5" s="1819"/>
      <c r="H5" s="1818" t="str">
        <f>'Sect credit'!H5:I5</f>
        <v>2017/18</v>
      </c>
      <c r="I5" s="1820"/>
    </row>
    <row r="6" spans="1:10" ht="19.5" customHeight="1">
      <c r="A6" s="1798"/>
      <c r="B6" s="967"/>
      <c r="C6" s="967"/>
      <c r="D6" s="967"/>
      <c r="E6" s="967"/>
      <c r="F6" s="967" t="s">
        <v>4</v>
      </c>
      <c r="G6" s="967" t="s">
        <v>703</v>
      </c>
      <c r="H6" s="967" t="s">
        <v>4</v>
      </c>
      <c r="I6" s="968" t="s">
        <v>703</v>
      </c>
    </row>
    <row r="7" spans="1:10" s="964" customFormat="1" ht="19.5" customHeight="1">
      <c r="A7" s="969" t="s">
        <v>953</v>
      </c>
      <c r="B7" s="970">
        <v>30642.247245480001</v>
      </c>
      <c r="C7" s="970">
        <v>31880.03314581899</v>
      </c>
      <c r="D7" s="970">
        <v>37452.612048049028</v>
      </c>
      <c r="E7" s="970">
        <v>37260.579699310001</v>
      </c>
      <c r="F7" s="970">
        <v>1237.7859003389894</v>
      </c>
      <c r="G7" s="970">
        <v>4.0394749458905093</v>
      </c>
      <c r="H7" s="970">
        <v>-192.03234873902693</v>
      </c>
      <c r="I7" s="971">
        <v>-0.51273419459412639</v>
      </c>
    </row>
    <row r="8" spans="1:10" s="964" customFormat="1" ht="19.5" customHeight="1">
      <c r="A8" s="969" t="s">
        <v>954</v>
      </c>
      <c r="B8" s="970">
        <v>1014.6742012399998</v>
      </c>
      <c r="C8" s="970">
        <v>2678.6642721999997</v>
      </c>
      <c r="D8" s="970">
        <v>997.93884472999969</v>
      </c>
      <c r="E8" s="970">
        <v>699.16074755999989</v>
      </c>
      <c r="F8" s="970">
        <v>1663.9900709599999</v>
      </c>
      <c r="G8" s="970">
        <v>163.99254745281715</v>
      </c>
      <c r="H8" s="970">
        <v>-298.7780971699998</v>
      </c>
      <c r="I8" s="971">
        <v>-29.93951971584357</v>
      </c>
    </row>
    <row r="9" spans="1:10" s="964" customFormat="1" ht="19.5" customHeight="1">
      <c r="A9" s="969" t="s">
        <v>955</v>
      </c>
      <c r="B9" s="970">
        <v>29668.697392400001</v>
      </c>
      <c r="C9" s="970">
        <v>31751.165333390007</v>
      </c>
      <c r="D9" s="970">
        <v>33940.579231210002</v>
      </c>
      <c r="E9" s="970">
        <v>37293.26304061</v>
      </c>
      <c r="F9" s="970">
        <v>2082.4679409900054</v>
      </c>
      <c r="G9" s="970">
        <v>7.0190743915958196</v>
      </c>
      <c r="H9" s="970">
        <v>3352.6838093999977</v>
      </c>
      <c r="I9" s="971">
        <v>9.8780983864796355</v>
      </c>
    </row>
    <row r="10" spans="1:10" s="964" customFormat="1" ht="19.5" customHeight="1">
      <c r="A10" s="969" t="s">
        <v>956</v>
      </c>
      <c r="B10" s="970">
        <v>10549.536879520989</v>
      </c>
      <c r="C10" s="970">
        <v>14263.245945970986</v>
      </c>
      <c r="D10" s="970">
        <v>21433.386203185986</v>
      </c>
      <c r="E10" s="970">
        <v>16554.947814810988</v>
      </c>
      <c r="F10" s="970">
        <v>3713.7090664499974</v>
      </c>
      <c r="G10" s="970">
        <v>35.20257911661637</v>
      </c>
      <c r="H10" s="970">
        <v>-4878.4383883749979</v>
      </c>
      <c r="I10" s="971">
        <v>-22.760931670469493</v>
      </c>
    </row>
    <row r="11" spans="1:10" ht="19.5" customHeight="1">
      <c r="A11" s="972" t="s">
        <v>957</v>
      </c>
      <c r="B11" s="973">
        <v>9573.2858712009893</v>
      </c>
      <c r="C11" s="973">
        <v>12864.505270670987</v>
      </c>
      <c r="D11" s="973">
        <v>20038.838908685982</v>
      </c>
      <c r="E11" s="973">
        <v>15912.030698930985</v>
      </c>
      <c r="F11" s="973">
        <v>3291.2193994699974</v>
      </c>
      <c r="G11" s="973">
        <v>34.379203167544262</v>
      </c>
      <c r="H11" s="973">
        <v>-4126.8082097549977</v>
      </c>
      <c r="I11" s="974">
        <v>-20.594048530257918</v>
      </c>
      <c r="J11" s="964"/>
    </row>
    <row r="12" spans="1:10" ht="19.5" customHeight="1">
      <c r="A12" s="972" t="s">
        <v>958</v>
      </c>
      <c r="B12" s="973">
        <v>976.25100831999998</v>
      </c>
      <c r="C12" s="973">
        <v>1398.7406753</v>
      </c>
      <c r="D12" s="973">
        <v>1394.5472945000029</v>
      </c>
      <c r="E12" s="973">
        <v>642.91711588000271</v>
      </c>
      <c r="F12" s="973">
        <v>422.48966698000004</v>
      </c>
      <c r="G12" s="973">
        <v>43.276745773307766</v>
      </c>
      <c r="H12" s="973">
        <v>-751.63017862000015</v>
      </c>
      <c r="I12" s="974">
        <v>-53.897790457475125</v>
      </c>
      <c r="J12" s="964"/>
    </row>
    <row r="13" spans="1:10" s="964" customFormat="1" ht="19.5" customHeight="1">
      <c r="A13" s="969" t="s">
        <v>959</v>
      </c>
      <c r="B13" s="970">
        <v>1463885.5165692642</v>
      </c>
      <c r="C13" s="970">
        <v>1652818.962166718</v>
      </c>
      <c r="D13" s="970">
        <v>1728231.1549233354</v>
      </c>
      <c r="E13" s="970">
        <v>1944246.1210975994</v>
      </c>
      <c r="F13" s="970">
        <v>188933.44559745374</v>
      </c>
      <c r="G13" s="970">
        <v>12.906299260357104</v>
      </c>
      <c r="H13" s="970">
        <v>216014.96617426397</v>
      </c>
      <c r="I13" s="971">
        <v>12.499194078227713</v>
      </c>
    </row>
    <row r="14" spans="1:10" ht="19.5" customHeight="1">
      <c r="A14" s="972" t="s">
        <v>960</v>
      </c>
      <c r="B14" s="973">
        <v>1207457.4441309331</v>
      </c>
      <c r="C14" s="973">
        <v>1380963.2823172514</v>
      </c>
      <c r="D14" s="973">
        <v>1453024.6078200554</v>
      </c>
      <c r="E14" s="973">
        <v>1624499.9908008985</v>
      </c>
      <c r="F14" s="973">
        <v>173505.83818631829</v>
      </c>
      <c r="G14" s="973">
        <v>14.369519938750225</v>
      </c>
      <c r="H14" s="973">
        <v>171475.38298084307</v>
      </c>
      <c r="I14" s="974">
        <v>11.80127177874188</v>
      </c>
      <c r="J14" s="964"/>
    </row>
    <row r="15" spans="1:10" ht="19.5" customHeight="1">
      <c r="A15" s="972" t="s">
        <v>961</v>
      </c>
      <c r="B15" s="973">
        <v>1021955.0148755575</v>
      </c>
      <c r="C15" s="973">
        <v>1148488.8590230551</v>
      </c>
      <c r="D15" s="973">
        <v>1208966.3336286163</v>
      </c>
      <c r="E15" s="973">
        <v>1353656.8388004268</v>
      </c>
      <c r="F15" s="973">
        <v>126533.84414749756</v>
      </c>
      <c r="G15" s="973">
        <v>12.381547358315519</v>
      </c>
      <c r="H15" s="973">
        <v>144690.50517181051</v>
      </c>
      <c r="I15" s="974">
        <v>11.968116989456064</v>
      </c>
      <c r="J15" s="964"/>
    </row>
    <row r="16" spans="1:10" ht="19.5" customHeight="1">
      <c r="A16" s="972" t="s">
        <v>962</v>
      </c>
      <c r="B16" s="973">
        <v>38739.909665018989</v>
      </c>
      <c r="C16" s="973">
        <v>48033.1164543595</v>
      </c>
      <c r="D16" s="973">
        <v>53180.607488533526</v>
      </c>
      <c r="E16" s="973">
        <v>55835.414914261004</v>
      </c>
      <c r="F16" s="973">
        <v>9293.206789340511</v>
      </c>
      <c r="G16" s="973">
        <v>23.988715693191214</v>
      </c>
      <c r="H16" s="973">
        <v>2654.8074257274784</v>
      </c>
      <c r="I16" s="974">
        <v>4.9920592319294048</v>
      </c>
      <c r="J16" s="964"/>
    </row>
    <row r="17" spans="1:10" ht="19.5" customHeight="1">
      <c r="A17" s="972" t="s">
        <v>963</v>
      </c>
      <c r="B17" s="973">
        <v>913.77268212334366</v>
      </c>
      <c r="C17" s="973">
        <v>975.5638093833436</v>
      </c>
      <c r="D17" s="973">
        <v>1157.6889045299999</v>
      </c>
      <c r="E17" s="973">
        <v>1350.7198146600001</v>
      </c>
      <c r="F17" s="973">
        <v>61.791127259999939</v>
      </c>
      <c r="G17" s="973">
        <v>6.762199009540887</v>
      </c>
      <c r="H17" s="973">
        <v>193.03091013000017</v>
      </c>
      <c r="I17" s="974">
        <v>16.673815338013203</v>
      </c>
      <c r="J17" s="964"/>
    </row>
    <row r="18" spans="1:10" ht="19.5" customHeight="1">
      <c r="A18" s="972" t="s">
        <v>964</v>
      </c>
      <c r="B18" s="973">
        <v>115407.51848351916</v>
      </c>
      <c r="C18" s="973">
        <v>150614.83868545661</v>
      </c>
      <c r="D18" s="973">
        <v>158394.45860238725</v>
      </c>
      <c r="E18" s="973">
        <v>171850.15236834862</v>
      </c>
      <c r="F18" s="973">
        <v>35207.320201937444</v>
      </c>
      <c r="G18" s="973">
        <v>30.506955408598657</v>
      </c>
      <c r="H18" s="973">
        <v>13455.693765961361</v>
      </c>
      <c r="I18" s="974">
        <v>8.495053352679955</v>
      </c>
      <c r="J18" s="964"/>
    </row>
    <row r="19" spans="1:10" ht="19.5" customHeight="1">
      <c r="A19" s="972" t="s">
        <v>965</v>
      </c>
      <c r="B19" s="973">
        <v>30441.228424714001</v>
      </c>
      <c r="C19" s="973">
        <v>32850.904344996998</v>
      </c>
      <c r="D19" s="973">
        <v>31325.519195988501</v>
      </c>
      <c r="E19" s="973">
        <v>41806.864903201989</v>
      </c>
      <c r="F19" s="973">
        <v>2409.6759202829962</v>
      </c>
      <c r="G19" s="973">
        <v>7.9158300928706211</v>
      </c>
      <c r="H19" s="973">
        <v>10481.345707213488</v>
      </c>
      <c r="I19" s="974">
        <v>33.459447684288385</v>
      </c>
      <c r="J19" s="964"/>
    </row>
    <row r="20" spans="1:10" ht="19.5" customHeight="1">
      <c r="A20" s="972" t="s">
        <v>966</v>
      </c>
      <c r="B20" s="973">
        <v>256428.07243833123</v>
      </c>
      <c r="C20" s="973">
        <v>271855.67984946654</v>
      </c>
      <c r="D20" s="973">
        <v>275206.54710327991</v>
      </c>
      <c r="E20" s="973">
        <v>319746.13029670063</v>
      </c>
      <c r="F20" s="973">
        <v>15427.607411135308</v>
      </c>
      <c r="G20" s="973">
        <v>6.0163488593260466</v>
      </c>
      <c r="H20" s="973">
        <v>44539.583193420724</v>
      </c>
      <c r="I20" s="974">
        <v>16.184056543068305</v>
      </c>
      <c r="J20" s="964"/>
    </row>
    <row r="21" spans="1:10" ht="19.5" customHeight="1">
      <c r="A21" s="972" t="s">
        <v>967</v>
      </c>
      <c r="B21" s="973">
        <v>17327.638864479995</v>
      </c>
      <c r="C21" s="973">
        <v>19420.663633449993</v>
      </c>
      <c r="D21" s="973">
        <v>20275.515842311506</v>
      </c>
      <c r="E21" s="973">
        <v>22258.280115900005</v>
      </c>
      <c r="F21" s="973">
        <v>2093.0247689699972</v>
      </c>
      <c r="G21" s="973">
        <v>12.079111212667861</v>
      </c>
      <c r="H21" s="973">
        <v>1982.7642735884983</v>
      </c>
      <c r="I21" s="974">
        <v>9.7791064306773929</v>
      </c>
      <c r="J21" s="964"/>
    </row>
    <row r="22" spans="1:10" ht="19.5" customHeight="1">
      <c r="A22" s="972" t="s">
        <v>968</v>
      </c>
      <c r="B22" s="973">
        <v>6520.465008359999</v>
      </c>
      <c r="C22" s="973">
        <v>7255.2454246800007</v>
      </c>
      <c r="D22" s="973">
        <v>7427.6373241500014</v>
      </c>
      <c r="E22" s="973">
        <v>8125.674914340002</v>
      </c>
      <c r="F22" s="973">
        <v>734.78041632000168</v>
      </c>
      <c r="G22" s="973">
        <v>11.268834590446037</v>
      </c>
      <c r="H22" s="973">
        <v>698.03759019000063</v>
      </c>
      <c r="I22" s="974">
        <v>9.3978415978984557</v>
      </c>
      <c r="J22" s="964"/>
    </row>
    <row r="23" spans="1:10" ht="19.5" customHeight="1">
      <c r="A23" s="972" t="s">
        <v>969</v>
      </c>
      <c r="B23" s="973">
        <v>287.13090332000002</v>
      </c>
      <c r="C23" s="973">
        <v>259.86916123000009</v>
      </c>
      <c r="D23" s="973">
        <v>244.15460744000004</v>
      </c>
      <c r="E23" s="973">
        <v>297.91496854000002</v>
      </c>
      <c r="F23" s="973">
        <v>-27.261742089999927</v>
      </c>
      <c r="G23" s="973">
        <v>-9.4945342959540024</v>
      </c>
      <c r="H23" s="973">
        <v>53.760361099999983</v>
      </c>
      <c r="I23" s="974">
        <v>22.018982833740449</v>
      </c>
      <c r="J23" s="964"/>
    </row>
    <row r="24" spans="1:10" ht="19.5" customHeight="1">
      <c r="A24" s="972" t="s">
        <v>970</v>
      </c>
      <c r="B24" s="973">
        <v>10520.042952799995</v>
      </c>
      <c r="C24" s="973">
        <v>11905.549047539995</v>
      </c>
      <c r="D24" s="973">
        <v>12603.723910721506</v>
      </c>
      <c r="E24" s="973">
        <v>13834.690233020003</v>
      </c>
      <c r="F24" s="973">
        <v>1385.5060947399998</v>
      </c>
      <c r="G24" s="973">
        <v>13.170156252748342</v>
      </c>
      <c r="H24" s="973">
        <v>1230.9663222984964</v>
      </c>
      <c r="I24" s="974">
        <v>9.7666874569615114</v>
      </c>
      <c r="J24" s="964"/>
    </row>
    <row r="25" spans="1:10" ht="19.5" customHeight="1">
      <c r="A25" s="972" t="s">
        <v>971</v>
      </c>
      <c r="B25" s="973">
        <v>239100.43357385125</v>
      </c>
      <c r="C25" s="973">
        <v>252435.01621601661</v>
      </c>
      <c r="D25" s="973">
        <v>254931.03126096842</v>
      </c>
      <c r="E25" s="973">
        <v>297487.85018080065</v>
      </c>
      <c r="F25" s="973">
        <v>13334.582642165362</v>
      </c>
      <c r="G25" s="973">
        <v>5.5769796996401899</v>
      </c>
      <c r="H25" s="973">
        <v>42556.818919832236</v>
      </c>
      <c r="I25" s="974">
        <v>16.693463604384657</v>
      </c>
      <c r="J25" s="964"/>
    </row>
    <row r="26" spans="1:10" ht="19.5" customHeight="1">
      <c r="A26" s="972" t="s">
        <v>972</v>
      </c>
      <c r="B26" s="973">
        <v>21244.037959647005</v>
      </c>
      <c r="C26" s="973">
        <v>23002.386991658004</v>
      </c>
      <c r="D26" s="973">
        <v>20008.657657009506</v>
      </c>
      <c r="E26" s="973">
        <v>24346.333174772004</v>
      </c>
      <c r="F26" s="973">
        <v>1758.3490320109995</v>
      </c>
      <c r="G26" s="973">
        <v>8.2769059034397277</v>
      </c>
      <c r="H26" s="973">
        <v>4337.6755177624982</v>
      </c>
      <c r="I26" s="974">
        <v>21.678993124473333</v>
      </c>
      <c r="J26" s="964"/>
    </row>
    <row r="27" spans="1:10" ht="19.5" customHeight="1">
      <c r="A27" s="972" t="s">
        <v>973</v>
      </c>
      <c r="B27" s="973">
        <v>4896.8193568699999</v>
      </c>
      <c r="C27" s="973">
        <v>5492.6636095799995</v>
      </c>
      <c r="D27" s="973">
        <v>5115.3989484724998</v>
      </c>
      <c r="E27" s="973">
        <v>6080.1891191840023</v>
      </c>
      <c r="F27" s="973">
        <v>595.84425270999964</v>
      </c>
      <c r="G27" s="973">
        <v>12.167985161103791</v>
      </c>
      <c r="H27" s="973">
        <v>964.79017071150247</v>
      </c>
      <c r="I27" s="974">
        <v>18.860506881864939</v>
      </c>
      <c r="J27" s="964"/>
    </row>
    <row r="28" spans="1:10" ht="19.5" customHeight="1">
      <c r="A28" s="972" t="s">
        <v>974</v>
      </c>
      <c r="B28" s="973">
        <v>212959.57625733424</v>
      </c>
      <c r="C28" s="973">
        <v>223939.9656147786</v>
      </c>
      <c r="D28" s="973">
        <v>229806.97465548641</v>
      </c>
      <c r="E28" s="973">
        <v>267061.32788684464</v>
      </c>
      <c r="F28" s="973">
        <v>10980.389357444365</v>
      </c>
      <c r="G28" s="973">
        <v>5.1560909119090175</v>
      </c>
      <c r="H28" s="973">
        <v>37254.353231358225</v>
      </c>
      <c r="I28" s="974">
        <v>16.211149938859705</v>
      </c>
    </row>
    <row r="29" spans="1:10" ht="19.5" customHeight="1">
      <c r="A29" s="972" t="s">
        <v>975</v>
      </c>
      <c r="B29" s="973">
        <v>5278.9611000700006</v>
      </c>
      <c r="C29" s="973">
        <v>7036.6821502789999</v>
      </c>
      <c r="D29" s="973">
        <v>6484.4219719099983</v>
      </c>
      <c r="E29" s="973">
        <v>6481.7684019999997</v>
      </c>
      <c r="F29" s="973">
        <v>1757.7210502089993</v>
      </c>
      <c r="G29" s="973">
        <v>33.296722913637147</v>
      </c>
      <c r="H29" s="973">
        <v>-2.6535699099986232</v>
      </c>
      <c r="I29" s="974">
        <v>-4.0922227478311521E-2</v>
      </c>
    </row>
    <row r="30" spans="1:10" ht="19.5" customHeight="1">
      <c r="A30" s="972" t="s">
        <v>976</v>
      </c>
      <c r="B30" s="973">
        <v>6049.5126459699995</v>
      </c>
      <c r="C30" s="973">
        <v>6351.4469476100012</v>
      </c>
      <c r="D30" s="973">
        <v>7961.0625486200006</v>
      </c>
      <c r="E30" s="973">
        <v>7600.6959244200016</v>
      </c>
      <c r="F30" s="973">
        <v>301.93430164000165</v>
      </c>
      <c r="G30" s="973">
        <v>4.9910516649823196</v>
      </c>
      <c r="H30" s="973">
        <v>-360.36662419999902</v>
      </c>
      <c r="I30" s="974">
        <v>-4.5266146572666521</v>
      </c>
    </row>
    <row r="31" spans="1:10" ht="19.5" customHeight="1">
      <c r="A31" s="972" t="s">
        <v>977</v>
      </c>
      <c r="B31" s="973">
        <v>201631.10251129424</v>
      </c>
      <c r="C31" s="973">
        <v>210551.8365168896</v>
      </c>
      <c r="D31" s="973">
        <v>215361.4901349564</v>
      </c>
      <c r="E31" s="973">
        <v>252978.86356042459</v>
      </c>
      <c r="F31" s="973">
        <v>8920.7340055953537</v>
      </c>
      <c r="G31" s="973">
        <v>4.4242846934270297</v>
      </c>
      <c r="H31" s="973">
        <v>37617.373425468191</v>
      </c>
      <c r="I31" s="974">
        <v>17.467084482882822</v>
      </c>
    </row>
    <row r="32" spans="1:10" s="964" customFormat="1" ht="19.5" customHeight="1">
      <c r="A32" s="969" t="s">
        <v>978</v>
      </c>
      <c r="B32" s="970">
        <v>15710.448766480469</v>
      </c>
      <c r="C32" s="970">
        <v>17684.448286538671</v>
      </c>
      <c r="D32" s="970">
        <v>15873.632969296117</v>
      </c>
      <c r="E32" s="970">
        <v>13996.962791163667</v>
      </c>
      <c r="F32" s="970">
        <v>1973.9995200582016</v>
      </c>
      <c r="G32" s="970">
        <v>12.564883087680419</v>
      </c>
      <c r="H32" s="970">
        <v>-1876.67017813245</v>
      </c>
      <c r="I32" s="971">
        <v>-11.822562495696074</v>
      </c>
    </row>
    <row r="33" spans="1:10" ht="19.5" customHeight="1">
      <c r="A33" s="972" t="s">
        <v>979</v>
      </c>
      <c r="B33" s="973">
        <v>3525.8661369574529</v>
      </c>
      <c r="C33" s="973">
        <v>2031.7618355100035</v>
      </c>
      <c r="D33" s="973">
        <v>798.37922911999999</v>
      </c>
      <c r="E33" s="973">
        <v>709.50031888000012</v>
      </c>
      <c r="F33" s="973">
        <v>-1494.1043014474494</v>
      </c>
      <c r="G33" s="973">
        <v>-42.37552542867509</v>
      </c>
      <c r="H33" s="973">
        <v>-88.878910239999868</v>
      </c>
      <c r="I33" s="974">
        <v>-11.132417652944847</v>
      </c>
      <c r="J33" s="964"/>
    </row>
    <row r="34" spans="1:10" ht="19.5" customHeight="1">
      <c r="A34" s="972" t="s">
        <v>980</v>
      </c>
      <c r="B34" s="973">
        <v>12184.582629523016</v>
      </c>
      <c r="C34" s="973">
        <v>15652.686451028667</v>
      </c>
      <c r="D34" s="973">
        <v>15075.253740176116</v>
      </c>
      <c r="E34" s="973">
        <v>13287.462472283667</v>
      </c>
      <c r="F34" s="973">
        <v>3468.1038215056506</v>
      </c>
      <c r="G34" s="973">
        <v>28.463049797885564</v>
      </c>
      <c r="H34" s="973">
        <v>-1787.7912678924495</v>
      </c>
      <c r="I34" s="974">
        <v>-11.859112282322112</v>
      </c>
      <c r="J34" s="964"/>
    </row>
    <row r="35" spans="1:10" ht="19.5" customHeight="1">
      <c r="A35" s="972" t="s">
        <v>981</v>
      </c>
      <c r="B35" s="973">
        <v>11320.202087583017</v>
      </c>
      <c r="C35" s="973">
        <v>14476.372414392667</v>
      </c>
      <c r="D35" s="973">
        <v>14375.570182953867</v>
      </c>
      <c r="E35" s="973">
        <v>12682.749160250667</v>
      </c>
      <c r="F35" s="973">
        <v>3156.1703268096499</v>
      </c>
      <c r="G35" s="973">
        <v>27.8808655745785</v>
      </c>
      <c r="H35" s="973">
        <v>-1692.8210227031996</v>
      </c>
      <c r="I35" s="974">
        <v>-11.775679163741954</v>
      </c>
      <c r="J35" s="964"/>
    </row>
    <row r="36" spans="1:10" ht="19.5" customHeight="1">
      <c r="A36" s="972" t="s">
        <v>982</v>
      </c>
      <c r="B36" s="973">
        <v>265.39942653000003</v>
      </c>
      <c r="C36" s="973">
        <v>374.97164668000005</v>
      </c>
      <c r="D36" s="973">
        <v>475.84970142999993</v>
      </c>
      <c r="E36" s="973">
        <v>231.54540872000001</v>
      </c>
      <c r="F36" s="973">
        <v>109.57222015000002</v>
      </c>
      <c r="G36" s="973">
        <v>41.285778791091047</v>
      </c>
      <c r="H36" s="973">
        <v>-244.30429270999991</v>
      </c>
      <c r="I36" s="974">
        <v>-51.340642218715018</v>
      </c>
      <c r="J36" s="964"/>
    </row>
    <row r="37" spans="1:10" ht="19.5" customHeight="1">
      <c r="A37" s="972" t="s">
        <v>983</v>
      </c>
      <c r="B37" s="973">
        <v>384.82057557999997</v>
      </c>
      <c r="C37" s="973">
        <v>330.84573000000006</v>
      </c>
      <c r="D37" s="973">
        <v>125.76797999999997</v>
      </c>
      <c r="E37" s="973">
        <v>304.89297208050004</v>
      </c>
      <c r="F37" s="973">
        <v>-53.974845579999908</v>
      </c>
      <c r="G37" s="973">
        <v>-14.025977041027302</v>
      </c>
      <c r="H37" s="973">
        <v>179.12499208050008</v>
      </c>
      <c r="I37" s="974">
        <v>142.4249575134308</v>
      </c>
      <c r="J37" s="964"/>
    </row>
    <row r="38" spans="1:10" ht="19.5" customHeight="1">
      <c r="A38" s="972" t="s">
        <v>984</v>
      </c>
      <c r="B38" s="973">
        <v>214.16053982999998</v>
      </c>
      <c r="C38" s="973">
        <v>470.49665995600009</v>
      </c>
      <c r="D38" s="973">
        <v>98.065875792249997</v>
      </c>
      <c r="E38" s="973">
        <v>68.274931232500023</v>
      </c>
      <c r="F38" s="973">
        <v>256.33612012600008</v>
      </c>
      <c r="G38" s="973">
        <v>119.69344134520719</v>
      </c>
      <c r="H38" s="973">
        <v>-29.790944559749974</v>
      </c>
      <c r="I38" s="974">
        <v>-30.378502531157032</v>
      </c>
      <c r="J38" s="964"/>
    </row>
    <row r="39" spans="1:10" s="964" customFormat="1" ht="19.5" customHeight="1">
      <c r="A39" s="969" t="s">
        <v>985</v>
      </c>
      <c r="B39" s="975">
        <v>52982.202178080013</v>
      </c>
      <c r="C39" s="975">
        <v>57505.822351980009</v>
      </c>
      <c r="D39" s="975">
        <v>63087.466175484013</v>
      </c>
      <c r="E39" s="975">
        <v>70368.792525424025</v>
      </c>
      <c r="F39" s="975">
        <v>4523.6201738999953</v>
      </c>
      <c r="G39" s="975">
        <v>8.5379995317965918</v>
      </c>
      <c r="H39" s="975">
        <v>7281.3263499400127</v>
      </c>
      <c r="I39" s="976">
        <v>11.541637018177724</v>
      </c>
    </row>
    <row r="40" spans="1:10" ht="19.5" customHeight="1">
      <c r="A40" s="972" t="s">
        <v>986</v>
      </c>
      <c r="B40" s="973">
        <v>2364.1932916099995</v>
      </c>
      <c r="C40" s="973">
        <v>2707.9796820600004</v>
      </c>
      <c r="D40" s="973">
        <v>2557.9741380300002</v>
      </c>
      <c r="E40" s="973">
        <v>2470.5162193500005</v>
      </c>
      <c r="F40" s="973">
        <v>343.78639045000091</v>
      </c>
      <c r="G40" s="973">
        <v>14.541382537122619</v>
      </c>
      <c r="H40" s="973">
        <v>-87.457918679999693</v>
      </c>
      <c r="I40" s="974">
        <v>-3.4190306062810545</v>
      </c>
      <c r="J40" s="964"/>
    </row>
    <row r="41" spans="1:10" ht="19.5" customHeight="1">
      <c r="A41" s="972" t="s">
        <v>987</v>
      </c>
      <c r="B41" s="973">
        <v>33199.255564790001</v>
      </c>
      <c r="C41" s="973">
        <v>36081.413844809991</v>
      </c>
      <c r="D41" s="973">
        <v>42571.079088134007</v>
      </c>
      <c r="E41" s="973">
        <v>48016.572871074022</v>
      </c>
      <c r="F41" s="973">
        <v>2882.1582800199903</v>
      </c>
      <c r="G41" s="973">
        <v>8.6813942993249196</v>
      </c>
      <c r="H41" s="973">
        <v>5445.4937829400151</v>
      </c>
      <c r="I41" s="974">
        <v>12.791533359223346</v>
      </c>
      <c r="J41" s="964"/>
    </row>
    <row r="42" spans="1:10" ht="19.5" customHeight="1">
      <c r="A42" s="972" t="s">
        <v>988</v>
      </c>
      <c r="B42" s="973">
        <v>4053.484134090002</v>
      </c>
      <c r="C42" s="973">
        <v>5725.1431164400092</v>
      </c>
      <c r="D42" s="973">
        <v>5334.2274360700094</v>
      </c>
      <c r="E42" s="973">
        <v>6416.7152949199981</v>
      </c>
      <c r="F42" s="973">
        <v>1671.6589823500071</v>
      </c>
      <c r="G42" s="973">
        <v>41.240052435169844</v>
      </c>
      <c r="H42" s="973">
        <v>1082.4878588499887</v>
      </c>
      <c r="I42" s="974">
        <v>20.2932453072813</v>
      </c>
      <c r="J42" s="964"/>
    </row>
    <row r="43" spans="1:10" ht="19.5" customHeight="1">
      <c r="A43" s="972" t="s">
        <v>989</v>
      </c>
      <c r="B43" s="973">
        <v>4855.5547392700009</v>
      </c>
      <c r="C43" s="973">
        <v>5167.2158984600019</v>
      </c>
      <c r="D43" s="973">
        <v>5819.1500393899987</v>
      </c>
      <c r="E43" s="973">
        <v>6681.5668258300002</v>
      </c>
      <c r="F43" s="973">
        <v>311.66115919000094</v>
      </c>
      <c r="G43" s="973">
        <v>6.4186519548301302</v>
      </c>
      <c r="H43" s="973">
        <v>862.41678644000149</v>
      </c>
      <c r="I43" s="974">
        <v>14.820322222356818</v>
      </c>
      <c r="J43" s="964"/>
    </row>
    <row r="44" spans="1:10" ht="19.5" customHeight="1">
      <c r="A44" s="972" t="s">
        <v>990</v>
      </c>
      <c r="B44" s="973">
        <v>8509.69</v>
      </c>
      <c r="C44" s="973">
        <v>7824.0461703000001</v>
      </c>
      <c r="D44" s="973">
        <v>6805.0354738599981</v>
      </c>
      <c r="E44" s="973">
        <v>6783.4213142500003</v>
      </c>
      <c r="F44" s="973">
        <v>-685.64382970000042</v>
      </c>
      <c r="G44" s="973">
        <v>-8.0572127739083363</v>
      </c>
      <c r="H44" s="973">
        <v>-21.614159609997841</v>
      </c>
      <c r="I44" s="974">
        <v>-0.31762008725779223</v>
      </c>
      <c r="J44" s="964"/>
    </row>
    <row r="45" spans="1:10" s="964" customFormat="1" ht="19.5" customHeight="1">
      <c r="A45" s="969" t="s">
        <v>991</v>
      </c>
      <c r="B45" s="970">
        <v>546.32794058218929</v>
      </c>
      <c r="C45" s="970">
        <v>755.99291433930443</v>
      </c>
      <c r="D45" s="970">
        <v>905.78233736723189</v>
      </c>
      <c r="E45" s="970">
        <v>1087.5105823930996</v>
      </c>
      <c r="F45" s="970">
        <v>209.66497375711515</v>
      </c>
      <c r="G45" s="970">
        <v>38.377128128150943</v>
      </c>
      <c r="H45" s="970">
        <v>181.72824502586775</v>
      </c>
      <c r="I45" s="971">
        <v>20.06312527070061</v>
      </c>
    </row>
    <row r="46" spans="1:10" s="964" customFormat="1" ht="19.5" customHeight="1">
      <c r="A46" s="969" t="s">
        <v>992</v>
      </c>
      <c r="B46" s="970">
        <v>0</v>
      </c>
      <c r="C46" s="970">
        <v>0</v>
      </c>
      <c r="D46" s="970">
        <v>0</v>
      </c>
      <c r="E46" s="970">
        <v>0</v>
      </c>
      <c r="F46" s="970">
        <v>0</v>
      </c>
      <c r="G46" s="977"/>
      <c r="H46" s="977">
        <v>0</v>
      </c>
      <c r="I46" s="978"/>
    </row>
    <row r="47" spans="1:10" s="964" customFormat="1" ht="19.5" customHeight="1">
      <c r="A47" s="969" t="s">
        <v>993</v>
      </c>
      <c r="B47" s="970">
        <v>76853.009754380895</v>
      </c>
      <c r="C47" s="970">
        <v>85794.3820714045</v>
      </c>
      <c r="D47" s="970">
        <v>84302.562282967541</v>
      </c>
      <c r="E47" s="970">
        <v>87343.822025364119</v>
      </c>
      <c r="F47" s="970">
        <v>8941.3723170236044</v>
      </c>
      <c r="G47" s="970">
        <v>11.634381458318767</v>
      </c>
      <c r="H47" s="970">
        <v>3041.2597423965781</v>
      </c>
      <c r="I47" s="971">
        <v>3.6075531514550812</v>
      </c>
    </row>
    <row r="48" spans="1:10" ht="19.5" customHeight="1" thickBot="1">
      <c r="A48" s="979" t="s">
        <v>543</v>
      </c>
      <c r="B48" s="980">
        <v>1681852.6609274289</v>
      </c>
      <c r="C48" s="980">
        <v>1895132.7164883607</v>
      </c>
      <c r="D48" s="980">
        <v>1986225.1150156255</v>
      </c>
      <c r="E48" s="980">
        <v>2208851.160324235</v>
      </c>
      <c r="F48" s="980">
        <v>213280.05556093165</v>
      </c>
      <c r="G48" s="980">
        <v>12.68125683752357</v>
      </c>
      <c r="H48" s="980">
        <v>222626.04530860996</v>
      </c>
      <c r="I48" s="981">
        <v>11.208500165745743</v>
      </c>
      <c r="J48" s="964"/>
    </row>
    <row r="49" spans="1:8" ht="16.5" thickTop="1">
      <c r="A49" s="871" t="s">
        <v>731</v>
      </c>
      <c r="B49" s="881"/>
      <c r="C49" s="881"/>
      <c r="D49" s="881"/>
      <c r="E49" s="881"/>
      <c r="F49" s="881"/>
      <c r="H49" s="881"/>
    </row>
    <row r="54" spans="1:8">
      <c r="B54" s="881"/>
      <c r="C54" s="881"/>
      <c r="D54" s="881"/>
      <c r="E54" s="881"/>
    </row>
    <row r="55" spans="1:8">
      <c r="B55" s="881"/>
      <c r="C55" s="881"/>
      <c r="D55" s="881"/>
      <c r="E55" s="881"/>
    </row>
  </sheetData>
  <mergeCells count="7">
    <mergeCell ref="A1:I1"/>
    <mergeCell ref="A2:I2"/>
    <mergeCell ref="H3:I3"/>
    <mergeCell ref="F4:I4"/>
    <mergeCell ref="F5:G5"/>
    <mergeCell ref="H5:I5"/>
    <mergeCell ref="A4:A6"/>
  </mergeCells>
  <pageMargins left="0.7" right="0.7" top="0.75" bottom="0.75" header="0.3" footer="0.3"/>
  <pageSetup scale="6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0"/>
  <sheetViews>
    <sheetView workbookViewId="0">
      <selection activeCell="L11" sqref="L11"/>
    </sheetView>
  </sheetViews>
  <sheetFormatPr defaultRowHeight="12.75"/>
  <cols>
    <col min="1" max="1" width="61" style="751" customWidth="1"/>
    <col min="2" max="5" width="12.42578125" style="751" customWidth="1"/>
    <col min="6" max="9" width="9.7109375" style="751" customWidth="1"/>
    <col min="10" max="256" width="9.140625" style="751"/>
    <col min="257" max="257" width="55" style="751" customWidth="1"/>
    <col min="258" max="258" width="9.42578125" style="751" bestFit="1" customWidth="1"/>
    <col min="259" max="259" width="9.42578125" style="751" customWidth="1"/>
    <col min="260" max="260" width="9.42578125" style="751" bestFit="1" customWidth="1"/>
    <col min="261" max="261" width="9.42578125" style="751" customWidth="1"/>
    <col min="262" max="262" width="8.42578125" style="751" bestFit="1" customWidth="1"/>
    <col min="263" max="263" width="7.140625" style="751" bestFit="1" customWidth="1"/>
    <col min="264" max="264" width="8.42578125" style="751" bestFit="1" customWidth="1"/>
    <col min="265" max="265" width="6.85546875" style="751" customWidth="1"/>
    <col min="266" max="512" width="9.140625" style="751"/>
    <col min="513" max="513" width="55" style="751" customWidth="1"/>
    <col min="514" max="514" width="9.42578125" style="751" bestFit="1" customWidth="1"/>
    <col min="515" max="515" width="9.42578125" style="751" customWidth="1"/>
    <col min="516" max="516" width="9.42578125" style="751" bestFit="1" customWidth="1"/>
    <col min="517" max="517" width="9.42578125" style="751" customWidth="1"/>
    <col min="518" max="518" width="8.42578125" style="751" bestFit="1" customWidth="1"/>
    <col min="519" max="519" width="7.140625" style="751" bestFit="1" customWidth="1"/>
    <col min="520" max="520" width="8.42578125" style="751" bestFit="1" customWidth="1"/>
    <col min="521" max="521" width="6.85546875" style="751" customWidth="1"/>
    <col min="522" max="768" width="9.140625" style="751"/>
    <col min="769" max="769" width="55" style="751" customWidth="1"/>
    <col min="770" max="770" width="9.42578125" style="751" bestFit="1" customWidth="1"/>
    <col min="771" max="771" width="9.42578125" style="751" customWidth="1"/>
    <col min="772" max="772" width="9.42578125" style="751" bestFit="1" customWidth="1"/>
    <col min="773" max="773" width="9.42578125" style="751" customWidth="1"/>
    <col min="774" max="774" width="8.42578125" style="751" bestFit="1" customWidth="1"/>
    <col min="775" max="775" width="7.140625" style="751" bestFit="1" customWidth="1"/>
    <col min="776" max="776" width="8.42578125" style="751" bestFit="1" customWidth="1"/>
    <col min="777" max="777" width="6.85546875" style="751" customWidth="1"/>
    <col min="778" max="1024" width="9.140625" style="751"/>
    <col min="1025" max="1025" width="55" style="751" customWidth="1"/>
    <col min="1026" max="1026" width="9.42578125" style="751" bestFit="1" customWidth="1"/>
    <col min="1027" max="1027" width="9.42578125" style="751" customWidth="1"/>
    <col min="1028" max="1028" width="9.42578125" style="751" bestFit="1" customWidth="1"/>
    <col min="1029" max="1029" width="9.42578125" style="751" customWidth="1"/>
    <col min="1030" max="1030" width="8.42578125" style="751" bestFit="1" customWidth="1"/>
    <col min="1031" max="1031" width="7.140625" style="751" bestFit="1" customWidth="1"/>
    <col min="1032" max="1032" width="8.42578125" style="751" bestFit="1" customWidth="1"/>
    <col min="1033" max="1033" width="6.85546875" style="751" customWidth="1"/>
    <col min="1034" max="1280" width="9.140625" style="751"/>
    <col min="1281" max="1281" width="55" style="751" customWidth="1"/>
    <col min="1282" max="1282" width="9.42578125" style="751" bestFit="1" customWidth="1"/>
    <col min="1283" max="1283" width="9.42578125" style="751" customWidth="1"/>
    <col min="1284" max="1284" width="9.42578125" style="751" bestFit="1" customWidth="1"/>
    <col min="1285" max="1285" width="9.42578125" style="751" customWidth="1"/>
    <col min="1286" max="1286" width="8.42578125" style="751" bestFit="1" customWidth="1"/>
    <col min="1287" max="1287" width="7.140625" style="751" bestFit="1" customWidth="1"/>
    <col min="1288" max="1288" width="8.42578125" style="751" bestFit="1" customWidth="1"/>
    <col min="1289" max="1289" width="6.85546875" style="751" customWidth="1"/>
    <col min="1290" max="1536" width="9.140625" style="751"/>
    <col min="1537" max="1537" width="55" style="751" customWidth="1"/>
    <col min="1538" max="1538" width="9.42578125" style="751" bestFit="1" customWidth="1"/>
    <col min="1539" max="1539" width="9.42578125" style="751" customWidth="1"/>
    <col min="1540" max="1540" width="9.42578125" style="751" bestFit="1" customWidth="1"/>
    <col min="1541" max="1541" width="9.42578125" style="751" customWidth="1"/>
    <col min="1542" max="1542" width="8.42578125" style="751" bestFit="1" customWidth="1"/>
    <col min="1543" max="1543" width="7.140625" style="751" bestFit="1" customWidth="1"/>
    <col min="1544" max="1544" width="8.42578125" style="751" bestFit="1" customWidth="1"/>
    <col min="1545" max="1545" width="6.85546875" style="751" customWidth="1"/>
    <col min="1546" max="1792" width="9.140625" style="751"/>
    <col min="1793" max="1793" width="55" style="751" customWidth="1"/>
    <col min="1794" max="1794" width="9.42578125" style="751" bestFit="1" customWidth="1"/>
    <col min="1795" max="1795" width="9.42578125" style="751" customWidth="1"/>
    <col min="1796" max="1796" width="9.42578125" style="751" bestFit="1" customWidth="1"/>
    <col min="1797" max="1797" width="9.42578125" style="751" customWidth="1"/>
    <col min="1798" max="1798" width="8.42578125" style="751" bestFit="1" customWidth="1"/>
    <col min="1799" max="1799" width="7.140625" style="751" bestFit="1" customWidth="1"/>
    <col min="1800" max="1800" width="8.42578125" style="751" bestFit="1" customWidth="1"/>
    <col min="1801" max="1801" width="6.85546875" style="751" customWidth="1"/>
    <col min="1802" max="2048" width="9.140625" style="751"/>
    <col min="2049" max="2049" width="55" style="751" customWidth="1"/>
    <col min="2050" max="2050" width="9.42578125" style="751" bestFit="1" customWidth="1"/>
    <col min="2051" max="2051" width="9.42578125" style="751" customWidth="1"/>
    <col min="2052" max="2052" width="9.42578125" style="751" bestFit="1" customWidth="1"/>
    <col min="2053" max="2053" width="9.42578125" style="751" customWidth="1"/>
    <col min="2054" max="2054" width="8.42578125" style="751" bestFit="1" customWidth="1"/>
    <col min="2055" max="2055" width="7.140625" style="751" bestFit="1" customWidth="1"/>
    <col min="2056" max="2056" width="8.42578125" style="751" bestFit="1" customWidth="1"/>
    <col min="2057" max="2057" width="6.85546875" style="751" customWidth="1"/>
    <col min="2058" max="2304" width="9.140625" style="751"/>
    <col min="2305" max="2305" width="55" style="751" customWidth="1"/>
    <col min="2306" max="2306" width="9.42578125" style="751" bestFit="1" customWidth="1"/>
    <col min="2307" max="2307" width="9.42578125" style="751" customWidth="1"/>
    <col min="2308" max="2308" width="9.42578125" style="751" bestFit="1" customWidth="1"/>
    <col min="2309" max="2309" width="9.42578125" style="751" customWidth="1"/>
    <col min="2310" max="2310" width="8.42578125" style="751" bestFit="1" customWidth="1"/>
    <col min="2311" max="2311" width="7.140625" style="751" bestFit="1" customWidth="1"/>
    <col min="2312" max="2312" width="8.42578125" style="751" bestFit="1" customWidth="1"/>
    <col min="2313" max="2313" width="6.85546875" style="751" customWidth="1"/>
    <col min="2314" max="2560" width="9.140625" style="751"/>
    <col min="2561" max="2561" width="55" style="751" customWidth="1"/>
    <col min="2562" max="2562" width="9.42578125" style="751" bestFit="1" customWidth="1"/>
    <col min="2563" max="2563" width="9.42578125" style="751" customWidth="1"/>
    <col min="2564" max="2564" width="9.42578125" style="751" bestFit="1" customWidth="1"/>
    <col min="2565" max="2565" width="9.42578125" style="751" customWidth="1"/>
    <col min="2566" max="2566" width="8.42578125" style="751" bestFit="1" customWidth="1"/>
    <col min="2567" max="2567" width="7.140625" style="751" bestFit="1" customWidth="1"/>
    <col min="2568" max="2568" width="8.42578125" style="751" bestFit="1" customWidth="1"/>
    <col min="2569" max="2569" width="6.85546875" style="751" customWidth="1"/>
    <col min="2570" max="2816" width="9.140625" style="751"/>
    <col min="2817" max="2817" width="55" style="751" customWidth="1"/>
    <col min="2818" max="2818" width="9.42578125" style="751" bestFit="1" customWidth="1"/>
    <col min="2819" max="2819" width="9.42578125" style="751" customWidth="1"/>
    <col min="2820" max="2820" width="9.42578125" style="751" bestFit="1" customWidth="1"/>
    <col min="2821" max="2821" width="9.42578125" style="751" customWidth="1"/>
    <col min="2822" max="2822" width="8.42578125" style="751" bestFit="1" customWidth="1"/>
    <col min="2823" max="2823" width="7.140625" style="751" bestFit="1" customWidth="1"/>
    <col min="2824" max="2824" width="8.42578125" style="751" bestFit="1" customWidth="1"/>
    <col min="2825" max="2825" width="6.85546875" style="751" customWidth="1"/>
    <col min="2826" max="3072" width="9.140625" style="751"/>
    <col min="3073" max="3073" width="55" style="751" customWidth="1"/>
    <col min="3074" max="3074" width="9.42578125" style="751" bestFit="1" customWidth="1"/>
    <col min="3075" max="3075" width="9.42578125" style="751" customWidth="1"/>
    <col min="3076" max="3076" width="9.42578125" style="751" bestFit="1" customWidth="1"/>
    <col min="3077" max="3077" width="9.42578125" style="751" customWidth="1"/>
    <col min="3078" max="3078" width="8.42578125" style="751" bestFit="1" customWidth="1"/>
    <col min="3079" max="3079" width="7.140625" style="751" bestFit="1" customWidth="1"/>
    <col min="3080" max="3080" width="8.42578125" style="751" bestFit="1" customWidth="1"/>
    <col min="3081" max="3081" width="6.85546875" style="751" customWidth="1"/>
    <col min="3082" max="3328" width="9.140625" style="751"/>
    <col min="3329" max="3329" width="55" style="751" customWidth="1"/>
    <col min="3330" max="3330" width="9.42578125" style="751" bestFit="1" customWidth="1"/>
    <col min="3331" max="3331" width="9.42578125" style="751" customWidth="1"/>
    <col min="3332" max="3332" width="9.42578125" style="751" bestFit="1" customWidth="1"/>
    <col min="3333" max="3333" width="9.42578125" style="751" customWidth="1"/>
    <col min="3334" max="3334" width="8.42578125" style="751" bestFit="1" customWidth="1"/>
    <col min="3335" max="3335" width="7.140625" style="751" bestFit="1" customWidth="1"/>
    <col min="3336" max="3336" width="8.42578125" style="751" bestFit="1" customWidth="1"/>
    <col min="3337" max="3337" width="6.85546875" style="751" customWidth="1"/>
    <col min="3338" max="3584" width="9.140625" style="751"/>
    <col min="3585" max="3585" width="55" style="751" customWidth="1"/>
    <col min="3586" max="3586" width="9.42578125" style="751" bestFit="1" customWidth="1"/>
    <col min="3587" max="3587" width="9.42578125" style="751" customWidth="1"/>
    <col min="3588" max="3588" width="9.42578125" style="751" bestFit="1" customWidth="1"/>
    <col min="3589" max="3589" width="9.42578125" style="751" customWidth="1"/>
    <col min="3590" max="3590" width="8.42578125" style="751" bestFit="1" customWidth="1"/>
    <col min="3591" max="3591" width="7.140625" style="751" bestFit="1" customWidth="1"/>
    <col min="3592" max="3592" width="8.42578125" style="751" bestFit="1" customWidth="1"/>
    <col min="3593" max="3593" width="6.85546875" style="751" customWidth="1"/>
    <col min="3594" max="3840" width="9.140625" style="751"/>
    <col min="3841" max="3841" width="55" style="751" customWidth="1"/>
    <col min="3842" max="3842" width="9.42578125" style="751" bestFit="1" customWidth="1"/>
    <col min="3843" max="3843" width="9.42578125" style="751" customWidth="1"/>
    <col min="3844" max="3844" width="9.42578125" style="751" bestFit="1" customWidth="1"/>
    <col min="3845" max="3845" width="9.42578125" style="751" customWidth="1"/>
    <col min="3846" max="3846" width="8.42578125" style="751" bestFit="1" customWidth="1"/>
    <col min="3847" max="3847" width="7.140625" style="751" bestFit="1" customWidth="1"/>
    <col min="3848" max="3848" width="8.42578125" style="751" bestFit="1" customWidth="1"/>
    <col min="3849" max="3849" width="6.85546875" style="751" customWidth="1"/>
    <col min="3850" max="4096" width="9.140625" style="751"/>
    <col min="4097" max="4097" width="55" style="751" customWidth="1"/>
    <col min="4098" max="4098" width="9.42578125" style="751" bestFit="1" customWidth="1"/>
    <col min="4099" max="4099" width="9.42578125" style="751" customWidth="1"/>
    <col min="4100" max="4100" width="9.42578125" style="751" bestFit="1" customWidth="1"/>
    <col min="4101" max="4101" width="9.42578125" style="751" customWidth="1"/>
    <col min="4102" max="4102" width="8.42578125" style="751" bestFit="1" customWidth="1"/>
    <col min="4103" max="4103" width="7.140625" style="751" bestFit="1" customWidth="1"/>
    <col min="4104" max="4104" width="8.42578125" style="751" bestFit="1" customWidth="1"/>
    <col min="4105" max="4105" width="6.85546875" style="751" customWidth="1"/>
    <col min="4106" max="4352" width="9.140625" style="751"/>
    <col min="4353" max="4353" width="55" style="751" customWidth="1"/>
    <col min="4354" max="4354" width="9.42578125" style="751" bestFit="1" customWidth="1"/>
    <col min="4355" max="4355" width="9.42578125" style="751" customWidth="1"/>
    <col min="4356" max="4356" width="9.42578125" style="751" bestFit="1" customWidth="1"/>
    <col min="4357" max="4357" width="9.42578125" style="751" customWidth="1"/>
    <col min="4358" max="4358" width="8.42578125" style="751" bestFit="1" customWidth="1"/>
    <col min="4359" max="4359" width="7.140625" style="751" bestFit="1" customWidth="1"/>
    <col min="4360" max="4360" width="8.42578125" style="751" bestFit="1" customWidth="1"/>
    <col min="4361" max="4361" width="6.85546875" style="751" customWidth="1"/>
    <col min="4362" max="4608" width="9.140625" style="751"/>
    <col min="4609" max="4609" width="55" style="751" customWidth="1"/>
    <col min="4610" max="4610" width="9.42578125" style="751" bestFit="1" customWidth="1"/>
    <col min="4611" max="4611" width="9.42578125" style="751" customWidth="1"/>
    <col min="4612" max="4612" width="9.42578125" style="751" bestFit="1" customWidth="1"/>
    <col min="4613" max="4613" width="9.42578125" style="751" customWidth="1"/>
    <col min="4614" max="4614" width="8.42578125" style="751" bestFit="1" customWidth="1"/>
    <col min="4615" max="4615" width="7.140625" style="751" bestFit="1" customWidth="1"/>
    <col min="4616" max="4616" width="8.42578125" style="751" bestFit="1" customWidth="1"/>
    <col min="4617" max="4617" width="6.85546875" style="751" customWidth="1"/>
    <col min="4618" max="4864" width="9.140625" style="751"/>
    <col min="4865" max="4865" width="55" style="751" customWidth="1"/>
    <col min="4866" max="4866" width="9.42578125" style="751" bestFit="1" customWidth="1"/>
    <col min="4867" max="4867" width="9.42578125" style="751" customWidth="1"/>
    <col min="4868" max="4868" width="9.42578125" style="751" bestFit="1" customWidth="1"/>
    <col min="4869" max="4869" width="9.42578125" style="751" customWidth="1"/>
    <col min="4870" max="4870" width="8.42578125" style="751" bestFit="1" customWidth="1"/>
    <col min="4871" max="4871" width="7.140625" style="751" bestFit="1" customWidth="1"/>
    <col min="4872" max="4872" width="8.42578125" style="751" bestFit="1" customWidth="1"/>
    <col min="4873" max="4873" width="6.85546875" style="751" customWidth="1"/>
    <col min="4874" max="5120" width="9.140625" style="751"/>
    <col min="5121" max="5121" width="55" style="751" customWidth="1"/>
    <col min="5122" max="5122" width="9.42578125" style="751" bestFit="1" customWidth="1"/>
    <col min="5123" max="5123" width="9.42578125" style="751" customWidth="1"/>
    <col min="5124" max="5124" width="9.42578125" style="751" bestFit="1" customWidth="1"/>
    <col min="5125" max="5125" width="9.42578125" style="751" customWidth="1"/>
    <col min="5126" max="5126" width="8.42578125" style="751" bestFit="1" customWidth="1"/>
    <col min="5127" max="5127" width="7.140625" style="751" bestFit="1" customWidth="1"/>
    <col min="5128" max="5128" width="8.42578125" style="751" bestFit="1" customWidth="1"/>
    <col min="5129" max="5129" width="6.85546875" style="751" customWidth="1"/>
    <col min="5130" max="5376" width="9.140625" style="751"/>
    <col min="5377" max="5377" width="55" style="751" customWidth="1"/>
    <col min="5378" max="5378" width="9.42578125" style="751" bestFit="1" customWidth="1"/>
    <col min="5379" max="5379" width="9.42578125" style="751" customWidth="1"/>
    <col min="5380" max="5380" width="9.42578125" style="751" bestFit="1" customWidth="1"/>
    <col min="5381" max="5381" width="9.42578125" style="751" customWidth="1"/>
    <col min="5382" max="5382" width="8.42578125" style="751" bestFit="1" customWidth="1"/>
    <col min="5383" max="5383" width="7.140625" style="751" bestFit="1" customWidth="1"/>
    <col min="5384" max="5384" width="8.42578125" style="751" bestFit="1" customWidth="1"/>
    <col min="5385" max="5385" width="6.85546875" style="751" customWidth="1"/>
    <col min="5386" max="5632" width="9.140625" style="751"/>
    <col min="5633" max="5633" width="55" style="751" customWidth="1"/>
    <col min="5634" max="5634" width="9.42578125" style="751" bestFit="1" customWidth="1"/>
    <col min="5635" max="5635" width="9.42578125" style="751" customWidth="1"/>
    <col min="5636" max="5636" width="9.42578125" style="751" bestFit="1" customWidth="1"/>
    <col min="5637" max="5637" width="9.42578125" style="751" customWidth="1"/>
    <col min="5638" max="5638" width="8.42578125" style="751" bestFit="1" customWidth="1"/>
    <col min="5639" max="5639" width="7.140625" style="751" bestFit="1" customWidth="1"/>
    <col min="5640" max="5640" width="8.42578125" style="751" bestFit="1" customWidth="1"/>
    <col min="5641" max="5641" width="6.85546875" style="751" customWidth="1"/>
    <col min="5642" max="5888" width="9.140625" style="751"/>
    <col min="5889" max="5889" width="55" style="751" customWidth="1"/>
    <col min="5890" max="5890" width="9.42578125" style="751" bestFit="1" customWidth="1"/>
    <col min="5891" max="5891" width="9.42578125" style="751" customWidth="1"/>
    <col min="5892" max="5892" width="9.42578125" style="751" bestFit="1" customWidth="1"/>
    <col min="5893" max="5893" width="9.42578125" style="751" customWidth="1"/>
    <col min="5894" max="5894" width="8.42578125" style="751" bestFit="1" customWidth="1"/>
    <col min="5895" max="5895" width="7.140625" style="751" bestFit="1" customWidth="1"/>
    <col min="5896" max="5896" width="8.42578125" style="751" bestFit="1" customWidth="1"/>
    <col min="5897" max="5897" width="6.85546875" style="751" customWidth="1"/>
    <col min="5898" max="6144" width="9.140625" style="751"/>
    <col min="6145" max="6145" width="55" style="751" customWidth="1"/>
    <col min="6146" max="6146" width="9.42578125" style="751" bestFit="1" customWidth="1"/>
    <col min="6147" max="6147" width="9.42578125" style="751" customWidth="1"/>
    <col min="6148" max="6148" width="9.42578125" style="751" bestFit="1" customWidth="1"/>
    <col min="6149" max="6149" width="9.42578125" style="751" customWidth="1"/>
    <col min="6150" max="6150" width="8.42578125" style="751" bestFit="1" customWidth="1"/>
    <col min="6151" max="6151" width="7.140625" style="751" bestFit="1" customWidth="1"/>
    <col min="6152" max="6152" width="8.42578125" style="751" bestFit="1" customWidth="1"/>
    <col min="6153" max="6153" width="6.85546875" style="751" customWidth="1"/>
    <col min="6154" max="6400" width="9.140625" style="751"/>
    <col min="6401" max="6401" width="55" style="751" customWidth="1"/>
    <col min="6402" max="6402" width="9.42578125" style="751" bestFit="1" customWidth="1"/>
    <col min="6403" max="6403" width="9.42578125" style="751" customWidth="1"/>
    <col min="6404" max="6404" width="9.42578125" style="751" bestFit="1" customWidth="1"/>
    <col min="6405" max="6405" width="9.42578125" style="751" customWidth="1"/>
    <col min="6406" max="6406" width="8.42578125" style="751" bestFit="1" customWidth="1"/>
    <col min="6407" max="6407" width="7.140625" style="751" bestFit="1" customWidth="1"/>
    <col min="6408" max="6408" width="8.42578125" style="751" bestFit="1" customWidth="1"/>
    <col min="6409" max="6409" width="6.85546875" style="751" customWidth="1"/>
    <col min="6410" max="6656" width="9.140625" style="751"/>
    <col min="6657" max="6657" width="55" style="751" customWidth="1"/>
    <col min="6658" max="6658" width="9.42578125" style="751" bestFit="1" customWidth="1"/>
    <col min="6659" max="6659" width="9.42578125" style="751" customWidth="1"/>
    <col min="6660" max="6660" width="9.42578125" style="751" bestFit="1" customWidth="1"/>
    <col min="6661" max="6661" width="9.42578125" style="751" customWidth="1"/>
    <col min="6662" max="6662" width="8.42578125" style="751" bestFit="1" customWidth="1"/>
    <col min="6663" max="6663" width="7.140625" style="751" bestFit="1" customWidth="1"/>
    <col min="6664" max="6664" width="8.42578125" style="751" bestFit="1" customWidth="1"/>
    <col min="6665" max="6665" width="6.85546875" style="751" customWidth="1"/>
    <col min="6666" max="6912" width="9.140625" style="751"/>
    <col min="6913" max="6913" width="55" style="751" customWidth="1"/>
    <col min="6914" max="6914" width="9.42578125" style="751" bestFit="1" customWidth="1"/>
    <col min="6915" max="6915" width="9.42578125" style="751" customWidth="1"/>
    <col min="6916" max="6916" width="9.42578125" style="751" bestFit="1" customWidth="1"/>
    <col min="6917" max="6917" width="9.42578125" style="751" customWidth="1"/>
    <col min="6918" max="6918" width="8.42578125" style="751" bestFit="1" customWidth="1"/>
    <col min="6919" max="6919" width="7.140625" style="751" bestFit="1" customWidth="1"/>
    <col min="6920" max="6920" width="8.42578125" style="751" bestFit="1" customWidth="1"/>
    <col min="6921" max="6921" width="6.85546875" style="751" customWidth="1"/>
    <col min="6922" max="7168" width="9.140625" style="751"/>
    <col min="7169" max="7169" width="55" style="751" customWidth="1"/>
    <col min="7170" max="7170" width="9.42578125" style="751" bestFit="1" customWidth="1"/>
    <col min="7171" max="7171" width="9.42578125" style="751" customWidth="1"/>
    <col min="7172" max="7172" width="9.42578125" style="751" bestFit="1" customWidth="1"/>
    <col min="7173" max="7173" width="9.42578125" style="751" customWidth="1"/>
    <col min="7174" max="7174" width="8.42578125" style="751" bestFit="1" customWidth="1"/>
    <col min="7175" max="7175" width="7.140625" style="751" bestFit="1" customWidth="1"/>
    <col min="7176" max="7176" width="8.42578125" style="751" bestFit="1" customWidth="1"/>
    <col min="7177" max="7177" width="6.85546875" style="751" customWidth="1"/>
    <col min="7178" max="7424" width="9.140625" style="751"/>
    <col min="7425" max="7425" width="55" style="751" customWidth="1"/>
    <col min="7426" max="7426" width="9.42578125" style="751" bestFit="1" customWidth="1"/>
    <col min="7427" max="7427" width="9.42578125" style="751" customWidth="1"/>
    <col min="7428" max="7428" width="9.42578125" style="751" bestFit="1" customWidth="1"/>
    <col min="7429" max="7429" width="9.42578125" style="751" customWidth="1"/>
    <col min="7430" max="7430" width="8.42578125" style="751" bestFit="1" customWidth="1"/>
    <col min="7431" max="7431" width="7.140625" style="751" bestFit="1" customWidth="1"/>
    <col min="7432" max="7432" width="8.42578125" style="751" bestFit="1" customWidth="1"/>
    <col min="7433" max="7433" width="6.85546875" style="751" customWidth="1"/>
    <col min="7434" max="7680" width="9.140625" style="751"/>
    <col min="7681" max="7681" width="55" style="751" customWidth="1"/>
    <col min="7682" max="7682" width="9.42578125" style="751" bestFit="1" customWidth="1"/>
    <col min="7683" max="7683" width="9.42578125" style="751" customWidth="1"/>
    <col min="7684" max="7684" width="9.42578125" style="751" bestFit="1" customWidth="1"/>
    <col min="7685" max="7685" width="9.42578125" style="751" customWidth="1"/>
    <col min="7686" max="7686" width="8.42578125" style="751" bestFit="1" customWidth="1"/>
    <col min="7687" max="7687" width="7.140625" style="751" bestFit="1" customWidth="1"/>
    <col min="7688" max="7688" width="8.42578125" style="751" bestFit="1" customWidth="1"/>
    <col min="7689" max="7689" width="6.85546875" style="751" customWidth="1"/>
    <col min="7690" max="7936" width="9.140625" style="751"/>
    <col min="7937" max="7937" width="55" style="751" customWidth="1"/>
    <col min="7938" max="7938" width="9.42578125" style="751" bestFit="1" customWidth="1"/>
    <col min="7939" max="7939" width="9.42578125" style="751" customWidth="1"/>
    <col min="7940" max="7940" width="9.42578125" style="751" bestFit="1" customWidth="1"/>
    <col min="7941" max="7941" width="9.42578125" style="751" customWidth="1"/>
    <col min="7942" max="7942" width="8.42578125" style="751" bestFit="1" customWidth="1"/>
    <col min="7943" max="7943" width="7.140625" style="751" bestFit="1" customWidth="1"/>
    <col min="7944" max="7944" width="8.42578125" style="751" bestFit="1" customWidth="1"/>
    <col min="7945" max="7945" width="6.85546875" style="751" customWidth="1"/>
    <col min="7946" max="8192" width="9.140625" style="751"/>
    <col min="8193" max="8193" width="55" style="751" customWidth="1"/>
    <col min="8194" max="8194" width="9.42578125" style="751" bestFit="1" customWidth="1"/>
    <col min="8195" max="8195" width="9.42578125" style="751" customWidth="1"/>
    <col min="8196" max="8196" width="9.42578125" style="751" bestFit="1" customWidth="1"/>
    <col min="8197" max="8197" width="9.42578125" style="751" customWidth="1"/>
    <col min="8198" max="8198" width="8.42578125" style="751" bestFit="1" customWidth="1"/>
    <col min="8199" max="8199" width="7.140625" style="751" bestFit="1" customWidth="1"/>
    <col min="8200" max="8200" width="8.42578125" style="751" bestFit="1" customWidth="1"/>
    <col min="8201" max="8201" width="6.85546875" style="751" customWidth="1"/>
    <col min="8202" max="8448" width="9.140625" style="751"/>
    <col min="8449" max="8449" width="55" style="751" customWidth="1"/>
    <col min="8450" max="8450" width="9.42578125" style="751" bestFit="1" customWidth="1"/>
    <col min="8451" max="8451" width="9.42578125" style="751" customWidth="1"/>
    <col min="8452" max="8452" width="9.42578125" style="751" bestFit="1" customWidth="1"/>
    <col min="8453" max="8453" width="9.42578125" style="751" customWidth="1"/>
    <col min="8454" max="8454" width="8.42578125" style="751" bestFit="1" customWidth="1"/>
    <col min="8455" max="8455" width="7.140625" style="751" bestFit="1" customWidth="1"/>
    <col min="8456" max="8456" width="8.42578125" style="751" bestFit="1" customWidth="1"/>
    <col min="8457" max="8457" width="6.85546875" style="751" customWidth="1"/>
    <col min="8458" max="8704" width="9.140625" style="751"/>
    <col min="8705" max="8705" width="55" style="751" customWidth="1"/>
    <col min="8706" max="8706" width="9.42578125" style="751" bestFit="1" customWidth="1"/>
    <col min="8707" max="8707" width="9.42578125" style="751" customWidth="1"/>
    <col min="8708" max="8708" width="9.42578125" style="751" bestFit="1" customWidth="1"/>
    <col min="8709" max="8709" width="9.42578125" style="751" customWidth="1"/>
    <col min="8710" max="8710" width="8.42578125" style="751" bestFit="1" customWidth="1"/>
    <col min="8711" max="8711" width="7.140625" style="751" bestFit="1" customWidth="1"/>
    <col min="8712" max="8712" width="8.42578125" style="751" bestFit="1" customWidth="1"/>
    <col min="8713" max="8713" width="6.85546875" style="751" customWidth="1"/>
    <col min="8714" max="8960" width="9.140625" style="751"/>
    <col min="8961" max="8961" width="55" style="751" customWidth="1"/>
    <col min="8962" max="8962" width="9.42578125" style="751" bestFit="1" customWidth="1"/>
    <col min="8963" max="8963" width="9.42578125" style="751" customWidth="1"/>
    <col min="8964" max="8964" width="9.42578125" style="751" bestFit="1" customWidth="1"/>
    <col min="8965" max="8965" width="9.42578125" style="751" customWidth="1"/>
    <col min="8966" max="8966" width="8.42578125" style="751" bestFit="1" customWidth="1"/>
    <col min="8967" max="8967" width="7.140625" style="751" bestFit="1" customWidth="1"/>
    <col min="8968" max="8968" width="8.42578125" style="751" bestFit="1" customWidth="1"/>
    <col min="8969" max="8969" width="6.85546875" style="751" customWidth="1"/>
    <col min="8970" max="9216" width="9.140625" style="751"/>
    <col min="9217" max="9217" width="55" style="751" customWidth="1"/>
    <col min="9218" max="9218" width="9.42578125" style="751" bestFit="1" customWidth="1"/>
    <col min="9219" max="9219" width="9.42578125" style="751" customWidth="1"/>
    <col min="9220" max="9220" width="9.42578125" style="751" bestFit="1" customWidth="1"/>
    <col min="9221" max="9221" width="9.42578125" style="751" customWidth="1"/>
    <col min="9222" max="9222" width="8.42578125" style="751" bestFit="1" customWidth="1"/>
    <col min="9223" max="9223" width="7.140625" style="751" bestFit="1" customWidth="1"/>
    <col min="9224" max="9224" width="8.42578125" style="751" bestFit="1" customWidth="1"/>
    <col min="9225" max="9225" width="6.85546875" style="751" customWidth="1"/>
    <col min="9226" max="9472" width="9.140625" style="751"/>
    <col min="9473" max="9473" width="55" style="751" customWidth="1"/>
    <col min="9474" max="9474" width="9.42578125" style="751" bestFit="1" customWidth="1"/>
    <col min="9475" max="9475" width="9.42578125" style="751" customWidth="1"/>
    <col min="9476" max="9476" width="9.42578125" style="751" bestFit="1" customWidth="1"/>
    <col min="9477" max="9477" width="9.42578125" style="751" customWidth="1"/>
    <col min="9478" max="9478" width="8.42578125" style="751" bestFit="1" customWidth="1"/>
    <col min="9479" max="9479" width="7.140625" style="751" bestFit="1" customWidth="1"/>
    <col min="9480" max="9480" width="8.42578125" style="751" bestFit="1" customWidth="1"/>
    <col min="9481" max="9481" width="6.85546875" style="751" customWidth="1"/>
    <col min="9482" max="9728" width="9.140625" style="751"/>
    <col min="9729" max="9729" width="55" style="751" customWidth="1"/>
    <col min="9730" max="9730" width="9.42578125" style="751" bestFit="1" customWidth="1"/>
    <col min="9731" max="9731" width="9.42578125" style="751" customWidth="1"/>
    <col min="9732" max="9732" width="9.42578125" style="751" bestFit="1" customWidth="1"/>
    <col min="9733" max="9733" width="9.42578125" style="751" customWidth="1"/>
    <col min="9734" max="9734" width="8.42578125" style="751" bestFit="1" customWidth="1"/>
    <col min="9735" max="9735" width="7.140625" style="751" bestFit="1" customWidth="1"/>
    <col min="9736" max="9736" width="8.42578125" style="751" bestFit="1" customWidth="1"/>
    <col min="9737" max="9737" width="6.85546875" style="751" customWidth="1"/>
    <col min="9738" max="9984" width="9.140625" style="751"/>
    <col min="9985" max="9985" width="55" style="751" customWidth="1"/>
    <col min="9986" max="9986" width="9.42578125" style="751" bestFit="1" customWidth="1"/>
    <col min="9987" max="9987" width="9.42578125" style="751" customWidth="1"/>
    <col min="9988" max="9988" width="9.42578125" style="751" bestFit="1" customWidth="1"/>
    <col min="9989" max="9989" width="9.42578125" style="751" customWidth="1"/>
    <col min="9990" max="9990" width="8.42578125" style="751" bestFit="1" customWidth="1"/>
    <col min="9991" max="9991" width="7.140625" style="751" bestFit="1" customWidth="1"/>
    <col min="9992" max="9992" width="8.42578125" style="751" bestFit="1" customWidth="1"/>
    <col min="9993" max="9993" width="6.85546875" style="751" customWidth="1"/>
    <col min="9994" max="10240" width="9.140625" style="751"/>
    <col min="10241" max="10241" width="55" style="751" customWidth="1"/>
    <col min="10242" max="10242" width="9.42578125" style="751" bestFit="1" customWidth="1"/>
    <col min="10243" max="10243" width="9.42578125" style="751" customWidth="1"/>
    <col min="10244" max="10244" width="9.42578125" style="751" bestFit="1" customWidth="1"/>
    <col min="10245" max="10245" width="9.42578125" style="751" customWidth="1"/>
    <col min="10246" max="10246" width="8.42578125" style="751" bestFit="1" customWidth="1"/>
    <col min="10247" max="10247" width="7.140625" style="751" bestFit="1" customWidth="1"/>
    <col min="10248" max="10248" width="8.42578125" style="751" bestFit="1" customWidth="1"/>
    <col min="10249" max="10249" width="6.85546875" style="751" customWidth="1"/>
    <col min="10250" max="10496" width="9.140625" style="751"/>
    <col min="10497" max="10497" width="55" style="751" customWidth="1"/>
    <col min="10498" max="10498" width="9.42578125" style="751" bestFit="1" customWidth="1"/>
    <col min="10499" max="10499" width="9.42578125" style="751" customWidth="1"/>
    <col min="10500" max="10500" width="9.42578125" style="751" bestFit="1" customWidth="1"/>
    <col min="10501" max="10501" width="9.42578125" style="751" customWidth="1"/>
    <col min="10502" max="10502" width="8.42578125" style="751" bestFit="1" customWidth="1"/>
    <col min="10503" max="10503" width="7.140625" style="751" bestFit="1" customWidth="1"/>
    <col min="10504" max="10504" width="8.42578125" style="751" bestFit="1" customWidth="1"/>
    <col min="10505" max="10505" width="6.85546875" style="751" customWidth="1"/>
    <col min="10506" max="10752" width="9.140625" style="751"/>
    <col min="10753" max="10753" width="55" style="751" customWidth="1"/>
    <col min="10754" max="10754" width="9.42578125" style="751" bestFit="1" customWidth="1"/>
    <col min="10755" max="10755" width="9.42578125" style="751" customWidth="1"/>
    <col min="10756" max="10756" width="9.42578125" style="751" bestFit="1" customWidth="1"/>
    <col min="10757" max="10757" width="9.42578125" style="751" customWidth="1"/>
    <col min="10758" max="10758" width="8.42578125" style="751" bestFit="1" customWidth="1"/>
    <col min="10759" max="10759" width="7.140625" style="751" bestFit="1" customWidth="1"/>
    <col min="10760" max="10760" width="8.42578125" style="751" bestFit="1" customWidth="1"/>
    <col min="10761" max="10761" width="6.85546875" style="751" customWidth="1"/>
    <col min="10762" max="11008" width="9.140625" style="751"/>
    <col min="11009" max="11009" width="55" style="751" customWidth="1"/>
    <col min="11010" max="11010" width="9.42578125" style="751" bestFit="1" customWidth="1"/>
    <col min="11011" max="11011" width="9.42578125" style="751" customWidth="1"/>
    <col min="11012" max="11012" width="9.42578125" style="751" bestFit="1" customWidth="1"/>
    <col min="11013" max="11013" width="9.42578125" style="751" customWidth="1"/>
    <col min="11014" max="11014" width="8.42578125" style="751" bestFit="1" customWidth="1"/>
    <col min="11015" max="11015" width="7.140625" style="751" bestFit="1" customWidth="1"/>
    <col min="11016" max="11016" width="8.42578125" style="751" bestFit="1" customWidth="1"/>
    <col min="11017" max="11017" width="6.85546875" style="751" customWidth="1"/>
    <col min="11018" max="11264" width="9.140625" style="751"/>
    <col min="11265" max="11265" width="55" style="751" customWidth="1"/>
    <col min="11266" max="11266" width="9.42578125" style="751" bestFit="1" customWidth="1"/>
    <col min="11267" max="11267" width="9.42578125" style="751" customWidth="1"/>
    <col min="11268" max="11268" width="9.42578125" style="751" bestFit="1" customWidth="1"/>
    <col min="11269" max="11269" width="9.42578125" style="751" customWidth="1"/>
    <col min="11270" max="11270" width="8.42578125" style="751" bestFit="1" customWidth="1"/>
    <col min="11271" max="11271" width="7.140625" style="751" bestFit="1" customWidth="1"/>
    <col min="11272" max="11272" width="8.42578125" style="751" bestFit="1" customWidth="1"/>
    <col min="11273" max="11273" width="6.85546875" style="751" customWidth="1"/>
    <col min="11274" max="11520" width="9.140625" style="751"/>
    <col min="11521" max="11521" width="55" style="751" customWidth="1"/>
    <col min="11522" max="11522" width="9.42578125" style="751" bestFit="1" customWidth="1"/>
    <col min="11523" max="11523" width="9.42578125" style="751" customWidth="1"/>
    <col min="11524" max="11524" width="9.42578125" style="751" bestFit="1" customWidth="1"/>
    <col min="11525" max="11525" width="9.42578125" style="751" customWidth="1"/>
    <col min="11526" max="11526" width="8.42578125" style="751" bestFit="1" customWidth="1"/>
    <col min="11527" max="11527" width="7.140625" style="751" bestFit="1" customWidth="1"/>
    <col min="11528" max="11528" width="8.42578125" style="751" bestFit="1" customWidth="1"/>
    <col min="11529" max="11529" width="6.85546875" style="751" customWidth="1"/>
    <col min="11530" max="11776" width="9.140625" style="751"/>
    <col min="11777" max="11777" width="55" style="751" customWidth="1"/>
    <col min="11778" max="11778" width="9.42578125" style="751" bestFit="1" customWidth="1"/>
    <col min="11779" max="11779" width="9.42578125" style="751" customWidth="1"/>
    <col min="11780" max="11780" width="9.42578125" style="751" bestFit="1" customWidth="1"/>
    <col min="11781" max="11781" width="9.42578125" style="751" customWidth="1"/>
    <col min="11782" max="11782" width="8.42578125" style="751" bestFit="1" customWidth="1"/>
    <col min="11783" max="11783" width="7.140625" style="751" bestFit="1" customWidth="1"/>
    <col min="11784" max="11784" width="8.42578125" style="751" bestFit="1" customWidth="1"/>
    <col min="11785" max="11785" width="6.85546875" style="751" customWidth="1"/>
    <col min="11786" max="12032" width="9.140625" style="751"/>
    <col min="12033" max="12033" width="55" style="751" customWidth="1"/>
    <col min="12034" max="12034" width="9.42578125" style="751" bestFit="1" customWidth="1"/>
    <col min="12035" max="12035" width="9.42578125" style="751" customWidth="1"/>
    <col min="12036" max="12036" width="9.42578125" style="751" bestFit="1" customWidth="1"/>
    <col min="12037" max="12037" width="9.42578125" style="751" customWidth="1"/>
    <col min="12038" max="12038" width="8.42578125" style="751" bestFit="1" customWidth="1"/>
    <col min="12039" max="12039" width="7.140625" style="751" bestFit="1" customWidth="1"/>
    <col min="12040" max="12040" width="8.42578125" style="751" bestFit="1" customWidth="1"/>
    <col min="12041" max="12041" width="6.85546875" style="751" customWidth="1"/>
    <col min="12042" max="12288" width="9.140625" style="751"/>
    <col min="12289" max="12289" width="55" style="751" customWidth="1"/>
    <col min="12290" max="12290" width="9.42578125" style="751" bestFit="1" customWidth="1"/>
    <col min="12291" max="12291" width="9.42578125" style="751" customWidth="1"/>
    <col min="12292" max="12292" width="9.42578125" style="751" bestFit="1" customWidth="1"/>
    <col min="12293" max="12293" width="9.42578125" style="751" customWidth="1"/>
    <col min="12294" max="12294" width="8.42578125" style="751" bestFit="1" customWidth="1"/>
    <col min="12295" max="12295" width="7.140625" style="751" bestFit="1" customWidth="1"/>
    <col min="12296" max="12296" width="8.42578125" style="751" bestFit="1" customWidth="1"/>
    <col min="12297" max="12297" width="6.85546875" style="751" customWidth="1"/>
    <col min="12298" max="12544" width="9.140625" style="751"/>
    <col min="12545" max="12545" width="55" style="751" customWidth="1"/>
    <col min="12546" max="12546" width="9.42578125" style="751" bestFit="1" customWidth="1"/>
    <col min="12547" max="12547" width="9.42578125" style="751" customWidth="1"/>
    <col min="12548" max="12548" width="9.42578125" style="751" bestFit="1" customWidth="1"/>
    <col min="12549" max="12549" width="9.42578125" style="751" customWidth="1"/>
    <col min="12550" max="12550" width="8.42578125" style="751" bestFit="1" customWidth="1"/>
    <col min="12551" max="12551" width="7.140625" style="751" bestFit="1" customWidth="1"/>
    <col min="12552" max="12552" width="8.42578125" style="751" bestFit="1" customWidth="1"/>
    <col min="12553" max="12553" width="6.85546875" style="751" customWidth="1"/>
    <col min="12554" max="12800" width="9.140625" style="751"/>
    <col min="12801" max="12801" width="55" style="751" customWidth="1"/>
    <col min="12802" max="12802" width="9.42578125" style="751" bestFit="1" customWidth="1"/>
    <col min="12803" max="12803" width="9.42578125" style="751" customWidth="1"/>
    <col min="12804" max="12804" width="9.42578125" style="751" bestFit="1" customWidth="1"/>
    <col min="12805" max="12805" width="9.42578125" style="751" customWidth="1"/>
    <col min="12806" max="12806" width="8.42578125" style="751" bestFit="1" customWidth="1"/>
    <col min="12807" max="12807" width="7.140625" style="751" bestFit="1" customWidth="1"/>
    <col min="12808" max="12808" width="8.42578125" style="751" bestFit="1" customWidth="1"/>
    <col min="12809" max="12809" width="6.85546875" style="751" customWidth="1"/>
    <col min="12810" max="13056" width="9.140625" style="751"/>
    <col min="13057" max="13057" width="55" style="751" customWidth="1"/>
    <col min="13058" max="13058" width="9.42578125" style="751" bestFit="1" customWidth="1"/>
    <col min="13059" max="13059" width="9.42578125" style="751" customWidth="1"/>
    <col min="13060" max="13060" width="9.42578125" style="751" bestFit="1" customWidth="1"/>
    <col min="13061" max="13061" width="9.42578125" style="751" customWidth="1"/>
    <col min="13062" max="13062" width="8.42578125" style="751" bestFit="1" customWidth="1"/>
    <col min="13063" max="13063" width="7.140625" style="751" bestFit="1" customWidth="1"/>
    <col min="13064" max="13064" width="8.42578125" style="751" bestFit="1" customWidth="1"/>
    <col min="13065" max="13065" width="6.85546875" style="751" customWidth="1"/>
    <col min="13066" max="13312" width="9.140625" style="751"/>
    <col min="13313" max="13313" width="55" style="751" customWidth="1"/>
    <col min="13314" max="13314" width="9.42578125" style="751" bestFit="1" customWidth="1"/>
    <col min="13315" max="13315" width="9.42578125" style="751" customWidth="1"/>
    <col min="13316" max="13316" width="9.42578125" style="751" bestFit="1" customWidth="1"/>
    <col min="13317" max="13317" width="9.42578125" style="751" customWidth="1"/>
    <col min="13318" max="13318" width="8.42578125" style="751" bestFit="1" customWidth="1"/>
    <col min="13319" max="13319" width="7.140625" style="751" bestFit="1" customWidth="1"/>
    <col min="13320" max="13320" width="8.42578125" style="751" bestFit="1" customWidth="1"/>
    <col min="13321" max="13321" width="6.85546875" style="751" customWidth="1"/>
    <col min="13322" max="13568" width="9.140625" style="751"/>
    <col min="13569" max="13569" width="55" style="751" customWidth="1"/>
    <col min="13570" max="13570" width="9.42578125" style="751" bestFit="1" customWidth="1"/>
    <col min="13571" max="13571" width="9.42578125" style="751" customWidth="1"/>
    <col min="13572" max="13572" width="9.42578125" style="751" bestFit="1" customWidth="1"/>
    <col min="13573" max="13573" width="9.42578125" style="751" customWidth="1"/>
    <col min="13574" max="13574" width="8.42578125" style="751" bestFit="1" customWidth="1"/>
    <col min="13575" max="13575" width="7.140625" style="751" bestFit="1" customWidth="1"/>
    <col min="13576" max="13576" width="8.42578125" style="751" bestFit="1" customWidth="1"/>
    <col min="13577" max="13577" width="6.85546875" style="751" customWidth="1"/>
    <col min="13578" max="13824" width="9.140625" style="751"/>
    <col min="13825" max="13825" width="55" style="751" customWidth="1"/>
    <col min="13826" max="13826" width="9.42578125" style="751" bestFit="1" customWidth="1"/>
    <col min="13827" max="13827" width="9.42578125" style="751" customWidth="1"/>
    <col min="13828" max="13828" width="9.42578125" style="751" bestFit="1" customWidth="1"/>
    <col min="13829" max="13829" width="9.42578125" style="751" customWidth="1"/>
    <col min="13830" max="13830" width="8.42578125" style="751" bestFit="1" customWidth="1"/>
    <col min="13831" max="13831" width="7.140625" style="751" bestFit="1" customWidth="1"/>
    <col min="13832" max="13832" width="8.42578125" style="751" bestFit="1" customWidth="1"/>
    <col min="13833" max="13833" width="6.85546875" style="751" customWidth="1"/>
    <col min="13834" max="14080" width="9.140625" style="751"/>
    <col min="14081" max="14081" width="55" style="751" customWidth="1"/>
    <col min="14082" max="14082" width="9.42578125" style="751" bestFit="1" customWidth="1"/>
    <col min="14083" max="14083" width="9.42578125" style="751" customWidth="1"/>
    <col min="14084" max="14084" width="9.42578125" style="751" bestFit="1" customWidth="1"/>
    <col min="14085" max="14085" width="9.42578125" style="751" customWidth="1"/>
    <col min="14086" max="14086" width="8.42578125" style="751" bestFit="1" customWidth="1"/>
    <col min="14087" max="14087" width="7.140625" style="751" bestFit="1" customWidth="1"/>
    <col min="14088" max="14088" width="8.42578125" style="751" bestFit="1" customWidth="1"/>
    <col min="14089" max="14089" width="6.85546875" style="751" customWidth="1"/>
    <col min="14090" max="14336" width="9.140625" style="751"/>
    <col min="14337" max="14337" width="55" style="751" customWidth="1"/>
    <col min="14338" max="14338" width="9.42578125" style="751" bestFit="1" customWidth="1"/>
    <col min="14339" max="14339" width="9.42578125" style="751" customWidth="1"/>
    <col min="14340" max="14340" width="9.42578125" style="751" bestFit="1" customWidth="1"/>
    <col min="14341" max="14341" width="9.42578125" style="751" customWidth="1"/>
    <col min="14342" max="14342" width="8.42578125" style="751" bestFit="1" customWidth="1"/>
    <col min="14343" max="14343" width="7.140625" style="751" bestFit="1" customWidth="1"/>
    <col min="14344" max="14344" width="8.42578125" style="751" bestFit="1" customWidth="1"/>
    <col min="14345" max="14345" width="6.85546875" style="751" customWidth="1"/>
    <col min="14346" max="14592" width="9.140625" style="751"/>
    <col min="14593" max="14593" width="55" style="751" customWidth="1"/>
    <col min="14594" max="14594" width="9.42578125" style="751" bestFit="1" customWidth="1"/>
    <col min="14595" max="14595" width="9.42578125" style="751" customWidth="1"/>
    <col min="14596" max="14596" width="9.42578125" style="751" bestFit="1" customWidth="1"/>
    <col min="14597" max="14597" width="9.42578125" style="751" customWidth="1"/>
    <col min="14598" max="14598" width="8.42578125" style="751" bestFit="1" customWidth="1"/>
    <col min="14599" max="14599" width="7.140625" style="751" bestFit="1" customWidth="1"/>
    <col min="14600" max="14600" width="8.42578125" style="751" bestFit="1" customWidth="1"/>
    <col min="14601" max="14601" width="6.85546875" style="751" customWidth="1"/>
    <col min="14602" max="14848" width="9.140625" style="751"/>
    <col min="14849" max="14849" width="55" style="751" customWidth="1"/>
    <col min="14850" max="14850" width="9.42578125" style="751" bestFit="1" customWidth="1"/>
    <col min="14851" max="14851" width="9.42578125" style="751" customWidth="1"/>
    <col min="14852" max="14852" width="9.42578125" style="751" bestFit="1" customWidth="1"/>
    <col min="14853" max="14853" width="9.42578125" style="751" customWidth="1"/>
    <col min="14854" max="14854" width="8.42578125" style="751" bestFit="1" customWidth="1"/>
    <col min="14855" max="14855" width="7.140625" style="751" bestFit="1" customWidth="1"/>
    <col min="14856" max="14856" width="8.42578125" style="751" bestFit="1" customWidth="1"/>
    <col min="14857" max="14857" width="6.85546875" style="751" customWidth="1"/>
    <col min="14858" max="15104" width="9.140625" style="751"/>
    <col min="15105" max="15105" width="55" style="751" customWidth="1"/>
    <col min="15106" max="15106" width="9.42578125" style="751" bestFit="1" customWidth="1"/>
    <col min="15107" max="15107" width="9.42578125" style="751" customWidth="1"/>
    <col min="15108" max="15108" width="9.42578125" style="751" bestFit="1" customWidth="1"/>
    <col min="15109" max="15109" width="9.42578125" style="751" customWidth="1"/>
    <col min="15110" max="15110" width="8.42578125" style="751" bestFit="1" customWidth="1"/>
    <col min="15111" max="15111" width="7.140625" style="751" bestFit="1" customWidth="1"/>
    <col min="15112" max="15112" width="8.42578125" style="751" bestFit="1" customWidth="1"/>
    <col min="15113" max="15113" width="6.85546875" style="751" customWidth="1"/>
    <col min="15114" max="15360" width="9.140625" style="751"/>
    <col min="15361" max="15361" width="55" style="751" customWidth="1"/>
    <col min="15362" max="15362" width="9.42578125" style="751" bestFit="1" customWidth="1"/>
    <col min="15363" max="15363" width="9.42578125" style="751" customWidth="1"/>
    <col min="15364" max="15364" width="9.42578125" style="751" bestFit="1" customWidth="1"/>
    <col min="15365" max="15365" width="9.42578125" style="751" customWidth="1"/>
    <col min="15366" max="15366" width="8.42578125" style="751" bestFit="1" customWidth="1"/>
    <col min="15367" max="15367" width="7.140625" style="751" bestFit="1" customWidth="1"/>
    <col min="15368" max="15368" width="8.42578125" style="751" bestFit="1" customWidth="1"/>
    <col min="15369" max="15369" width="6.85546875" style="751" customWidth="1"/>
    <col min="15370" max="15616" width="9.140625" style="751"/>
    <col min="15617" max="15617" width="55" style="751" customWidth="1"/>
    <col min="15618" max="15618" width="9.42578125" style="751" bestFit="1" customWidth="1"/>
    <col min="15619" max="15619" width="9.42578125" style="751" customWidth="1"/>
    <col min="15620" max="15620" width="9.42578125" style="751" bestFit="1" customWidth="1"/>
    <col min="15621" max="15621" width="9.42578125" style="751" customWidth="1"/>
    <col min="15622" max="15622" width="8.42578125" style="751" bestFit="1" customWidth="1"/>
    <col min="15623" max="15623" width="7.140625" style="751" bestFit="1" customWidth="1"/>
    <col min="15624" max="15624" width="8.42578125" style="751" bestFit="1" customWidth="1"/>
    <col min="15625" max="15625" width="6.85546875" style="751" customWidth="1"/>
    <col min="15626" max="15872" width="9.140625" style="751"/>
    <col min="15873" max="15873" width="55" style="751" customWidth="1"/>
    <col min="15874" max="15874" width="9.42578125" style="751" bestFit="1" customWidth="1"/>
    <col min="15875" max="15875" width="9.42578125" style="751" customWidth="1"/>
    <col min="15876" max="15876" width="9.42578125" style="751" bestFit="1" customWidth="1"/>
    <col min="15877" max="15877" width="9.42578125" style="751" customWidth="1"/>
    <col min="15878" max="15878" width="8.42578125" style="751" bestFit="1" customWidth="1"/>
    <col min="15879" max="15879" width="7.140625" style="751" bestFit="1" customWidth="1"/>
    <col min="15880" max="15880" width="8.42578125" style="751" bestFit="1" customWidth="1"/>
    <col min="15881" max="15881" width="6.85546875" style="751" customWidth="1"/>
    <col min="15882" max="16128" width="9.140625" style="751"/>
    <col min="16129" max="16129" width="55" style="751" customWidth="1"/>
    <col min="16130" max="16130" width="9.42578125" style="751" bestFit="1" customWidth="1"/>
    <col min="16131" max="16131" width="9.42578125" style="751" customWidth="1"/>
    <col min="16132" max="16132" width="9.42578125" style="751" bestFit="1" customWidth="1"/>
    <col min="16133" max="16133" width="9.42578125" style="751" customWidth="1"/>
    <col min="16134" max="16134" width="8.42578125" style="751" bestFit="1" customWidth="1"/>
    <col min="16135" max="16135" width="7.140625" style="751" bestFit="1" customWidth="1"/>
    <col min="16136" max="16136" width="8.42578125" style="751" bestFit="1" customWidth="1"/>
    <col min="16137" max="16137" width="6.85546875" style="751" customWidth="1"/>
    <col min="16138" max="16384" width="9.140625" style="751"/>
  </cols>
  <sheetData>
    <row r="1" spans="1:15" ht="15.75">
      <c r="A1" s="1828" t="s">
        <v>994</v>
      </c>
      <c r="B1" s="1828"/>
      <c r="C1" s="1828"/>
      <c r="D1" s="1828"/>
      <c r="E1" s="1828"/>
      <c r="F1" s="1828"/>
      <c r="G1" s="1828"/>
      <c r="H1" s="1828"/>
      <c r="I1" s="1828"/>
    </row>
    <row r="2" spans="1:15" s="807" customFormat="1" ht="15.75">
      <c r="A2" s="1828" t="s">
        <v>128</v>
      </c>
      <c r="B2" s="1828"/>
      <c r="C2" s="1828"/>
      <c r="D2" s="1828"/>
      <c r="E2" s="1828"/>
      <c r="F2" s="1828"/>
      <c r="G2" s="1828"/>
      <c r="H2" s="1828"/>
      <c r="I2" s="1828"/>
      <c r="L2" s="746"/>
      <c r="M2" s="746"/>
      <c r="N2" s="746"/>
      <c r="O2" s="746"/>
    </row>
    <row r="3" spans="1:15" ht="16.5" thickBot="1">
      <c r="A3" s="964"/>
      <c r="B3" s="964"/>
      <c r="C3" s="964"/>
      <c r="D3" s="964"/>
      <c r="E3" s="964"/>
      <c r="F3" s="982"/>
      <c r="G3" s="982"/>
      <c r="H3" s="807"/>
      <c r="I3" s="983" t="s">
        <v>70</v>
      </c>
      <c r="J3" s="808"/>
      <c r="L3" s="746"/>
      <c r="M3" s="746"/>
      <c r="N3" s="746"/>
      <c r="O3" s="746"/>
    </row>
    <row r="4" spans="1:15" ht="18.75" customHeight="1" thickTop="1">
      <c r="A4" s="1796" t="s">
        <v>737</v>
      </c>
      <c r="B4" s="984">
        <v>2016</v>
      </c>
      <c r="C4" s="984">
        <v>2017</v>
      </c>
      <c r="D4" s="984">
        <v>2017</v>
      </c>
      <c r="E4" s="985">
        <v>2018</v>
      </c>
      <c r="F4" s="1837" t="s">
        <v>697</v>
      </c>
      <c r="G4" s="1838"/>
      <c r="H4" s="1838"/>
      <c r="I4" s="1839"/>
      <c r="L4" s="746"/>
      <c r="M4" s="746"/>
      <c r="N4" s="746"/>
      <c r="O4" s="746"/>
    </row>
    <row r="5" spans="1:15" ht="18.75" customHeight="1">
      <c r="A5" s="1797"/>
      <c r="B5" s="986" t="s">
        <v>995</v>
      </c>
      <c r="C5" s="986" t="s">
        <v>700</v>
      </c>
      <c r="D5" s="986" t="s">
        <v>701</v>
      </c>
      <c r="E5" s="987" t="s">
        <v>702</v>
      </c>
      <c r="F5" s="1840" t="s">
        <v>7</v>
      </c>
      <c r="G5" s="1841"/>
      <c r="H5" s="1842" t="s">
        <v>53</v>
      </c>
      <c r="I5" s="1843"/>
      <c r="L5" s="746"/>
      <c r="M5" s="746"/>
      <c r="N5" s="746"/>
      <c r="O5" s="746"/>
    </row>
    <row r="6" spans="1:15" ht="18.75" customHeight="1">
      <c r="A6" s="1798"/>
      <c r="B6" s="967"/>
      <c r="C6" s="967"/>
      <c r="D6" s="967"/>
      <c r="E6" s="988"/>
      <c r="F6" s="989" t="s">
        <v>4</v>
      </c>
      <c r="G6" s="990" t="s">
        <v>703</v>
      </c>
      <c r="H6" s="990" t="s">
        <v>4</v>
      </c>
      <c r="I6" s="991" t="s">
        <v>703</v>
      </c>
      <c r="L6" s="746"/>
      <c r="M6" s="746"/>
      <c r="N6" s="746"/>
      <c r="O6" s="746"/>
    </row>
    <row r="7" spans="1:15" s="761" customFormat="1" ht="21.75" customHeight="1">
      <c r="A7" s="992" t="s">
        <v>996</v>
      </c>
      <c r="B7" s="993">
        <v>272669.10449378705</v>
      </c>
      <c r="C7" s="993">
        <v>295859.14284294244</v>
      </c>
      <c r="D7" s="993">
        <v>320911.37686844706</v>
      </c>
      <c r="E7" s="993">
        <v>360727.827417252</v>
      </c>
      <c r="F7" s="993">
        <v>23190.038349155395</v>
      </c>
      <c r="G7" s="994">
        <v>8.5048280010336832</v>
      </c>
      <c r="H7" s="993">
        <v>39816.450548804947</v>
      </c>
      <c r="I7" s="995">
        <v>12.407304140272696</v>
      </c>
      <c r="K7" s="760"/>
      <c r="L7" s="746"/>
      <c r="M7" s="746"/>
      <c r="N7" s="746"/>
      <c r="O7" s="746"/>
    </row>
    <row r="8" spans="1:15" s="747" customFormat="1" ht="21.75" customHeight="1">
      <c r="A8" s="996" t="s">
        <v>997</v>
      </c>
      <c r="B8" s="997">
        <v>102502.87031549773</v>
      </c>
      <c r="C8" s="997">
        <v>112343.91764624302</v>
      </c>
      <c r="D8" s="997">
        <v>124061.78594515505</v>
      </c>
      <c r="E8" s="997">
        <v>138146.83781522507</v>
      </c>
      <c r="F8" s="997">
        <v>9841.0473307452921</v>
      </c>
      <c r="G8" s="998">
        <v>9.6007529354594023</v>
      </c>
      <c r="H8" s="997">
        <v>14085.05187007002</v>
      </c>
      <c r="I8" s="999">
        <v>11.353255769102589</v>
      </c>
      <c r="K8" s="760"/>
      <c r="L8" s="746"/>
      <c r="M8" s="746"/>
      <c r="N8" s="746"/>
      <c r="O8" s="746"/>
    </row>
    <row r="9" spans="1:15" s="747" customFormat="1" ht="21.75" customHeight="1">
      <c r="A9" s="996" t="s">
        <v>998</v>
      </c>
      <c r="B9" s="997">
        <v>38106.232492948679</v>
      </c>
      <c r="C9" s="997">
        <v>47741.88245010002</v>
      </c>
      <c r="D9" s="997">
        <v>54882.592065490004</v>
      </c>
      <c r="E9" s="997">
        <v>61264.666465201517</v>
      </c>
      <c r="F9" s="997">
        <v>9635.6499571513414</v>
      </c>
      <c r="G9" s="998">
        <v>25.286283441781759</v>
      </c>
      <c r="H9" s="997">
        <v>6382.0743997115133</v>
      </c>
      <c r="I9" s="999">
        <v>11.628595078191543</v>
      </c>
      <c r="K9" s="760"/>
      <c r="L9" s="746"/>
      <c r="M9" s="746"/>
      <c r="N9" s="746"/>
      <c r="O9" s="746"/>
    </row>
    <row r="10" spans="1:15" s="747" customFormat="1" ht="21.75" customHeight="1">
      <c r="A10" s="996" t="s">
        <v>999</v>
      </c>
      <c r="B10" s="997">
        <v>67450.74726567122</v>
      </c>
      <c r="C10" s="997">
        <v>73306.407463402007</v>
      </c>
      <c r="D10" s="997">
        <v>83445.260128987473</v>
      </c>
      <c r="E10" s="997">
        <v>95852.092990959587</v>
      </c>
      <c r="F10" s="997">
        <v>5855.6601977307873</v>
      </c>
      <c r="G10" s="998">
        <v>8.6813866934147388</v>
      </c>
      <c r="H10" s="997">
        <v>12406.832861972114</v>
      </c>
      <c r="I10" s="999">
        <v>14.868229594819359</v>
      </c>
      <c r="K10" s="760"/>
      <c r="L10" s="746"/>
      <c r="M10" s="746"/>
      <c r="N10" s="746"/>
      <c r="O10" s="746"/>
    </row>
    <row r="11" spans="1:15" s="747" customFormat="1" ht="21.75" customHeight="1">
      <c r="A11" s="996" t="s">
        <v>1000</v>
      </c>
      <c r="B11" s="997">
        <v>64609.254419669407</v>
      </c>
      <c r="C11" s="997">
        <v>62466.935283197403</v>
      </c>
      <c r="D11" s="997">
        <v>58521.738728814504</v>
      </c>
      <c r="E11" s="997">
        <v>65464.230145865753</v>
      </c>
      <c r="F11" s="997">
        <v>-2142.3191364720042</v>
      </c>
      <c r="G11" s="998">
        <v>-3.3158084793187212</v>
      </c>
      <c r="H11" s="997">
        <v>6942.4914170512493</v>
      </c>
      <c r="I11" s="999">
        <v>11.863098342348048</v>
      </c>
      <c r="K11" s="760"/>
      <c r="L11" s="746"/>
      <c r="M11" s="746"/>
      <c r="N11" s="746"/>
      <c r="O11" s="746"/>
    </row>
    <row r="12" spans="1:15" s="809" customFormat="1" ht="21.75" customHeight="1">
      <c r="A12" s="1000" t="s">
        <v>1001</v>
      </c>
      <c r="B12" s="993">
        <v>294335.40503556671</v>
      </c>
      <c r="C12" s="993">
        <v>341280.4676730975</v>
      </c>
      <c r="D12" s="993">
        <v>359292.05474008806</v>
      </c>
      <c r="E12" s="993">
        <v>393821.32169280195</v>
      </c>
      <c r="F12" s="993">
        <v>46945.062637530791</v>
      </c>
      <c r="G12" s="994">
        <v>15.949512642510022</v>
      </c>
      <c r="H12" s="993">
        <v>34529.266952713893</v>
      </c>
      <c r="I12" s="995">
        <v>9.610361959629854</v>
      </c>
      <c r="K12" s="760"/>
      <c r="L12" s="810"/>
      <c r="M12" s="810"/>
      <c r="N12" s="810"/>
      <c r="O12" s="810"/>
    </row>
    <row r="13" spans="1:15" s="761" customFormat="1" ht="21.75" customHeight="1">
      <c r="A13" s="1001" t="s">
        <v>997</v>
      </c>
      <c r="B13" s="997">
        <v>60603.603720049148</v>
      </c>
      <c r="C13" s="997">
        <v>69493.959106547511</v>
      </c>
      <c r="D13" s="997">
        <v>70140.351638703956</v>
      </c>
      <c r="E13" s="997">
        <v>78095.625445463287</v>
      </c>
      <c r="F13" s="997">
        <v>8890.3553864983623</v>
      </c>
      <c r="G13" s="998">
        <v>14.669681076337076</v>
      </c>
      <c r="H13" s="997">
        <v>7955.2738067593309</v>
      </c>
      <c r="I13" s="999">
        <v>11.341936019564454</v>
      </c>
      <c r="K13" s="760"/>
      <c r="L13" s="746"/>
      <c r="M13" s="746"/>
      <c r="N13" s="746"/>
      <c r="O13" s="746"/>
    </row>
    <row r="14" spans="1:15" s="747" customFormat="1" ht="21.75" customHeight="1">
      <c r="A14" s="996" t="s">
        <v>998</v>
      </c>
      <c r="B14" s="997">
        <v>155246.91800991195</v>
      </c>
      <c r="C14" s="997">
        <v>181639.13955295004</v>
      </c>
      <c r="D14" s="997">
        <v>189123.96745320203</v>
      </c>
      <c r="E14" s="997">
        <v>215352.68355119374</v>
      </c>
      <c r="F14" s="997">
        <v>26392.221543038089</v>
      </c>
      <c r="G14" s="998">
        <v>17.000158123173204</v>
      </c>
      <c r="H14" s="997">
        <v>26228.71609799171</v>
      </c>
      <c r="I14" s="999">
        <v>13.868531022902689</v>
      </c>
      <c r="K14" s="760"/>
      <c r="L14" s="760"/>
    </row>
    <row r="15" spans="1:15" s="747" customFormat="1" ht="21.75" customHeight="1">
      <c r="A15" s="996" t="s">
        <v>999</v>
      </c>
      <c r="B15" s="997">
        <v>28164.070367485376</v>
      </c>
      <c r="C15" s="997">
        <v>29434.097552690007</v>
      </c>
      <c r="D15" s="997">
        <v>30427.697594562</v>
      </c>
      <c r="E15" s="997">
        <v>33228.061343404974</v>
      </c>
      <c r="F15" s="997">
        <v>1270.0271852046317</v>
      </c>
      <c r="G15" s="998">
        <v>4.5093879138678838</v>
      </c>
      <c r="H15" s="997">
        <v>2800.363748842974</v>
      </c>
      <c r="I15" s="999">
        <v>9.2033376503105888</v>
      </c>
      <c r="K15" s="760"/>
      <c r="L15" s="760"/>
    </row>
    <row r="16" spans="1:15" s="747" customFormat="1" ht="21.75" customHeight="1">
      <c r="A16" s="996" t="s">
        <v>1000</v>
      </c>
      <c r="B16" s="997">
        <v>50320.812938120245</v>
      </c>
      <c r="C16" s="997">
        <v>60713.271460909993</v>
      </c>
      <c r="D16" s="997">
        <v>69600.038053619995</v>
      </c>
      <c r="E16" s="997">
        <v>67144.951352740012</v>
      </c>
      <c r="F16" s="997">
        <v>10392.458522789748</v>
      </c>
      <c r="G16" s="998">
        <v>20.652405865480365</v>
      </c>
      <c r="H16" s="997">
        <v>-2455.0867008799833</v>
      </c>
      <c r="I16" s="999">
        <v>-3.5274214921959959</v>
      </c>
      <c r="K16" s="760"/>
      <c r="L16" s="760"/>
    </row>
    <row r="17" spans="1:12" s="747" customFormat="1" ht="21.75" customHeight="1">
      <c r="A17" s="1000" t="s">
        <v>1002</v>
      </c>
      <c r="B17" s="993">
        <v>72678.066853962009</v>
      </c>
      <c r="C17" s="993">
        <v>77298.65974565738</v>
      </c>
      <c r="D17" s="993">
        <v>64530.023834348467</v>
      </c>
      <c r="E17" s="993">
        <v>97140.901124219396</v>
      </c>
      <c r="F17" s="993">
        <v>4620.5928916953708</v>
      </c>
      <c r="G17" s="994">
        <v>6.3576166671850345</v>
      </c>
      <c r="H17" s="993">
        <v>32610.877289870929</v>
      </c>
      <c r="I17" s="995">
        <v>50.535975894855625</v>
      </c>
      <c r="K17" s="760"/>
      <c r="L17" s="760"/>
    </row>
    <row r="18" spans="1:12" s="747" customFormat="1" ht="21.75" customHeight="1">
      <c r="A18" s="1001" t="s">
        <v>997</v>
      </c>
      <c r="B18" s="997">
        <v>28691.010091213084</v>
      </c>
      <c r="C18" s="997">
        <v>31746.877183336899</v>
      </c>
      <c r="D18" s="997">
        <v>25514.206436660501</v>
      </c>
      <c r="E18" s="997">
        <v>47290.434575004896</v>
      </c>
      <c r="F18" s="997">
        <v>3055.8670921238154</v>
      </c>
      <c r="G18" s="998">
        <v>10.650956806361119</v>
      </c>
      <c r="H18" s="997">
        <v>21776.228138344395</v>
      </c>
      <c r="I18" s="999">
        <v>85.349423633473748</v>
      </c>
      <c r="K18" s="760"/>
      <c r="L18" s="760"/>
    </row>
    <row r="19" spans="1:12" s="747" customFormat="1" ht="21.75" customHeight="1">
      <c r="A19" s="996" t="s">
        <v>998</v>
      </c>
      <c r="B19" s="997">
        <v>41816.664871246641</v>
      </c>
      <c r="C19" s="997">
        <v>42391.102543630477</v>
      </c>
      <c r="D19" s="997">
        <v>35378.34172715796</v>
      </c>
      <c r="E19" s="997">
        <v>46363.770544360508</v>
      </c>
      <c r="F19" s="997">
        <v>574.43767238383589</v>
      </c>
      <c r="G19" s="998">
        <v>1.3737051344303219</v>
      </c>
      <c r="H19" s="997">
        <v>10985.428817202548</v>
      </c>
      <c r="I19" s="999">
        <v>31.05128245389086</v>
      </c>
      <c r="K19" s="760"/>
      <c r="L19" s="760"/>
    </row>
    <row r="20" spans="1:12" s="747" customFormat="1" ht="21.75" customHeight="1">
      <c r="A20" s="996" t="s">
        <v>999</v>
      </c>
      <c r="B20" s="997">
        <v>1534.5699001983471</v>
      </c>
      <c r="C20" s="997">
        <v>2415.0982121900001</v>
      </c>
      <c r="D20" s="997">
        <v>3208.3544018299999</v>
      </c>
      <c r="E20" s="997">
        <v>2526.960115034</v>
      </c>
      <c r="F20" s="997">
        <v>880.52831199165303</v>
      </c>
      <c r="G20" s="998">
        <v>57.379485410071084</v>
      </c>
      <c r="H20" s="997">
        <v>-681.39428679599996</v>
      </c>
      <c r="I20" s="999">
        <v>-21.238124017949588</v>
      </c>
      <c r="K20" s="760"/>
      <c r="L20" s="760"/>
    </row>
    <row r="21" spans="1:12" s="761" customFormat="1" ht="21.75" customHeight="1">
      <c r="A21" s="996" t="s">
        <v>1000</v>
      </c>
      <c r="B21" s="997">
        <v>635.82199130393019</v>
      </c>
      <c r="C21" s="997">
        <v>745.58180649999997</v>
      </c>
      <c r="D21" s="997">
        <v>429.12126870000003</v>
      </c>
      <c r="E21" s="997">
        <v>959.7358898199999</v>
      </c>
      <c r="F21" s="997">
        <v>109.75981519606978</v>
      </c>
      <c r="G21" s="998">
        <v>17.262664188600443</v>
      </c>
      <c r="H21" s="997">
        <v>530.61462111999981</v>
      </c>
      <c r="I21" s="999">
        <v>123.65143837486043</v>
      </c>
      <c r="K21" s="760"/>
      <c r="L21" s="760"/>
    </row>
    <row r="22" spans="1:12" s="747" customFormat="1" ht="21.75" customHeight="1">
      <c r="A22" s="1002" t="s">
        <v>1003</v>
      </c>
      <c r="B22" s="993">
        <v>365912.57988803199</v>
      </c>
      <c r="C22" s="993">
        <v>402700.68735330441</v>
      </c>
      <c r="D22" s="993">
        <v>404020.8615446224</v>
      </c>
      <c r="E22" s="993">
        <v>457159.64235892607</v>
      </c>
      <c r="F22" s="993">
        <v>36788.10746527242</v>
      </c>
      <c r="G22" s="994">
        <v>10.053796859492902</v>
      </c>
      <c r="H22" s="993">
        <v>53138.780814303667</v>
      </c>
      <c r="I22" s="995">
        <v>13.152484406658472</v>
      </c>
      <c r="K22" s="760"/>
      <c r="L22" s="760"/>
    </row>
    <row r="23" spans="1:12" s="747" customFormat="1" ht="21.75" customHeight="1">
      <c r="A23" s="1003" t="s">
        <v>997</v>
      </c>
      <c r="B23" s="997">
        <v>106893.92305125755</v>
      </c>
      <c r="C23" s="997">
        <v>116064.09074111001</v>
      </c>
      <c r="D23" s="997">
        <v>113477.684341115</v>
      </c>
      <c r="E23" s="997">
        <v>129177.62256966101</v>
      </c>
      <c r="F23" s="997">
        <v>9170.1676898524602</v>
      </c>
      <c r="G23" s="998">
        <v>8.5787549264659333</v>
      </c>
      <c r="H23" s="997">
        <v>15699.938228546001</v>
      </c>
      <c r="I23" s="999">
        <v>13.835264897855899</v>
      </c>
      <c r="K23" s="760"/>
      <c r="L23" s="760"/>
    </row>
    <row r="24" spans="1:12" s="747" customFormat="1" ht="21.75" customHeight="1">
      <c r="A24" s="1004" t="s">
        <v>998</v>
      </c>
      <c r="B24" s="997">
        <v>177362.28981070622</v>
      </c>
      <c r="C24" s="997">
        <v>189563.46139997253</v>
      </c>
      <c r="D24" s="997">
        <v>188323.38114095703</v>
      </c>
      <c r="E24" s="997">
        <v>217143.10671214998</v>
      </c>
      <c r="F24" s="997">
        <v>12201.171589266305</v>
      </c>
      <c r="G24" s="998">
        <v>6.879236619175515</v>
      </c>
      <c r="H24" s="997">
        <v>28819.725571192947</v>
      </c>
      <c r="I24" s="999">
        <v>15.303317833711708</v>
      </c>
      <c r="K24" s="760"/>
      <c r="L24" s="760"/>
    </row>
    <row r="25" spans="1:12" s="747" customFormat="1" ht="21.75" customHeight="1">
      <c r="A25" s="1004" t="s">
        <v>999</v>
      </c>
      <c r="B25" s="997">
        <v>28149.954552494426</v>
      </c>
      <c r="C25" s="997">
        <v>27738.661049408689</v>
      </c>
      <c r="D25" s="997">
        <v>25670.245124150002</v>
      </c>
      <c r="E25" s="997">
        <v>28789.371661825004</v>
      </c>
      <c r="F25" s="997">
        <v>-411.29350308573703</v>
      </c>
      <c r="G25" s="998">
        <v>-1.4610805225946322</v>
      </c>
      <c r="H25" s="997">
        <v>3119.1265376750016</v>
      </c>
      <c r="I25" s="999">
        <v>12.150746993610108</v>
      </c>
      <c r="K25" s="760"/>
      <c r="L25" s="760"/>
    </row>
    <row r="26" spans="1:12" s="747" customFormat="1" ht="21.75" customHeight="1">
      <c r="A26" s="1004" t="s">
        <v>1000</v>
      </c>
      <c r="B26" s="997">
        <v>53506.412473573786</v>
      </c>
      <c r="C26" s="997">
        <v>69334.474162813203</v>
      </c>
      <c r="D26" s="997">
        <v>76549.550938400353</v>
      </c>
      <c r="E26" s="997">
        <v>82049.541415289976</v>
      </c>
      <c r="F26" s="997">
        <v>15828.061689239417</v>
      </c>
      <c r="G26" s="998">
        <v>29.581616403560453</v>
      </c>
      <c r="H26" s="997">
        <v>5499.9904768896231</v>
      </c>
      <c r="I26" s="999">
        <v>7.184876213467903</v>
      </c>
      <c r="K26" s="760"/>
      <c r="L26" s="760"/>
    </row>
    <row r="27" spans="1:12" s="747" customFormat="1" ht="21.75" customHeight="1">
      <c r="A27" s="1000" t="s">
        <v>1004</v>
      </c>
      <c r="B27" s="993">
        <v>142812.69559431373</v>
      </c>
      <c r="C27" s="993">
        <v>163259.29014896334</v>
      </c>
      <c r="D27" s="993">
        <v>167828.1895716913</v>
      </c>
      <c r="E27" s="993">
        <v>188339.67176151284</v>
      </c>
      <c r="F27" s="993">
        <v>20446.594554649608</v>
      </c>
      <c r="G27" s="994">
        <v>14.317070670475962</v>
      </c>
      <c r="H27" s="993">
        <v>20511.482189821545</v>
      </c>
      <c r="I27" s="995">
        <v>12.221714505869492</v>
      </c>
      <c r="K27" s="760"/>
      <c r="L27" s="760"/>
    </row>
    <row r="28" spans="1:12" s="747" customFormat="1" ht="21.75" customHeight="1">
      <c r="A28" s="1000" t="s">
        <v>1005</v>
      </c>
      <c r="B28" s="993">
        <v>108060.06589912</v>
      </c>
      <c r="C28" s="993">
        <v>123005.208643551</v>
      </c>
      <c r="D28" s="993">
        <v>125917.98318149998</v>
      </c>
      <c r="E28" s="993">
        <v>133281.78871941002</v>
      </c>
      <c r="F28" s="993">
        <v>14945.142744430996</v>
      </c>
      <c r="G28" s="994">
        <v>13.830403137439419</v>
      </c>
      <c r="H28" s="993">
        <v>7363.8055379100406</v>
      </c>
      <c r="I28" s="995">
        <v>5.8480967943202726</v>
      </c>
      <c r="K28" s="760"/>
      <c r="L28" s="760"/>
    </row>
    <row r="29" spans="1:12" s="747" customFormat="1" ht="21.75" customHeight="1">
      <c r="A29" s="1005" t="s">
        <v>1006</v>
      </c>
      <c r="B29" s="997">
        <v>23199.541410190002</v>
      </c>
      <c r="C29" s="997">
        <v>26393.15015275</v>
      </c>
      <c r="D29" s="997">
        <v>27388.569530379995</v>
      </c>
      <c r="E29" s="997">
        <v>27483.548392199998</v>
      </c>
      <c r="F29" s="997">
        <v>3193.6087425599981</v>
      </c>
      <c r="G29" s="1006">
        <v>13.765827031207003</v>
      </c>
      <c r="H29" s="997">
        <v>94.978861820003658</v>
      </c>
      <c r="I29" s="1007">
        <v>0.34678284937317022</v>
      </c>
      <c r="J29" s="759"/>
      <c r="K29" s="760"/>
      <c r="L29" s="760"/>
    </row>
    <row r="30" spans="1:12" s="747" customFormat="1" ht="21.75" customHeight="1">
      <c r="A30" s="1008" t="s">
        <v>1007</v>
      </c>
      <c r="B30" s="997">
        <v>15604.253593079997</v>
      </c>
      <c r="C30" s="997">
        <v>14490.25407974</v>
      </c>
      <c r="D30" s="997">
        <v>14512.03347588</v>
      </c>
      <c r="E30" s="997">
        <v>15451.35470326</v>
      </c>
      <c r="F30" s="997">
        <v>-1113.9995133399971</v>
      </c>
      <c r="G30" s="1006">
        <v>-7.1390759365383634</v>
      </c>
      <c r="H30" s="997">
        <v>939.32122737999998</v>
      </c>
      <c r="I30" s="1007">
        <v>6.4727057647793922</v>
      </c>
      <c r="K30" s="760"/>
      <c r="L30" s="760"/>
    </row>
    <row r="31" spans="1:12" s="747" customFormat="1" ht="21.75" customHeight="1">
      <c r="A31" s="996" t="s">
        <v>1008</v>
      </c>
      <c r="B31" s="997">
        <v>6925.7814945500004</v>
      </c>
      <c r="C31" s="997">
        <v>7281.9768949099989</v>
      </c>
      <c r="D31" s="997">
        <v>7404.5323111599992</v>
      </c>
      <c r="E31" s="997">
        <v>8371.9203246899997</v>
      </c>
      <c r="F31" s="997">
        <v>356.19540035999853</v>
      </c>
      <c r="G31" s="998">
        <v>5.1430354919555858</v>
      </c>
      <c r="H31" s="997">
        <v>967.38801353000053</v>
      </c>
      <c r="I31" s="999">
        <v>13.064809131455446</v>
      </c>
      <c r="K31" s="760"/>
      <c r="L31" s="760"/>
    </row>
    <row r="32" spans="1:12" s="747" customFormat="1" ht="21.75" customHeight="1">
      <c r="A32" s="996" t="s">
        <v>1009</v>
      </c>
      <c r="B32" s="997">
        <v>62330.489401300008</v>
      </c>
      <c r="C32" s="997">
        <v>74839.827516150996</v>
      </c>
      <c r="D32" s="997">
        <v>76612.847864080002</v>
      </c>
      <c r="E32" s="997">
        <v>81974.965299260017</v>
      </c>
      <c r="F32" s="997">
        <v>12509.338114850987</v>
      </c>
      <c r="G32" s="998">
        <v>20.069372525398595</v>
      </c>
      <c r="H32" s="997">
        <v>5362.1174351800146</v>
      </c>
      <c r="I32" s="999">
        <v>6.9989793940215188</v>
      </c>
      <c r="K32" s="760"/>
      <c r="L32" s="760"/>
    </row>
    <row r="33" spans="1:12" s="747" customFormat="1" ht="21.75" customHeight="1">
      <c r="A33" s="1009" t="s">
        <v>1010</v>
      </c>
      <c r="B33" s="997">
        <v>21017.646250680002</v>
      </c>
      <c r="C33" s="997">
        <v>23008.557957659999</v>
      </c>
      <c r="D33" s="997">
        <v>20457.091605939997</v>
      </c>
      <c r="E33" s="997">
        <v>22123.782450850002</v>
      </c>
      <c r="F33" s="997">
        <v>1990.9117069799977</v>
      </c>
      <c r="G33" s="998">
        <v>9.4725721578627482</v>
      </c>
      <c r="H33" s="997">
        <v>1666.6908449100047</v>
      </c>
      <c r="I33" s="999">
        <v>8.147252195058158</v>
      </c>
      <c r="K33" s="760"/>
      <c r="L33" s="760"/>
    </row>
    <row r="34" spans="1:12" s="747" customFormat="1" ht="21.75" customHeight="1">
      <c r="A34" s="1010" t="s">
        <v>1011</v>
      </c>
      <c r="B34" s="997">
        <v>31147.005646210004</v>
      </c>
      <c r="C34" s="997">
        <v>41035.887990460003</v>
      </c>
      <c r="D34" s="997">
        <v>46467.113063099998</v>
      </c>
      <c r="E34" s="997">
        <v>50480.771413569993</v>
      </c>
      <c r="F34" s="997">
        <v>9888.8823442499997</v>
      </c>
      <c r="G34" s="1006">
        <v>31.749062675799422</v>
      </c>
      <c r="H34" s="997">
        <v>4013.6583504699956</v>
      </c>
      <c r="I34" s="1007">
        <v>8.6376322648227575</v>
      </c>
      <c r="K34" s="760"/>
      <c r="L34" s="760"/>
    </row>
    <row r="35" spans="1:12" s="747" customFormat="1" ht="21.75" customHeight="1">
      <c r="A35" s="1010" t="s">
        <v>1012</v>
      </c>
      <c r="B35" s="997">
        <v>10165.837504409999</v>
      </c>
      <c r="C35" s="997">
        <v>10795.381568031</v>
      </c>
      <c r="D35" s="997">
        <v>9688.643195040002</v>
      </c>
      <c r="E35" s="997">
        <v>9370.4114348400017</v>
      </c>
      <c r="F35" s="997">
        <v>629.54406362100053</v>
      </c>
      <c r="G35" s="998">
        <v>6.1927417524419468</v>
      </c>
      <c r="H35" s="997">
        <v>-318.23176020000028</v>
      </c>
      <c r="I35" s="999">
        <v>-3.284585403691155</v>
      </c>
      <c r="K35" s="760"/>
      <c r="L35" s="760"/>
    </row>
    <row r="36" spans="1:12" s="747" customFormat="1" ht="21.75" customHeight="1">
      <c r="A36" s="1000" t="s">
        <v>1013</v>
      </c>
      <c r="B36" s="993">
        <v>37656.880072019994</v>
      </c>
      <c r="C36" s="993">
        <v>40776.433406980002</v>
      </c>
      <c r="D36" s="993">
        <v>40475.700104839998</v>
      </c>
      <c r="E36" s="993">
        <v>43174.036722069999</v>
      </c>
      <c r="F36" s="993">
        <v>3119.5533349600082</v>
      </c>
      <c r="G36" s="994">
        <v>8.2841524018818387</v>
      </c>
      <c r="H36" s="993">
        <v>2698.3366172300011</v>
      </c>
      <c r="I36" s="995">
        <v>6.6665594671390007</v>
      </c>
      <c r="K36" s="760"/>
      <c r="L36" s="760"/>
    </row>
    <row r="37" spans="1:12" s="747" customFormat="1" ht="21.75" customHeight="1">
      <c r="A37" s="1001" t="s">
        <v>1014</v>
      </c>
      <c r="B37" s="997">
        <v>20825.555157039998</v>
      </c>
      <c r="C37" s="997">
        <v>23996.614699329999</v>
      </c>
      <c r="D37" s="997">
        <v>24728.511382509998</v>
      </c>
      <c r="E37" s="997">
        <v>25871.73308025</v>
      </c>
      <c r="F37" s="997">
        <v>3171.0595422900005</v>
      </c>
      <c r="G37" s="998">
        <v>15.226770755343038</v>
      </c>
      <c r="H37" s="997">
        <v>1143.2216977400021</v>
      </c>
      <c r="I37" s="999">
        <v>4.6230914593127546</v>
      </c>
      <c r="K37" s="760"/>
      <c r="L37" s="760"/>
    </row>
    <row r="38" spans="1:12" s="747" customFormat="1" ht="21.75" customHeight="1">
      <c r="A38" s="996" t="s">
        <v>1015</v>
      </c>
      <c r="B38" s="997">
        <v>7402.389162819999</v>
      </c>
      <c r="C38" s="997">
        <v>6995.33252584</v>
      </c>
      <c r="D38" s="997">
        <v>6233.6250215100008</v>
      </c>
      <c r="E38" s="997">
        <v>7271.3892638899997</v>
      </c>
      <c r="F38" s="997">
        <v>-407.05663697999898</v>
      </c>
      <c r="G38" s="998">
        <v>-5.4989899615724545</v>
      </c>
      <c r="H38" s="997">
        <v>1037.7642423799989</v>
      </c>
      <c r="I38" s="999">
        <v>16.647845175143633</v>
      </c>
      <c r="K38" s="760"/>
      <c r="L38" s="760"/>
    </row>
    <row r="39" spans="1:12" s="747" customFormat="1" ht="21.75" customHeight="1">
      <c r="A39" s="996" t="s">
        <v>1016</v>
      </c>
      <c r="B39" s="997">
        <v>4327.1377363800011</v>
      </c>
      <c r="C39" s="997">
        <v>4296.9637432999998</v>
      </c>
      <c r="D39" s="997">
        <v>4410.0536775400005</v>
      </c>
      <c r="E39" s="997">
        <v>4640.5766515999985</v>
      </c>
      <c r="F39" s="997">
        <v>-30.17399308000131</v>
      </c>
      <c r="G39" s="998">
        <v>-0.69731991256752279</v>
      </c>
      <c r="H39" s="997">
        <v>230.52297405999798</v>
      </c>
      <c r="I39" s="999">
        <v>5.2272146988602515</v>
      </c>
      <c r="K39" s="760"/>
      <c r="L39" s="760"/>
    </row>
    <row r="40" spans="1:12" s="747" customFormat="1" ht="21.75" customHeight="1">
      <c r="A40" s="996" t="s">
        <v>1017</v>
      </c>
      <c r="B40" s="997">
        <v>5101.7980157799984</v>
      </c>
      <c r="C40" s="997">
        <v>5487.52243851</v>
      </c>
      <c r="D40" s="997">
        <v>5103.5100232800005</v>
      </c>
      <c r="E40" s="997">
        <v>5390.3377263300008</v>
      </c>
      <c r="F40" s="997">
        <v>385.72442273000161</v>
      </c>
      <c r="G40" s="998">
        <v>7.560558484223515</v>
      </c>
      <c r="H40" s="997">
        <v>286.82770305000031</v>
      </c>
      <c r="I40" s="999">
        <v>5.6202045600305803</v>
      </c>
      <c r="K40" s="760"/>
      <c r="L40" s="760"/>
    </row>
    <row r="41" spans="1:12" s="747" customFormat="1" ht="21.75" customHeight="1">
      <c r="A41" s="1000" t="s">
        <v>1018</v>
      </c>
      <c r="B41" s="993">
        <v>110085.98122649593</v>
      </c>
      <c r="C41" s="993">
        <v>142622.99209313665</v>
      </c>
      <c r="D41" s="993">
        <v>149331.25429897025</v>
      </c>
      <c r="E41" s="993">
        <v>159750.66755966065</v>
      </c>
      <c r="F41" s="993">
        <v>32537.010866640718</v>
      </c>
      <c r="G41" s="994">
        <v>29.555998415182021</v>
      </c>
      <c r="H41" s="993">
        <v>10419.413260690402</v>
      </c>
      <c r="I41" s="995">
        <v>6.9773828054977045</v>
      </c>
      <c r="K41" s="760"/>
      <c r="L41" s="760"/>
    </row>
    <row r="42" spans="1:12" s="747" customFormat="1" ht="21.75" customHeight="1">
      <c r="A42" s="1001" t="s">
        <v>1019</v>
      </c>
      <c r="B42" s="997">
        <v>64493.9168792907</v>
      </c>
      <c r="C42" s="997">
        <v>82397.293838413156</v>
      </c>
      <c r="D42" s="997">
        <v>89486.221891859983</v>
      </c>
      <c r="E42" s="997">
        <v>98309.722308774042</v>
      </c>
      <c r="F42" s="997">
        <v>17903.376959122455</v>
      </c>
      <c r="G42" s="998">
        <v>27.759791660089594</v>
      </c>
      <c r="H42" s="997">
        <v>8823.5004169140593</v>
      </c>
      <c r="I42" s="999">
        <v>9.860177612120955</v>
      </c>
      <c r="K42" s="760"/>
      <c r="L42" s="760"/>
    </row>
    <row r="43" spans="1:12" s="747" customFormat="1" ht="21.75" customHeight="1">
      <c r="A43" s="996" t="s">
        <v>1020</v>
      </c>
      <c r="B43" s="997">
        <v>45592.064347205225</v>
      </c>
      <c r="C43" s="997">
        <v>60225.698254723495</v>
      </c>
      <c r="D43" s="997">
        <v>59845.032407110237</v>
      </c>
      <c r="E43" s="997">
        <v>61440.945250886587</v>
      </c>
      <c r="F43" s="997">
        <v>14633.63390751827</v>
      </c>
      <c r="G43" s="998">
        <v>32.096888169125656</v>
      </c>
      <c r="H43" s="997">
        <v>1595.9128437763502</v>
      </c>
      <c r="I43" s="999">
        <v>2.6667423837617279</v>
      </c>
      <c r="K43" s="760"/>
      <c r="L43" s="760"/>
    </row>
    <row r="44" spans="1:12" s="747" customFormat="1" ht="21.75" customHeight="1">
      <c r="A44" s="1011" t="s">
        <v>1021</v>
      </c>
      <c r="B44" s="993">
        <v>81211.153518214938</v>
      </c>
      <c r="C44" s="993">
        <v>94799.064496200503</v>
      </c>
      <c r="D44" s="993">
        <v>111463.84802355261</v>
      </c>
      <c r="E44" s="993">
        <v>122949.94581581684</v>
      </c>
      <c r="F44" s="993">
        <v>13587.910977985564</v>
      </c>
      <c r="G44" s="994">
        <v>16.731582288063322</v>
      </c>
      <c r="H44" s="993">
        <v>11486.097792264234</v>
      </c>
      <c r="I44" s="995">
        <v>10.304774145099666</v>
      </c>
      <c r="K44" s="760"/>
      <c r="L44" s="760"/>
    </row>
    <row r="45" spans="1:12" s="747" customFormat="1" ht="21.75" customHeight="1">
      <c r="A45" s="1002" t="s">
        <v>1022</v>
      </c>
      <c r="B45" s="993">
        <v>12530.803971041596</v>
      </c>
      <c r="C45" s="993">
        <v>12022.741314421501</v>
      </c>
      <c r="D45" s="993">
        <v>17354.166389796046</v>
      </c>
      <c r="E45" s="993">
        <v>2952.9738035014998</v>
      </c>
      <c r="F45" s="993">
        <v>-508.06265662009537</v>
      </c>
      <c r="G45" s="994">
        <v>-4.0545096531253435</v>
      </c>
      <c r="H45" s="993">
        <v>-14401.192586294546</v>
      </c>
      <c r="I45" s="995">
        <v>-82.984064246163982</v>
      </c>
      <c r="K45" s="760"/>
      <c r="L45" s="760"/>
    </row>
    <row r="46" spans="1:12" s="761" customFormat="1" ht="21.75" customHeight="1">
      <c r="A46" s="1011" t="s">
        <v>1023</v>
      </c>
      <c r="B46" s="993">
        <v>183899.98806573582</v>
      </c>
      <c r="C46" s="993">
        <v>201508.03202359012</v>
      </c>
      <c r="D46" s="993">
        <v>225099.66461874219</v>
      </c>
      <c r="E46" s="993">
        <v>249552.38066352683</v>
      </c>
      <c r="F46" s="993">
        <v>17608.043957854301</v>
      </c>
      <c r="G46" s="994">
        <v>9.5747934206282999</v>
      </c>
      <c r="H46" s="993">
        <v>24452.71604478464</v>
      </c>
      <c r="I46" s="995">
        <v>10.863061962442686</v>
      </c>
      <c r="K46" s="760"/>
      <c r="L46" s="760"/>
    </row>
    <row r="47" spans="1:12" s="747" customFormat="1" ht="21.75" customHeight="1">
      <c r="A47" s="1012" t="s">
        <v>1024</v>
      </c>
      <c r="B47" s="997">
        <v>563.7840498221824</v>
      </c>
      <c r="C47" s="997">
        <v>824.99675299479998</v>
      </c>
      <c r="D47" s="997">
        <v>910.63085501722787</v>
      </c>
      <c r="E47" s="997">
        <v>1130.4402500365995</v>
      </c>
      <c r="F47" s="997">
        <v>261.21270317261758</v>
      </c>
      <c r="G47" s="998">
        <v>46.332049169359109</v>
      </c>
      <c r="H47" s="997">
        <v>219.80939501937166</v>
      </c>
      <c r="I47" s="999">
        <v>24.138144870482474</v>
      </c>
      <c r="K47" s="760"/>
      <c r="L47" s="760"/>
    </row>
    <row r="48" spans="1:12" s="747" customFormat="1" ht="21.75" customHeight="1">
      <c r="A48" s="996" t="s">
        <v>1025</v>
      </c>
      <c r="B48" s="997">
        <v>10696.985034430001</v>
      </c>
      <c r="C48" s="997">
        <v>11254.795330529998</v>
      </c>
      <c r="D48" s="997">
        <v>12865.293795619997</v>
      </c>
      <c r="E48" s="997">
        <v>15922.978522459996</v>
      </c>
      <c r="F48" s="997">
        <v>557.81029609999678</v>
      </c>
      <c r="G48" s="998">
        <v>5.2146496821729942</v>
      </c>
      <c r="H48" s="997">
        <v>3057.6847268399997</v>
      </c>
      <c r="I48" s="999">
        <v>23.76692499537781</v>
      </c>
      <c r="K48" s="760"/>
      <c r="L48" s="760"/>
    </row>
    <row r="49" spans="1:12" s="747" customFormat="1" ht="21.75" customHeight="1">
      <c r="A49" s="1013" t="s">
        <v>1026</v>
      </c>
      <c r="B49" s="997">
        <v>172639.2189814841</v>
      </c>
      <c r="C49" s="997">
        <v>189428.23994006531</v>
      </c>
      <c r="D49" s="997">
        <v>211323.73996810496</v>
      </c>
      <c r="E49" s="997">
        <v>232498.96189103022</v>
      </c>
      <c r="F49" s="997">
        <v>16789.020958581212</v>
      </c>
      <c r="G49" s="998">
        <v>9.7249171176926303</v>
      </c>
      <c r="H49" s="997">
        <v>21175.221922925266</v>
      </c>
      <c r="I49" s="999">
        <v>10.020275964319596</v>
      </c>
      <c r="K49" s="760"/>
      <c r="L49" s="760"/>
    </row>
    <row r="50" spans="1:12" ht="21.75" customHeight="1" thickBot="1">
      <c r="A50" s="1014" t="s">
        <v>1027</v>
      </c>
      <c r="B50" s="1015">
        <v>1681852.7246182899</v>
      </c>
      <c r="C50" s="1015">
        <v>1895132.7197418448</v>
      </c>
      <c r="D50" s="1015">
        <v>1986225.1231765987</v>
      </c>
      <c r="E50" s="1015">
        <v>2208851.1576386979</v>
      </c>
      <c r="F50" s="1015">
        <v>213279.99512355495</v>
      </c>
      <c r="G50" s="1016">
        <v>12.681252763791228</v>
      </c>
      <c r="H50" s="1015">
        <v>222626.0344620992</v>
      </c>
      <c r="I50" s="1017">
        <v>11.208499573605742</v>
      </c>
      <c r="K50" s="760"/>
      <c r="L50" s="760"/>
    </row>
    <row r="51" spans="1:12" ht="16.5" thickTop="1">
      <c r="A51" s="1836" t="s">
        <v>1028</v>
      </c>
      <c r="B51" s="1836"/>
      <c r="C51" s="1836"/>
      <c r="D51" s="1836"/>
      <c r="E51" s="1836"/>
      <c r="F51" s="1836"/>
      <c r="G51" s="1836"/>
      <c r="H51" s="1836"/>
      <c r="I51" s="1836"/>
    </row>
    <row r="52" spans="1:12" ht="15.75">
      <c r="A52" s="1835" t="s">
        <v>1029</v>
      </c>
      <c r="B52" s="1835"/>
      <c r="C52" s="1835"/>
      <c r="D52" s="1835"/>
      <c r="E52" s="1835"/>
      <c r="F52" s="1835"/>
      <c r="G52" s="1835"/>
      <c r="H52" s="1835"/>
      <c r="I52" s="1835"/>
    </row>
    <row r="53" spans="1:12">
      <c r="B53" s="812"/>
      <c r="C53" s="812"/>
      <c r="D53" s="812"/>
      <c r="E53" s="812"/>
    </row>
    <row r="54" spans="1:12">
      <c r="B54" s="752"/>
      <c r="C54" s="752"/>
      <c r="D54" s="752"/>
      <c r="E54" s="752"/>
      <c r="F54" s="752"/>
      <c r="G54" s="752"/>
    </row>
    <row r="55" spans="1:12" ht="13.5">
      <c r="B55" s="811"/>
      <c r="C55" s="811"/>
      <c r="D55" s="811"/>
      <c r="E55" s="811"/>
      <c r="F55" s="752"/>
      <c r="H55" s="812"/>
    </row>
    <row r="56" spans="1:12" ht="13.5">
      <c r="B56" s="811"/>
      <c r="C56" s="811"/>
      <c r="D56" s="811"/>
      <c r="E56" s="811"/>
    </row>
    <row r="57" spans="1:12" ht="13.5">
      <c r="B57" s="811"/>
      <c r="C57" s="811"/>
      <c r="D57" s="811"/>
      <c r="E57" s="811"/>
    </row>
    <row r="58" spans="1:12" ht="13.5">
      <c r="B58" s="811"/>
      <c r="C58" s="811"/>
      <c r="D58" s="811"/>
      <c r="E58" s="811"/>
    </row>
    <row r="59" spans="1:12" ht="13.5">
      <c r="B59" s="811"/>
      <c r="C59" s="811"/>
      <c r="D59" s="811"/>
      <c r="E59" s="811"/>
    </row>
    <row r="60" spans="1:12" ht="13.5">
      <c r="B60" s="811"/>
      <c r="C60" s="811"/>
      <c r="D60" s="811"/>
      <c r="E60" s="811"/>
    </row>
    <row r="61" spans="1:12" ht="13.5">
      <c r="B61" s="811"/>
      <c r="C61" s="811"/>
      <c r="D61" s="811"/>
      <c r="E61" s="811"/>
    </row>
    <row r="62" spans="1:12" ht="13.5">
      <c r="B62" s="811"/>
      <c r="C62" s="811"/>
      <c r="D62" s="811"/>
      <c r="E62" s="811"/>
    </row>
    <row r="63" spans="1:12" ht="13.5">
      <c r="B63" s="811"/>
      <c r="C63" s="811"/>
      <c r="D63" s="811"/>
      <c r="E63" s="811"/>
    </row>
    <row r="64" spans="1:12" ht="13.5">
      <c r="B64" s="811"/>
      <c r="C64" s="811"/>
      <c r="D64" s="811"/>
      <c r="E64" s="811"/>
    </row>
    <row r="65" spans="2:7" ht="13.5">
      <c r="B65" s="811"/>
      <c r="C65" s="811"/>
      <c r="D65" s="811"/>
      <c r="E65" s="811"/>
    </row>
    <row r="66" spans="2:7" ht="13.5">
      <c r="B66" s="811"/>
      <c r="C66" s="811"/>
      <c r="D66" s="811"/>
      <c r="E66" s="811"/>
    </row>
    <row r="69" spans="2:7">
      <c r="B69" s="752"/>
      <c r="C69" s="752"/>
      <c r="D69" s="752"/>
      <c r="E69" s="752"/>
      <c r="F69" s="752"/>
      <c r="G69" s="752"/>
    </row>
    <row r="70" spans="2:7">
      <c r="B70" s="752"/>
      <c r="C70" s="752"/>
      <c r="D70" s="752"/>
      <c r="E70" s="752"/>
    </row>
  </sheetData>
  <mergeCells count="8">
    <mergeCell ref="A52:I52"/>
    <mergeCell ref="A51:I51"/>
    <mergeCell ref="A1:I1"/>
    <mergeCell ref="A2:I2"/>
    <mergeCell ref="F4:I4"/>
    <mergeCell ref="F5:G5"/>
    <mergeCell ref="H5:I5"/>
    <mergeCell ref="A4:A6"/>
  </mergeCells>
  <pageMargins left="0.7" right="0.7" top="0.75" bottom="0.75" header="0.3" footer="0.3"/>
  <pageSetup paperSize="9" scale="58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"/>
  <sheetViews>
    <sheetView workbookViewId="0">
      <selection activeCell="L11" sqref="L11"/>
    </sheetView>
  </sheetViews>
  <sheetFormatPr defaultRowHeight="15.75"/>
  <cols>
    <col min="1" max="1" width="27.140625" style="941" bestFit="1" customWidth="1"/>
    <col min="2" max="2" width="11.5703125" style="941" customWidth="1"/>
    <col min="3" max="3" width="11.5703125" style="1018" customWidth="1"/>
    <col min="4" max="9" width="11.5703125" style="941" customWidth="1"/>
    <col min="10" max="256" width="9.140625" style="941"/>
    <col min="257" max="257" width="23.140625" style="941" bestFit="1" customWidth="1"/>
    <col min="258" max="261" width="7.42578125" style="941" bestFit="1" customWidth="1"/>
    <col min="262" max="265" width="7.140625" style="941" bestFit="1" customWidth="1"/>
    <col min="266" max="512" width="9.140625" style="941"/>
    <col min="513" max="513" width="23.140625" style="941" bestFit="1" customWidth="1"/>
    <col min="514" max="517" width="7.42578125" style="941" bestFit="1" customWidth="1"/>
    <col min="518" max="521" width="7.140625" style="941" bestFit="1" customWidth="1"/>
    <col min="522" max="768" width="9.140625" style="941"/>
    <col min="769" max="769" width="23.140625" style="941" bestFit="1" customWidth="1"/>
    <col min="770" max="773" width="7.42578125" style="941" bestFit="1" customWidth="1"/>
    <col min="774" max="777" width="7.140625" style="941" bestFit="1" customWidth="1"/>
    <col min="778" max="1024" width="9.140625" style="941"/>
    <col min="1025" max="1025" width="23.140625" style="941" bestFit="1" customWidth="1"/>
    <col min="1026" max="1029" width="7.42578125" style="941" bestFit="1" customWidth="1"/>
    <col min="1030" max="1033" width="7.140625" style="941" bestFit="1" customWidth="1"/>
    <col min="1034" max="1280" width="9.140625" style="941"/>
    <col min="1281" max="1281" width="23.140625" style="941" bestFit="1" customWidth="1"/>
    <col min="1282" max="1285" width="7.42578125" style="941" bestFit="1" customWidth="1"/>
    <col min="1286" max="1289" width="7.140625" style="941" bestFit="1" customWidth="1"/>
    <col min="1290" max="1536" width="9.140625" style="941"/>
    <col min="1537" max="1537" width="23.140625" style="941" bestFit="1" customWidth="1"/>
    <col min="1538" max="1541" width="7.42578125" style="941" bestFit="1" customWidth="1"/>
    <col min="1542" max="1545" width="7.140625" style="941" bestFit="1" customWidth="1"/>
    <col min="1546" max="1792" width="9.140625" style="941"/>
    <col min="1793" max="1793" width="23.140625" style="941" bestFit="1" customWidth="1"/>
    <col min="1794" max="1797" width="7.42578125" style="941" bestFit="1" customWidth="1"/>
    <col min="1798" max="1801" width="7.140625" style="941" bestFit="1" customWidth="1"/>
    <col min="1802" max="2048" width="9.140625" style="941"/>
    <col min="2049" max="2049" width="23.140625" style="941" bestFit="1" customWidth="1"/>
    <col min="2050" max="2053" width="7.42578125" style="941" bestFit="1" customWidth="1"/>
    <col min="2054" max="2057" width="7.140625" style="941" bestFit="1" customWidth="1"/>
    <col min="2058" max="2304" width="9.140625" style="941"/>
    <col min="2305" max="2305" width="23.140625" style="941" bestFit="1" customWidth="1"/>
    <col min="2306" max="2309" width="7.42578125" style="941" bestFit="1" customWidth="1"/>
    <col min="2310" max="2313" width="7.140625" style="941" bestFit="1" customWidth="1"/>
    <col min="2314" max="2560" width="9.140625" style="941"/>
    <col min="2561" max="2561" width="23.140625" style="941" bestFit="1" customWidth="1"/>
    <col min="2562" max="2565" width="7.42578125" style="941" bestFit="1" customWidth="1"/>
    <col min="2566" max="2569" width="7.140625" style="941" bestFit="1" customWidth="1"/>
    <col min="2570" max="2816" width="9.140625" style="941"/>
    <col min="2817" max="2817" width="23.140625" style="941" bestFit="1" customWidth="1"/>
    <col min="2818" max="2821" width="7.42578125" style="941" bestFit="1" customWidth="1"/>
    <col min="2822" max="2825" width="7.140625" style="941" bestFit="1" customWidth="1"/>
    <col min="2826" max="3072" width="9.140625" style="941"/>
    <col min="3073" max="3073" width="23.140625" style="941" bestFit="1" customWidth="1"/>
    <col min="3074" max="3077" width="7.42578125" style="941" bestFit="1" customWidth="1"/>
    <col min="3078" max="3081" width="7.140625" style="941" bestFit="1" customWidth="1"/>
    <col min="3082" max="3328" width="9.140625" style="941"/>
    <col min="3329" max="3329" width="23.140625" style="941" bestFit="1" customWidth="1"/>
    <col min="3330" max="3333" width="7.42578125" style="941" bestFit="1" customWidth="1"/>
    <col min="3334" max="3337" width="7.140625" style="941" bestFit="1" customWidth="1"/>
    <col min="3338" max="3584" width="9.140625" style="941"/>
    <col min="3585" max="3585" width="23.140625" style="941" bestFit="1" customWidth="1"/>
    <col min="3586" max="3589" width="7.42578125" style="941" bestFit="1" customWidth="1"/>
    <col min="3590" max="3593" width="7.140625" style="941" bestFit="1" customWidth="1"/>
    <col min="3594" max="3840" width="9.140625" style="941"/>
    <col min="3841" max="3841" width="23.140625" style="941" bestFit="1" customWidth="1"/>
    <col min="3842" max="3845" width="7.42578125" style="941" bestFit="1" customWidth="1"/>
    <col min="3846" max="3849" width="7.140625" style="941" bestFit="1" customWidth="1"/>
    <col min="3850" max="4096" width="9.140625" style="941"/>
    <col min="4097" max="4097" width="23.140625" style="941" bestFit="1" customWidth="1"/>
    <col min="4098" max="4101" width="7.42578125" style="941" bestFit="1" customWidth="1"/>
    <col min="4102" max="4105" width="7.140625" style="941" bestFit="1" customWidth="1"/>
    <col min="4106" max="4352" width="9.140625" style="941"/>
    <col min="4353" max="4353" width="23.140625" style="941" bestFit="1" customWidth="1"/>
    <col min="4354" max="4357" width="7.42578125" style="941" bestFit="1" customWidth="1"/>
    <col min="4358" max="4361" width="7.140625" style="941" bestFit="1" customWidth="1"/>
    <col min="4362" max="4608" width="9.140625" style="941"/>
    <col min="4609" max="4609" width="23.140625" style="941" bestFit="1" customWidth="1"/>
    <col min="4610" max="4613" width="7.42578125" style="941" bestFit="1" customWidth="1"/>
    <col min="4614" max="4617" width="7.140625" style="941" bestFit="1" customWidth="1"/>
    <col min="4618" max="4864" width="9.140625" style="941"/>
    <col min="4865" max="4865" width="23.140625" style="941" bestFit="1" customWidth="1"/>
    <col min="4866" max="4869" width="7.42578125" style="941" bestFit="1" customWidth="1"/>
    <col min="4870" max="4873" width="7.140625" style="941" bestFit="1" customWidth="1"/>
    <col min="4874" max="5120" width="9.140625" style="941"/>
    <col min="5121" max="5121" width="23.140625" style="941" bestFit="1" customWidth="1"/>
    <col min="5122" max="5125" width="7.42578125" style="941" bestFit="1" customWidth="1"/>
    <col min="5126" max="5129" width="7.140625" style="941" bestFit="1" customWidth="1"/>
    <col min="5130" max="5376" width="9.140625" style="941"/>
    <col min="5377" max="5377" width="23.140625" style="941" bestFit="1" customWidth="1"/>
    <col min="5378" max="5381" width="7.42578125" style="941" bestFit="1" customWidth="1"/>
    <col min="5382" max="5385" width="7.140625" style="941" bestFit="1" customWidth="1"/>
    <col min="5386" max="5632" width="9.140625" style="941"/>
    <col min="5633" max="5633" width="23.140625" style="941" bestFit="1" customWidth="1"/>
    <col min="5634" max="5637" width="7.42578125" style="941" bestFit="1" customWidth="1"/>
    <col min="5638" max="5641" width="7.140625" style="941" bestFit="1" customWidth="1"/>
    <col min="5642" max="5888" width="9.140625" style="941"/>
    <col min="5889" max="5889" width="23.140625" style="941" bestFit="1" customWidth="1"/>
    <col min="5890" max="5893" width="7.42578125" style="941" bestFit="1" customWidth="1"/>
    <col min="5894" max="5897" width="7.140625" style="941" bestFit="1" customWidth="1"/>
    <col min="5898" max="6144" width="9.140625" style="941"/>
    <col min="6145" max="6145" width="23.140625" style="941" bestFit="1" customWidth="1"/>
    <col min="6146" max="6149" width="7.42578125" style="941" bestFit="1" customWidth="1"/>
    <col min="6150" max="6153" width="7.140625" style="941" bestFit="1" customWidth="1"/>
    <col min="6154" max="6400" width="9.140625" style="941"/>
    <col min="6401" max="6401" width="23.140625" style="941" bestFit="1" customWidth="1"/>
    <col min="6402" max="6405" width="7.42578125" style="941" bestFit="1" customWidth="1"/>
    <col min="6406" max="6409" width="7.140625" style="941" bestFit="1" customWidth="1"/>
    <col min="6410" max="6656" width="9.140625" style="941"/>
    <col min="6657" max="6657" width="23.140625" style="941" bestFit="1" customWidth="1"/>
    <col min="6658" max="6661" width="7.42578125" style="941" bestFit="1" customWidth="1"/>
    <col min="6662" max="6665" width="7.140625" style="941" bestFit="1" customWidth="1"/>
    <col min="6666" max="6912" width="9.140625" style="941"/>
    <col min="6913" max="6913" width="23.140625" style="941" bestFit="1" customWidth="1"/>
    <col min="6914" max="6917" width="7.42578125" style="941" bestFit="1" customWidth="1"/>
    <col min="6918" max="6921" width="7.140625" style="941" bestFit="1" customWidth="1"/>
    <col min="6922" max="7168" width="9.140625" style="941"/>
    <col min="7169" max="7169" width="23.140625" style="941" bestFit="1" customWidth="1"/>
    <col min="7170" max="7173" width="7.42578125" style="941" bestFit="1" customWidth="1"/>
    <col min="7174" max="7177" width="7.140625" style="941" bestFit="1" customWidth="1"/>
    <col min="7178" max="7424" width="9.140625" style="941"/>
    <col min="7425" max="7425" width="23.140625" style="941" bestFit="1" customWidth="1"/>
    <col min="7426" max="7429" width="7.42578125" style="941" bestFit="1" customWidth="1"/>
    <col min="7430" max="7433" width="7.140625" style="941" bestFit="1" customWidth="1"/>
    <col min="7434" max="7680" width="9.140625" style="941"/>
    <col min="7681" max="7681" width="23.140625" style="941" bestFit="1" customWidth="1"/>
    <col min="7682" max="7685" width="7.42578125" style="941" bestFit="1" customWidth="1"/>
    <col min="7686" max="7689" width="7.140625" style="941" bestFit="1" customWidth="1"/>
    <col min="7690" max="7936" width="9.140625" style="941"/>
    <col min="7937" max="7937" width="23.140625" style="941" bestFit="1" customWidth="1"/>
    <col min="7938" max="7941" width="7.42578125" style="941" bestFit="1" customWidth="1"/>
    <col min="7942" max="7945" width="7.140625" style="941" bestFit="1" customWidth="1"/>
    <col min="7946" max="8192" width="9.140625" style="941"/>
    <col min="8193" max="8193" width="23.140625" style="941" bestFit="1" customWidth="1"/>
    <col min="8194" max="8197" width="7.42578125" style="941" bestFit="1" customWidth="1"/>
    <col min="8198" max="8201" width="7.140625" style="941" bestFit="1" customWidth="1"/>
    <col min="8202" max="8448" width="9.140625" style="941"/>
    <col min="8449" max="8449" width="23.140625" style="941" bestFit="1" customWidth="1"/>
    <col min="8450" max="8453" width="7.42578125" style="941" bestFit="1" customWidth="1"/>
    <col min="8454" max="8457" width="7.140625" style="941" bestFit="1" customWidth="1"/>
    <col min="8458" max="8704" width="9.140625" style="941"/>
    <col min="8705" max="8705" width="23.140625" style="941" bestFit="1" customWidth="1"/>
    <col min="8706" max="8709" width="7.42578125" style="941" bestFit="1" customWidth="1"/>
    <col min="8710" max="8713" width="7.140625" style="941" bestFit="1" customWidth="1"/>
    <col min="8714" max="8960" width="9.140625" style="941"/>
    <col min="8961" max="8961" width="23.140625" style="941" bestFit="1" customWidth="1"/>
    <col min="8962" max="8965" width="7.42578125" style="941" bestFit="1" customWidth="1"/>
    <col min="8966" max="8969" width="7.140625" style="941" bestFit="1" customWidth="1"/>
    <col min="8970" max="9216" width="9.140625" style="941"/>
    <col min="9217" max="9217" width="23.140625" style="941" bestFit="1" customWidth="1"/>
    <col min="9218" max="9221" width="7.42578125" style="941" bestFit="1" customWidth="1"/>
    <col min="9222" max="9225" width="7.140625" style="941" bestFit="1" customWidth="1"/>
    <col min="9226" max="9472" width="9.140625" style="941"/>
    <col min="9473" max="9473" width="23.140625" style="941" bestFit="1" customWidth="1"/>
    <col min="9474" max="9477" width="7.42578125" style="941" bestFit="1" customWidth="1"/>
    <col min="9478" max="9481" width="7.140625" style="941" bestFit="1" customWidth="1"/>
    <col min="9482" max="9728" width="9.140625" style="941"/>
    <col min="9729" max="9729" width="23.140625" style="941" bestFit="1" customWidth="1"/>
    <col min="9730" max="9733" width="7.42578125" style="941" bestFit="1" customWidth="1"/>
    <col min="9734" max="9737" width="7.140625" style="941" bestFit="1" customWidth="1"/>
    <col min="9738" max="9984" width="9.140625" style="941"/>
    <col min="9985" max="9985" width="23.140625" style="941" bestFit="1" customWidth="1"/>
    <col min="9986" max="9989" width="7.42578125" style="941" bestFit="1" customWidth="1"/>
    <col min="9990" max="9993" width="7.140625" style="941" bestFit="1" customWidth="1"/>
    <col min="9994" max="10240" width="9.140625" style="941"/>
    <col min="10241" max="10241" width="23.140625" style="941" bestFit="1" customWidth="1"/>
    <col min="10242" max="10245" width="7.42578125" style="941" bestFit="1" customWidth="1"/>
    <col min="10246" max="10249" width="7.140625" style="941" bestFit="1" customWidth="1"/>
    <col min="10250" max="10496" width="9.140625" style="941"/>
    <col min="10497" max="10497" width="23.140625" style="941" bestFit="1" customWidth="1"/>
    <col min="10498" max="10501" width="7.42578125" style="941" bestFit="1" customWidth="1"/>
    <col min="10502" max="10505" width="7.140625" style="941" bestFit="1" customWidth="1"/>
    <col min="10506" max="10752" width="9.140625" style="941"/>
    <col min="10753" max="10753" width="23.140625" style="941" bestFit="1" customWidth="1"/>
    <col min="10754" max="10757" width="7.42578125" style="941" bestFit="1" customWidth="1"/>
    <col min="10758" max="10761" width="7.140625" style="941" bestFit="1" customWidth="1"/>
    <col min="10762" max="11008" width="9.140625" style="941"/>
    <col min="11009" max="11009" width="23.140625" style="941" bestFit="1" customWidth="1"/>
    <col min="11010" max="11013" width="7.42578125" style="941" bestFit="1" customWidth="1"/>
    <col min="11014" max="11017" width="7.140625" style="941" bestFit="1" customWidth="1"/>
    <col min="11018" max="11264" width="9.140625" style="941"/>
    <col min="11265" max="11265" width="23.140625" style="941" bestFit="1" customWidth="1"/>
    <col min="11266" max="11269" width="7.42578125" style="941" bestFit="1" customWidth="1"/>
    <col min="11270" max="11273" width="7.140625" style="941" bestFit="1" customWidth="1"/>
    <col min="11274" max="11520" width="9.140625" style="941"/>
    <col min="11521" max="11521" width="23.140625" style="941" bestFit="1" customWidth="1"/>
    <col min="11522" max="11525" width="7.42578125" style="941" bestFit="1" customWidth="1"/>
    <col min="11526" max="11529" width="7.140625" style="941" bestFit="1" customWidth="1"/>
    <col min="11530" max="11776" width="9.140625" style="941"/>
    <col min="11777" max="11777" width="23.140625" style="941" bestFit="1" customWidth="1"/>
    <col min="11778" max="11781" width="7.42578125" style="941" bestFit="1" customWidth="1"/>
    <col min="11782" max="11785" width="7.140625" style="941" bestFit="1" customWidth="1"/>
    <col min="11786" max="12032" width="9.140625" style="941"/>
    <col min="12033" max="12033" width="23.140625" style="941" bestFit="1" customWidth="1"/>
    <col min="12034" max="12037" width="7.42578125" style="941" bestFit="1" customWidth="1"/>
    <col min="12038" max="12041" width="7.140625" style="941" bestFit="1" customWidth="1"/>
    <col min="12042" max="12288" width="9.140625" style="941"/>
    <col min="12289" max="12289" width="23.140625" style="941" bestFit="1" customWidth="1"/>
    <col min="12290" max="12293" width="7.42578125" style="941" bestFit="1" customWidth="1"/>
    <col min="12294" max="12297" width="7.140625" style="941" bestFit="1" customWidth="1"/>
    <col min="12298" max="12544" width="9.140625" style="941"/>
    <col min="12545" max="12545" width="23.140625" style="941" bestFit="1" customWidth="1"/>
    <col min="12546" max="12549" width="7.42578125" style="941" bestFit="1" customWidth="1"/>
    <col min="12550" max="12553" width="7.140625" style="941" bestFit="1" customWidth="1"/>
    <col min="12554" max="12800" width="9.140625" style="941"/>
    <col min="12801" max="12801" width="23.140625" style="941" bestFit="1" customWidth="1"/>
    <col min="12802" max="12805" width="7.42578125" style="941" bestFit="1" customWidth="1"/>
    <col min="12806" max="12809" width="7.140625" style="941" bestFit="1" customWidth="1"/>
    <col min="12810" max="13056" width="9.140625" style="941"/>
    <col min="13057" max="13057" width="23.140625" style="941" bestFit="1" customWidth="1"/>
    <col min="13058" max="13061" width="7.42578125" style="941" bestFit="1" customWidth="1"/>
    <col min="13062" max="13065" width="7.140625" style="941" bestFit="1" customWidth="1"/>
    <col min="13066" max="13312" width="9.140625" style="941"/>
    <col min="13313" max="13313" width="23.140625" style="941" bestFit="1" customWidth="1"/>
    <col min="13314" max="13317" width="7.42578125" style="941" bestFit="1" customWidth="1"/>
    <col min="13318" max="13321" width="7.140625" style="941" bestFit="1" customWidth="1"/>
    <col min="13322" max="13568" width="9.140625" style="941"/>
    <col min="13569" max="13569" width="23.140625" style="941" bestFit="1" customWidth="1"/>
    <col min="13570" max="13573" width="7.42578125" style="941" bestFit="1" customWidth="1"/>
    <col min="13574" max="13577" width="7.140625" style="941" bestFit="1" customWidth="1"/>
    <col min="13578" max="13824" width="9.140625" style="941"/>
    <col min="13825" max="13825" width="23.140625" style="941" bestFit="1" customWidth="1"/>
    <col min="13826" max="13829" width="7.42578125" style="941" bestFit="1" customWidth="1"/>
    <col min="13830" max="13833" width="7.140625" style="941" bestFit="1" customWidth="1"/>
    <col min="13834" max="14080" width="9.140625" style="941"/>
    <col min="14081" max="14081" width="23.140625" style="941" bestFit="1" customWidth="1"/>
    <col min="14082" max="14085" width="7.42578125" style="941" bestFit="1" customWidth="1"/>
    <col min="14086" max="14089" width="7.140625" style="941" bestFit="1" customWidth="1"/>
    <col min="14090" max="14336" width="9.140625" style="941"/>
    <col min="14337" max="14337" width="23.140625" style="941" bestFit="1" customWidth="1"/>
    <col min="14338" max="14341" width="7.42578125" style="941" bestFit="1" customWidth="1"/>
    <col min="14342" max="14345" width="7.140625" style="941" bestFit="1" customWidth="1"/>
    <col min="14346" max="14592" width="9.140625" style="941"/>
    <col min="14593" max="14593" width="23.140625" style="941" bestFit="1" customWidth="1"/>
    <col min="14594" max="14597" width="7.42578125" style="941" bestFit="1" customWidth="1"/>
    <col min="14598" max="14601" width="7.140625" style="941" bestFit="1" customWidth="1"/>
    <col min="14602" max="14848" width="9.140625" style="941"/>
    <col min="14849" max="14849" width="23.140625" style="941" bestFit="1" customWidth="1"/>
    <col min="14850" max="14853" width="7.42578125" style="941" bestFit="1" customWidth="1"/>
    <col min="14854" max="14857" width="7.140625" style="941" bestFit="1" customWidth="1"/>
    <col min="14858" max="15104" width="9.140625" style="941"/>
    <col min="15105" max="15105" width="23.140625" style="941" bestFit="1" customWidth="1"/>
    <col min="15106" max="15109" width="7.42578125" style="941" bestFit="1" customWidth="1"/>
    <col min="15110" max="15113" width="7.140625" style="941" bestFit="1" customWidth="1"/>
    <col min="15114" max="15360" width="9.140625" style="941"/>
    <col min="15361" max="15361" width="23.140625" style="941" bestFit="1" customWidth="1"/>
    <col min="15362" max="15365" width="7.42578125" style="941" bestFit="1" customWidth="1"/>
    <col min="15366" max="15369" width="7.140625" style="941" bestFit="1" customWidth="1"/>
    <col min="15370" max="15616" width="9.140625" style="941"/>
    <col min="15617" max="15617" width="23.140625" style="941" bestFit="1" customWidth="1"/>
    <col min="15618" max="15621" width="7.42578125" style="941" bestFit="1" customWidth="1"/>
    <col min="15622" max="15625" width="7.140625" style="941" bestFit="1" customWidth="1"/>
    <col min="15626" max="15872" width="9.140625" style="941"/>
    <col min="15873" max="15873" width="23.140625" style="941" bestFit="1" customWidth="1"/>
    <col min="15874" max="15877" width="7.42578125" style="941" bestFit="1" customWidth="1"/>
    <col min="15878" max="15881" width="7.140625" style="941" bestFit="1" customWidth="1"/>
    <col min="15882" max="16128" width="9.140625" style="941"/>
    <col min="16129" max="16129" width="23.140625" style="941" bestFit="1" customWidth="1"/>
    <col min="16130" max="16133" width="7.42578125" style="941" bestFit="1" customWidth="1"/>
    <col min="16134" max="16137" width="7.140625" style="941" bestFit="1" customWidth="1"/>
    <col min="16138" max="16384" width="9.140625" style="941"/>
  </cols>
  <sheetData>
    <row r="1" spans="1:12">
      <c r="A1" s="1845" t="s">
        <v>1030</v>
      </c>
      <c r="B1" s="1845"/>
      <c r="C1" s="1845"/>
      <c r="D1" s="1845"/>
      <c r="E1" s="1845"/>
      <c r="F1" s="1845"/>
      <c r="G1" s="1845"/>
      <c r="H1" s="1845"/>
      <c r="I1" s="1845"/>
    </row>
    <row r="2" spans="1:12" ht="15.75" customHeight="1">
      <c r="A2" s="1846" t="s">
        <v>1031</v>
      </c>
      <c r="B2" s="1846"/>
      <c r="C2" s="1846"/>
      <c r="D2" s="1846"/>
      <c r="E2" s="1846"/>
      <c r="F2" s="1846"/>
      <c r="G2" s="1846"/>
      <c r="H2" s="1846"/>
      <c r="I2" s="1846"/>
      <c r="J2" s="956"/>
    </row>
    <row r="3" spans="1:12" ht="16.5" thickBot="1">
      <c r="H3" s="1813" t="s">
        <v>70</v>
      </c>
      <c r="I3" s="1813"/>
    </row>
    <row r="4" spans="1:12" s="1019" customFormat="1" ht="13.5" customHeight="1" thickTop="1">
      <c r="A4" s="1847" t="s">
        <v>737</v>
      </c>
      <c r="B4" s="965">
        <v>2016</v>
      </c>
      <c r="C4" s="966">
        <v>2017</v>
      </c>
      <c r="D4" s="817">
        <v>2017</v>
      </c>
      <c r="E4" s="817">
        <v>2018</v>
      </c>
      <c r="F4" s="1815" t="str">
        <f>'Secu Credit'!F4</f>
        <v>Changes during six months</v>
      </c>
      <c r="G4" s="1816"/>
      <c r="H4" s="1816"/>
      <c r="I4" s="1817"/>
    </row>
    <row r="5" spans="1:12" s="1019" customFormat="1" ht="14.25" customHeight="1">
      <c r="A5" s="1848"/>
      <c r="B5" s="818" t="s">
        <v>699</v>
      </c>
      <c r="C5" s="932" t="s">
        <v>700</v>
      </c>
      <c r="D5" s="818" t="s">
        <v>701</v>
      </c>
      <c r="E5" s="932" t="s">
        <v>702</v>
      </c>
      <c r="F5" s="1818" t="str">
        <f>'Secu Credit'!F5:G5</f>
        <v>2016/17</v>
      </c>
      <c r="G5" s="1819"/>
      <c r="H5" s="1818" t="str">
        <f>'Secu Credit'!H5:I5</f>
        <v>2017/18</v>
      </c>
      <c r="I5" s="1820"/>
    </row>
    <row r="6" spans="1:12" s="1019" customFormat="1">
      <c r="A6" s="1849"/>
      <c r="B6" s="1020"/>
      <c r="C6" s="1021"/>
      <c r="D6" s="1020"/>
      <c r="E6" s="1020"/>
      <c r="F6" s="1022" t="s">
        <v>4</v>
      </c>
      <c r="G6" s="1022" t="s">
        <v>703</v>
      </c>
      <c r="H6" s="1022" t="s">
        <v>4</v>
      </c>
      <c r="I6" s="1023" t="s">
        <v>703</v>
      </c>
    </row>
    <row r="7" spans="1:12" s="1019" customFormat="1">
      <c r="A7" s="1024" t="s">
        <v>1032</v>
      </c>
      <c r="B7" s="1025">
        <v>8119.3569748</v>
      </c>
      <c r="C7" s="1025">
        <v>9472.9707077300009</v>
      </c>
      <c r="D7" s="1025">
        <v>8779.3078067400002</v>
      </c>
      <c r="E7" s="1025">
        <v>8404.9683197300001</v>
      </c>
      <c r="F7" s="1025">
        <v>1353.6137329300009</v>
      </c>
      <c r="G7" s="1025">
        <v>16.671440079937412</v>
      </c>
      <c r="H7" s="1025">
        <v>-374.33948701000008</v>
      </c>
      <c r="I7" s="1026">
        <v>-4.2638838419882523</v>
      </c>
    </row>
    <row r="8" spans="1:12" s="1019" customFormat="1">
      <c r="A8" s="1027" t="s">
        <v>1033</v>
      </c>
      <c r="B8" s="1028">
        <v>7875.8269748000002</v>
      </c>
      <c r="C8" s="1028">
        <v>9167.1111431600002</v>
      </c>
      <c r="D8" s="1028">
        <v>8609.0222978199999</v>
      </c>
      <c r="E8" s="1028">
        <v>8247.0093065700003</v>
      </c>
      <c r="F8" s="1028">
        <v>1291.28416836</v>
      </c>
      <c r="G8" s="1028">
        <v>16.395537541539134</v>
      </c>
      <c r="H8" s="1028">
        <v>-362.01299124999969</v>
      </c>
      <c r="I8" s="1029">
        <v>-4.2050418587215139</v>
      </c>
    </row>
    <row r="9" spans="1:12">
      <c r="A9" s="1027" t="s">
        <v>1034</v>
      </c>
      <c r="B9" s="1028">
        <v>119.87685779</v>
      </c>
      <c r="C9" s="1028">
        <v>156.04115342</v>
      </c>
      <c r="D9" s="1028">
        <v>197.68049237</v>
      </c>
      <c r="E9" s="1028">
        <v>131.55715946000001</v>
      </c>
      <c r="F9" s="1028">
        <v>36.164295629999998</v>
      </c>
      <c r="G9" s="1028">
        <v>30.167870844056093</v>
      </c>
      <c r="H9" s="1028">
        <v>-66.123332909999988</v>
      </c>
      <c r="I9" s="1029">
        <v>-33.449599460849413</v>
      </c>
      <c r="K9" s="1019"/>
      <c r="L9" s="1019"/>
    </row>
    <row r="10" spans="1:12">
      <c r="A10" s="1027" t="s">
        <v>1035</v>
      </c>
      <c r="B10" s="1028">
        <v>4833.1273040400001</v>
      </c>
      <c r="C10" s="1028">
        <v>5568.7218086700004</v>
      </c>
      <c r="D10" s="1028">
        <v>5169.1952542199997</v>
      </c>
      <c r="E10" s="1028">
        <v>4972.4648461900006</v>
      </c>
      <c r="F10" s="1028">
        <v>735.5945046300003</v>
      </c>
      <c r="G10" s="1028">
        <v>15.219845420068257</v>
      </c>
      <c r="H10" s="1028">
        <v>-196.73040802999913</v>
      </c>
      <c r="I10" s="1029">
        <v>-3.8058227316794313</v>
      </c>
      <c r="K10" s="1019"/>
      <c r="L10" s="1019"/>
    </row>
    <row r="11" spans="1:12">
      <c r="A11" s="1027" t="s">
        <v>1036</v>
      </c>
      <c r="B11" s="1028">
        <v>1493.8370169099999</v>
      </c>
      <c r="C11" s="1028">
        <v>1885.4239000399998</v>
      </c>
      <c r="D11" s="1028">
        <v>1825.7772567900001</v>
      </c>
      <c r="E11" s="1028">
        <v>1430.6208765800002</v>
      </c>
      <c r="F11" s="1028">
        <v>391.58688312999993</v>
      </c>
      <c r="G11" s="1028">
        <v>26.213494423909573</v>
      </c>
      <c r="H11" s="1028">
        <v>-395.15638020999995</v>
      </c>
      <c r="I11" s="1029">
        <v>-21.643186688870593</v>
      </c>
      <c r="K11" s="1019"/>
      <c r="L11" s="1019"/>
    </row>
    <row r="12" spans="1:12">
      <c r="A12" s="1027" t="s">
        <v>1037</v>
      </c>
      <c r="B12" s="1028">
        <v>1428.98579606</v>
      </c>
      <c r="C12" s="1028">
        <v>1556.9242810300002</v>
      </c>
      <c r="D12" s="1028">
        <v>1416.36929444</v>
      </c>
      <c r="E12" s="1028">
        <v>1712.3664243400001</v>
      </c>
      <c r="F12" s="1028">
        <v>127.93848497000022</v>
      </c>
      <c r="G12" s="1028">
        <v>8.9530970372660281</v>
      </c>
      <c r="H12" s="1028">
        <v>295.99712990000012</v>
      </c>
      <c r="I12" s="1029">
        <v>20.898301810265565</v>
      </c>
      <c r="K12" s="1019"/>
      <c r="L12" s="1019"/>
    </row>
    <row r="13" spans="1:12">
      <c r="A13" s="1027" t="s">
        <v>1038</v>
      </c>
      <c r="B13" s="1028">
        <v>0</v>
      </c>
      <c r="C13" s="1028">
        <v>0</v>
      </c>
      <c r="D13" s="1028">
        <v>0</v>
      </c>
      <c r="E13" s="1028">
        <v>0</v>
      </c>
      <c r="F13" s="1028">
        <v>0</v>
      </c>
      <c r="G13" s="1028"/>
      <c r="H13" s="1028">
        <v>0</v>
      </c>
      <c r="I13" s="1029"/>
      <c r="K13" s="1019"/>
      <c r="L13" s="1019"/>
    </row>
    <row r="14" spans="1:12">
      <c r="A14" s="1027" t="s">
        <v>1039</v>
      </c>
      <c r="B14" s="1028">
        <v>1428.98579606</v>
      </c>
      <c r="C14" s="1028">
        <v>1556.9242810300002</v>
      </c>
      <c r="D14" s="1028">
        <v>1416.36929444</v>
      </c>
      <c r="E14" s="1028">
        <v>1712.3664243400001</v>
      </c>
      <c r="F14" s="1028">
        <v>127.93848497000022</v>
      </c>
      <c r="G14" s="1028">
        <v>8.9530970372660281</v>
      </c>
      <c r="H14" s="1028">
        <v>295.99712990000012</v>
      </c>
      <c r="I14" s="1029">
        <v>20.898301810265565</v>
      </c>
      <c r="K14" s="1019"/>
      <c r="L14" s="1019"/>
    </row>
    <row r="15" spans="1:12" s="1019" customFormat="1">
      <c r="A15" s="1027" t="s">
        <v>1040</v>
      </c>
      <c r="B15" s="1028">
        <v>243.53</v>
      </c>
      <c r="C15" s="1028">
        <v>305.85956456999997</v>
      </c>
      <c r="D15" s="1028">
        <v>170.28550892000001</v>
      </c>
      <c r="E15" s="1028">
        <v>157.95901316000001</v>
      </c>
      <c r="F15" s="1028">
        <v>62.329564569999974</v>
      </c>
      <c r="G15" s="1028">
        <v>25.594203822937615</v>
      </c>
      <c r="H15" s="1028">
        <v>-12.32649576</v>
      </c>
      <c r="I15" s="1029">
        <v>-7.2387226829682714</v>
      </c>
    </row>
    <row r="16" spans="1:12">
      <c r="A16" s="1024" t="s">
        <v>1041</v>
      </c>
      <c r="B16" s="1025">
        <v>1006.56234124</v>
      </c>
      <c r="C16" s="1025">
        <v>1006.6139947500001</v>
      </c>
      <c r="D16" s="1025">
        <v>1054.3269550700002</v>
      </c>
      <c r="E16" s="1025">
        <v>1053.51367022</v>
      </c>
      <c r="F16" s="1025">
        <v>5.1653510000051028E-2</v>
      </c>
      <c r="G16" s="1025">
        <v>5.1316751962345681E-3</v>
      </c>
      <c r="H16" s="1025">
        <v>-0.81328485000017281</v>
      </c>
      <c r="I16" s="1026">
        <v>-7.7137822009509013E-2</v>
      </c>
      <c r="K16" s="1019"/>
      <c r="L16" s="1019"/>
    </row>
    <row r="17" spans="1:12">
      <c r="A17" s="1027" t="s">
        <v>1033</v>
      </c>
      <c r="B17" s="1028">
        <v>1006.56234124</v>
      </c>
      <c r="C17" s="1028">
        <v>1006.0830198000001</v>
      </c>
      <c r="D17" s="1028">
        <v>1053.6569550700001</v>
      </c>
      <c r="E17" s="1028">
        <v>1053.47172032</v>
      </c>
      <c r="F17" s="1028">
        <v>-0.47932143999992149</v>
      </c>
      <c r="G17" s="1028">
        <v>-4.7619647622564328E-2</v>
      </c>
      <c r="H17" s="1028">
        <v>-0.18523475000006329</v>
      </c>
      <c r="I17" s="1029">
        <v>-1.7580176271674412E-2</v>
      </c>
      <c r="K17" s="1019"/>
      <c r="L17" s="1019"/>
    </row>
    <row r="18" spans="1:12">
      <c r="A18" s="1027" t="s">
        <v>1040</v>
      </c>
      <c r="B18" s="1028">
        <v>0</v>
      </c>
      <c r="C18" s="1028">
        <v>0.53097495000000006</v>
      </c>
      <c r="D18" s="1028">
        <v>0.67</v>
      </c>
      <c r="E18" s="1028">
        <v>4.1949899999999998E-2</v>
      </c>
      <c r="F18" s="1028">
        <v>0.53097495000000006</v>
      </c>
      <c r="G18" s="1028"/>
      <c r="H18" s="1028">
        <v>-0.62805010000000006</v>
      </c>
      <c r="I18" s="1029">
        <v>-93.738820895522394</v>
      </c>
      <c r="K18" s="1019"/>
      <c r="L18" s="1019"/>
    </row>
    <row r="19" spans="1:12">
      <c r="A19" s="1024" t="s">
        <v>1042</v>
      </c>
      <c r="B19" s="1025">
        <v>9125.9193160399991</v>
      </c>
      <c r="C19" s="1025">
        <v>10479.58470248</v>
      </c>
      <c r="D19" s="1025">
        <v>9833.6347618100008</v>
      </c>
      <c r="E19" s="1025">
        <v>9458.4819899499998</v>
      </c>
      <c r="F19" s="1025">
        <v>1353.6653864400014</v>
      </c>
      <c r="G19" s="1025">
        <v>14.833194767137126</v>
      </c>
      <c r="H19" s="1025">
        <v>-375.15277186000094</v>
      </c>
      <c r="I19" s="1026">
        <v>-3.8149959902613819</v>
      </c>
      <c r="K19" s="1019"/>
      <c r="L19" s="1019"/>
    </row>
    <row r="20" spans="1:12">
      <c r="A20" s="1027" t="s">
        <v>1033</v>
      </c>
      <c r="B20" s="1028">
        <v>8882.3893160400003</v>
      </c>
      <c r="C20" s="1028">
        <v>10173.194162960001</v>
      </c>
      <c r="D20" s="1028">
        <v>9662.6792528900005</v>
      </c>
      <c r="E20" s="1028">
        <v>9300.4810268900001</v>
      </c>
      <c r="F20" s="1028">
        <v>1290.8048469200003</v>
      </c>
      <c r="G20" s="1028">
        <v>14.532180486494084</v>
      </c>
      <c r="H20" s="1028">
        <v>-362.19822600000043</v>
      </c>
      <c r="I20" s="1029">
        <v>-3.7484243916268971</v>
      </c>
      <c r="K20" s="1019"/>
      <c r="L20" s="1019"/>
    </row>
    <row r="21" spans="1:12" s="1019" customFormat="1" ht="16.5" thickBot="1">
      <c r="A21" s="1030" t="s">
        <v>1040</v>
      </c>
      <c r="B21" s="1031">
        <v>243.53</v>
      </c>
      <c r="C21" s="1031">
        <v>306.39053951999995</v>
      </c>
      <c r="D21" s="1031">
        <v>170.95550892</v>
      </c>
      <c r="E21" s="1031">
        <v>158.00096306</v>
      </c>
      <c r="F21" s="1031">
        <v>62.860539519999946</v>
      </c>
      <c r="G21" s="1031">
        <v>25.812236488317641</v>
      </c>
      <c r="H21" s="1031">
        <v>-12.954545859999996</v>
      </c>
      <c r="I21" s="1032">
        <v>-7.577729399794995</v>
      </c>
      <c r="J21" s="941"/>
    </row>
    <row r="22" spans="1:12" ht="16.5" thickTop="1">
      <c r="A22" s="1844" t="s">
        <v>731</v>
      </c>
      <c r="B22" s="1844"/>
      <c r="C22" s="1844"/>
      <c r="D22" s="1844"/>
      <c r="E22" s="1844"/>
      <c r="F22" s="1844"/>
      <c r="G22" s="1844"/>
      <c r="H22" s="1844"/>
      <c r="I22" s="1844"/>
      <c r="K22" s="1019"/>
    </row>
    <row r="23" spans="1:12">
      <c r="C23" s="941"/>
      <c r="D23" s="1018"/>
      <c r="E23" s="1018"/>
    </row>
    <row r="24" spans="1:12">
      <c r="C24" s="941"/>
    </row>
    <row r="25" spans="1:12">
      <c r="C25" s="941"/>
    </row>
    <row r="26" spans="1:12">
      <c r="C26" s="941"/>
    </row>
  </sheetData>
  <mergeCells count="8">
    <mergeCell ref="A22:I22"/>
    <mergeCell ref="A1:I1"/>
    <mergeCell ref="A2:I2"/>
    <mergeCell ref="H3:I3"/>
    <mergeCell ref="F4:I4"/>
    <mergeCell ref="F5:G5"/>
    <mergeCell ref="H5:I5"/>
    <mergeCell ref="A4:A6"/>
  </mergeCells>
  <pageMargins left="0.5" right="0.5" top="1" bottom="1" header="0.3" footer="0.3"/>
  <pageSetup scale="7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73"/>
  <sheetViews>
    <sheetView topLeftCell="A4" workbookViewId="0">
      <selection activeCell="C28" sqref="C28"/>
    </sheetView>
  </sheetViews>
  <sheetFormatPr defaultRowHeight="15.75"/>
  <cols>
    <col min="1" max="1" width="9.140625" style="1168"/>
    <col min="2" max="2" width="29.42578125" style="1168" bestFit="1" customWidth="1"/>
    <col min="3" max="3" width="22.85546875" style="1168" customWidth="1"/>
    <col min="4" max="4" width="19.5703125" style="1168" customWidth="1"/>
    <col min="5" max="5" width="14" style="1168" bestFit="1" customWidth="1"/>
    <col min="6" max="6" width="19.7109375" style="1168" bestFit="1" customWidth="1"/>
    <col min="7" max="7" width="14" style="1168" bestFit="1" customWidth="1"/>
    <col min="8" max="8" width="19.7109375" style="1168" bestFit="1" customWidth="1"/>
    <col min="9" max="9" width="16.85546875" style="1168" bestFit="1" customWidth="1"/>
    <col min="10" max="10" width="19.7109375" style="1168" bestFit="1" customWidth="1"/>
    <col min="11" max="11" width="16.85546875" style="1168" bestFit="1" customWidth="1"/>
    <col min="12" max="12" width="19.7109375" style="1168" bestFit="1" customWidth="1"/>
    <col min="13" max="14" width="14.42578125" style="1168" customWidth="1"/>
    <col min="15" max="15" width="11.28515625" style="1168" bestFit="1" customWidth="1"/>
    <col min="16" max="257" width="9.140625" style="1168"/>
    <col min="258" max="258" width="20" style="1168" customWidth="1"/>
    <col min="259" max="259" width="9.42578125" style="1168" bestFit="1" customWidth="1"/>
    <col min="260" max="260" width="16" style="1168" bestFit="1" customWidth="1"/>
    <col min="261" max="261" width="8.42578125" style="1168" bestFit="1" customWidth="1"/>
    <col min="262" max="262" width="16" style="1168" bestFit="1" customWidth="1"/>
    <col min="263" max="263" width="10.85546875" style="1168" customWidth="1"/>
    <col min="264" max="264" width="13.85546875" style="1168" customWidth="1"/>
    <col min="265" max="265" width="11.28515625" style="1168" bestFit="1" customWidth="1"/>
    <col min="266" max="266" width="16" style="1168" bestFit="1" customWidth="1"/>
    <col min="267" max="267" width="14.140625" style="1168" customWidth="1"/>
    <col min="268" max="268" width="16.28515625" style="1168" customWidth="1"/>
    <col min="269" max="269" width="15.140625" style="1168" customWidth="1"/>
    <col min="270" max="270" width="12.7109375" style="1168" customWidth="1"/>
    <col min="271" max="271" width="11.28515625" style="1168" bestFit="1" customWidth="1"/>
    <col min="272" max="513" width="9.140625" style="1168"/>
    <col min="514" max="514" width="20" style="1168" customWidth="1"/>
    <col min="515" max="515" width="9.42578125" style="1168" bestFit="1" customWidth="1"/>
    <col min="516" max="516" width="16" style="1168" bestFit="1" customWidth="1"/>
    <col min="517" max="517" width="8.42578125" style="1168" bestFit="1" customWidth="1"/>
    <col min="518" max="518" width="16" style="1168" bestFit="1" customWidth="1"/>
    <col min="519" max="519" width="10.85546875" style="1168" customWidth="1"/>
    <col min="520" max="520" width="13.85546875" style="1168" customWidth="1"/>
    <col min="521" max="521" width="11.28515625" style="1168" bestFit="1" customWidth="1"/>
    <col min="522" max="522" width="16" style="1168" bestFit="1" customWidth="1"/>
    <col min="523" max="523" width="14.140625" style="1168" customWidth="1"/>
    <col min="524" max="524" width="16.28515625" style="1168" customWidth="1"/>
    <col min="525" max="525" width="15.140625" style="1168" customWidth="1"/>
    <col min="526" max="526" width="12.7109375" style="1168" customWidth="1"/>
    <col min="527" max="527" width="11.28515625" style="1168" bestFit="1" customWidth="1"/>
    <col min="528" max="769" width="9.140625" style="1168"/>
    <col min="770" max="770" width="20" style="1168" customWidth="1"/>
    <col min="771" max="771" width="9.42578125" style="1168" bestFit="1" customWidth="1"/>
    <col min="772" max="772" width="16" style="1168" bestFit="1" customWidth="1"/>
    <col min="773" max="773" width="8.42578125" style="1168" bestFit="1" customWidth="1"/>
    <col min="774" max="774" width="16" style="1168" bestFit="1" customWidth="1"/>
    <col min="775" max="775" width="10.85546875" style="1168" customWidth="1"/>
    <col min="776" max="776" width="13.85546875" style="1168" customWidth="1"/>
    <col min="777" max="777" width="11.28515625" style="1168" bestFit="1" customWidth="1"/>
    <col min="778" max="778" width="16" style="1168" bestFit="1" customWidth="1"/>
    <col min="779" max="779" width="14.140625" style="1168" customWidth="1"/>
    <col min="780" max="780" width="16.28515625" style="1168" customWidth="1"/>
    <col min="781" max="781" width="15.140625" style="1168" customWidth="1"/>
    <col min="782" max="782" width="12.7109375" style="1168" customWidth="1"/>
    <col min="783" max="783" width="11.28515625" style="1168" bestFit="1" customWidth="1"/>
    <col min="784" max="1025" width="9.140625" style="1168"/>
    <col min="1026" max="1026" width="20" style="1168" customWidth="1"/>
    <col min="1027" max="1027" width="9.42578125" style="1168" bestFit="1" customWidth="1"/>
    <col min="1028" max="1028" width="16" style="1168" bestFit="1" customWidth="1"/>
    <col min="1029" max="1029" width="8.42578125" style="1168" bestFit="1" customWidth="1"/>
    <col min="1030" max="1030" width="16" style="1168" bestFit="1" customWidth="1"/>
    <col min="1031" max="1031" width="10.85546875" style="1168" customWidth="1"/>
    <col min="1032" max="1032" width="13.85546875" style="1168" customWidth="1"/>
    <col min="1033" max="1033" width="11.28515625" style="1168" bestFit="1" customWidth="1"/>
    <col min="1034" max="1034" width="16" style="1168" bestFit="1" customWidth="1"/>
    <col min="1035" max="1035" width="14.140625" style="1168" customWidth="1"/>
    <col min="1036" max="1036" width="16.28515625" style="1168" customWidth="1"/>
    <col min="1037" max="1037" width="15.140625" style="1168" customWidth="1"/>
    <col min="1038" max="1038" width="12.7109375" style="1168" customWidth="1"/>
    <col min="1039" max="1039" width="11.28515625" style="1168" bestFit="1" customWidth="1"/>
    <col min="1040" max="1281" width="9.140625" style="1168"/>
    <col min="1282" max="1282" width="20" style="1168" customWidth="1"/>
    <col min="1283" max="1283" width="9.42578125" style="1168" bestFit="1" customWidth="1"/>
    <col min="1284" max="1284" width="16" style="1168" bestFit="1" customWidth="1"/>
    <col min="1285" max="1285" width="8.42578125" style="1168" bestFit="1" customWidth="1"/>
    <col min="1286" max="1286" width="16" style="1168" bestFit="1" customWidth="1"/>
    <col min="1287" max="1287" width="10.85546875" style="1168" customWidth="1"/>
    <col min="1288" max="1288" width="13.85546875" style="1168" customWidth="1"/>
    <col min="1289" max="1289" width="11.28515625" style="1168" bestFit="1" customWidth="1"/>
    <col min="1290" max="1290" width="16" style="1168" bestFit="1" customWidth="1"/>
    <col min="1291" max="1291" width="14.140625" style="1168" customWidth="1"/>
    <col min="1292" max="1292" width="16.28515625" style="1168" customWidth="1"/>
    <col min="1293" max="1293" width="15.140625" style="1168" customWidth="1"/>
    <col min="1294" max="1294" width="12.7109375" style="1168" customWidth="1"/>
    <col min="1295" max="1295" width="11.28515625" style="1168" bestFit="1" customWidth="1"/>
    <col min="1296" max="1537" width="9.140625" style="1168"/>
    <col min="1538" max="1538" width="20" style="1168" customWidth="1"/>
    <col min="1539" max="1539" width="9.42578125" style="1168" bestFit="1" customWidth="1"/>
    <col min="1540" max="1540" width="16" style="1168" bestFit="1" customWidth="1"/>
    <col min="1541" max="1541" width="8.42578125" style="1168" bestFit="1" customWidth="1"/>
    <col min="1542" max="1542" width="16" style="1168" bestFit="1" customWidth="1"/>
    <col min="1543" max="1543" width="10.85546875" style="1168" customWidth="1"/>
    <col min="1544" max="1544" width="13.85546875" style="1168" customWidth="1"/>
    <col min="1545" max="1545" width="11.28515625" style="1168" bestFit="1" customWidth="1"/>
    <col min="1546" max="1546" width="16" style="1168" bestFit="1" customWidth="1"/>
    <col min="1547" max="1547" width="14.140625" style="1168" customWidth="1"/>
    <col min="1548" max="1548" width="16.28515625" style="1168" customWidth="1"/>
    <col min="1549" max="1549" width="15.140625" style="1168" customWidth="1"/>
    <col min="1550" max="1550" width="12.7109375" style="1168" customWidth="1"/>
    <col min="1551" max="1551" width="11.28515625" style="1168" bestFit="1" customWidth="1"/>
    <col min="1552" max="1793" width="9.140625" style="1168"/>
    <col min="1794" max="1794" width="20" style="1168" customWidth="1"/>
    <col min="1795" max="1795" width="9.42578125" style="1168" bestFit="1" customWidth="1"/>
    <col min="1796" max="1796" width="16" style="1168" bestFit="1" customWidth="1"/>
    <col min="1797" max="1797" width="8.42578125" style="1168" bestFit="1" customWidth="1"/>
    <col min="1798" max="1798" width="16" style="1168" bestFit="1" customWidth="1"/>
    <col min="1799" max="1799" width="10.85546875" style="1168" customWidth="1"/>
    <col min="1800" max="1800" width="13.85546875" style="1168" customWidth="1"/>
    <col min="1801" max="1801" width="11.28515625" style="1168" bestFit="1" customWidth="1"/>
    <col min="1802" max="1802" width="16" style="1168" bestFit="1" customWidth="1"/>
    <col min="1803" max="1803" width="14.140625" style="1168" customWidth="1"/>
    <col min="1804" max="1804" width="16.28515625" style="1168" customWidth="1"/>
    <col min="1805" max="1805" width="15.140625" style="1168" customWidth="1"/>
    <col min="1806" max="1806" width="12.7109375" style="1168" customWidth="1"/>
    <col min="1807" max="1807" width="11.28515625" style="1168" bestFit="1" customWidth="1"/>
    <col min="1808" max="2049" width="9.140625" style="1168"/>
    <col min="2050" max="2050" width="20" style="1168" customWidth="1"/>
    <col min="2051" max="2051" width="9.42578125" style="1168" bestFit="1" customWidth="1"/>
    <col min="2052" max="2052" width="16" style="1168" bestFit="1" customWidth="1"/>
    <col min="2053" max="2053" width="8.42578125" style="1168" bestFit="1" customWidth="1"/>
    <col min="2054" max="2054" width="16" style="1168" bestFit="1" customWidth="1"/>
    <col min="2055" max="2055" width="10.85546875" style="1168" customWidth="1"/>
    <col min="2056" max="2056" width="13.85546875" style="1168" customWidth="1"/>
    <col min="2057" max="2057" width="11.28515625" style="1168" bestFit="1" customWidth="1"/>
    <col min="2058" max="2058" width="16" style="1168" bestFit="1" customWidth="1"/>
    <col min="2059" max="2059" width="14.140625" style="1168" customWidth="1"/>
    <col min="2060" max="2060" width="16.28515625" style="1168" customWidth="1"/>
    <col min="2061" max="2061" width="15.140625" style="1168" customWidth="1"/>
    <col min="2062" max="2062" width="12.7109375" style="1168" customWidth="1"/>
    <col min="2063" max="2063" width="11.28515625" style="1168" bestFit="1" customWidth="1"/>
    <col min="2064" max="2305" width="9.140625" style="1168"/>
    <col min="2306" max="2306" width="20" style="1168" customWidth="1"/>
    <col min="2307" max="2307" width="9.42578125" style="1168" bestFit="1" customWidth="1"/>
    <col min="2308" max="2308" width="16" style="1168" bestFit="1" customWidth="1"/>
    <col min="2309" max="2309" width="8.42578125" style="1168" bestFit="1" customWidth="1"/>
    <col min="2310" max="2310" width="16" style="1168" bestFit="1" customWidth="1"/>
    <col min="2311" max="2311" width="10.85546875" style="1168" customWidth="1"/>
    <col min="2312" max="2312" width="13.85546875" style="1168" customWidth="1"/>
    <col min="2313" max="2313" width="11.28515625" style="1168" bestFit="1" customWidth="1"/>
    <col min="2314" max="2314" width="16" style="1168" bestFit="1" customWidth="1"/>
    <col min="2315" max="2315" width="14.140625" style="1168" customWidth="1"/>
    <col min="2316" max="2316" width="16.28515625" style="1168" customWidth="1"/>
    <col min="2317" max="2317" width="15.140625" style="1168" customWidth="1"/>
    <col min="2318" max="2318" width="12.7109375" style="1168" customWidth="1"/>
    <col min="2319" max="2319" width="11.28515625" style="1168" bestFit="1" customWidth="1"/>
    <col min="2320" max="2561" width="9.140625" style="1168"/>
    <col min="2562" max="2562" width="20" style="1168" customWidth="1"/>
    <col min="2563" max="2563" width="9.42578125" style="1168" bestFit="1" customWidth="1"/>
    <col min="2564" max="2564" width="16" style="1168" bestFit="1" customWidth="1"/>
    <col min="2565" max="2565" width="8.42578125" style="1168" bestFit="1" customWidth="1"/>
    <col min="2566" max="2566" width="16" style="1168" bestFit="1" customWidth="1"/>
    <col min="2567" max="2567" width="10.85546875" style="1168" customWidth="1"/>
    <col min="2568" max="2568" width="13.85546875" style="1168" customWidth="1"/>
    <col min="2569" max="2569" width="11.28515625" style="1168" bestFit="1" customWidth="1"/>
    <col min="2570" max="2570" width="16" style="1168" bestFit="1" customWidth="1"/>
    <col min="2571" max="2571" width="14.140625" style="1168" customWidth="1"/>
    <col min="2572" max="2572" width="16.28515625" style="1168" customWidth="1"/>
    <col min="2573" max="2573" width="15.140625" style="1168" customWidth="1"/>
    <col min="2574" max="2574" width="12.7109375" style="1168" customWidth="1"/>
    <col min="2575" max="2575" width="11.28515625" style="1168" bestFit="1" customWidth="1"/>
    <col min="2576" max="2817" width="9.140625" style="1168"/>
    <col min="2818" max="2818" width="20" style="1168" customWidth="1"/>
    <col min="2819" max="2819" width="9.42578125" style="1168" bestFit="1" customWidth="1"/>
    <col min="2820" max="2820" width="16" style="1168" bestFit="1" customWidth="1"/>
    <col min="2821" max="2821" width="8.42578125" style="1168" bestFit="1" customWidth="1"/>
    <col min="2822" max="2822" width="16" style="1168" bestFit="1" customWidth="1"/>
    <col min="2823" max="2823" width="10.85546875" style="1168" customWidth="1"/>
    <col min="2824" max="2824" width="13.85546875" style="1168" customWidth="1"/>
    <col min="2825" max="2825" width="11.28515625" style="1168" bestFit="1" customWidth="1"/>
    <col min="2826" max="2826" width="16" style="1168" bestFit="1" customWidth="1"/>
    <col min="2827" max="2827" width="14.140625" style="1168" customWidth="1"/>
    <col min="2828" max="2828" width="16.28515625" style="1168" customWidth="1"/>
    <col min="2829" max="2829" width="15.140625" style="1168" customWidth="1"/>
    <col min="2830" max="2830" width="12.7109375" style="1168" customWidth="1"/>
    <col min="2831" max="2831" width="11.28515625" style="1168" bestFit="1" customWidth="1"/>
    <col min="2832" max="3073" width="9.140625" style="1168"/>
    <col min="3074" max="3074" width="20" style="1168" customWidth="1"/>
    <col min="3075" max="3075" width="9.42578125" style="1168" bestFit="1" customWidth="1"/>
    <col min="3076" max="3076" width="16" style="1168" bestFit="1" customWidth="1"/>
    <col min="3077" max="3077" width="8.42578125" style="1168" bestFit="1" customWidth="1"/>
    <col min="3078" max="3078" width="16" style="1168" bestFit="1" customWidth="1"/>
    <col min="3079" max="3079" width="10.85546875" style="1168" customWidth="1"/>
    <col min="3080" max="3080" width="13.85546875" style="1168" customWidth="1"/>
    <col min="3081" max="3081" width="11.28515625" style="1168" bestFit="1" customWidth="1"/>
    <col min="3082" max="3082" width="16" style="1168" bestFit="1" customWidth="1"/>
    <col min="3083" max="3083" width="14.140625" style="1168" customWidth="1"/>
    <col min="3084" max="3084" width="16.28515625" style="1168" customWidth="1"/>
    <col min="3085" max="3085" width="15.140625" style="1168" customWidth="1"/>
    <col min="3086" max="3086" width="12.7109375" style="1168" customWidth="1"/>
    <col min="3087" max="3087" width="11.28515625" style="1168" bestFit="1" customWidth="1"/>
    <col min="3088" max="3329" width="9.140625" style="1168"/>
    <col min="3330" max="3330" width="20" style="1168" customWidth="1"/>
    <col min="3331" max="3331" width="9.42578125" style="1168" bestFit="1" customWidth="1"/>
    <col min="3332" max="3332" width="16" style="1168" bestFit="1" customWidth="1"/>
    <col min="3333" max="3333" width="8.42578125" style="1168" bestFit="1" customWidth="1"/>
    <col min="3334" max="3334" width="16" style="1168" bestFit="1" customWidth="1"/>
    <col min="3335" max="3335" width="10.85546875" style="1168" customWidth="1"/>
    <col min="3336" max="3336" width="13.85546875" style="1168" customWidth="1"/>
    <col min="3337" max="3337" width="11.28515625" style="1168" bestFit="1" customWidth="1"/>
    <col min="3338" max="3338" width="16" style="1168" bestFit="1" customWidth="1"/>
    <col min="3339" max="3339" width="14.140625" style="1168" customWidth="1"/>
    <col min="3340" max="3340" width="16.28515625" style="1168" customWidth="1"/>
    <col min="3341" max="3341" width="15.140625" style="1168" customWidth="1"/>
    <col min="3342" max="3342" width="12.7109375" style="1168" customWidth="1"/>
    <col min="3343" max="3343" width="11.28515625" style="1168" bestFit="1" customWidth="1"/>
    <col min="3344" max="3585" width="9.140625" style="1168"/>
    <col min="3586" max="3586" width="20" style="1168" customWidth="1"/>
    <col min="3587" max="3587" width="9.42578125" style="1168" bestFit="1" customWidth="1"/>
    <col min="3588" max="3588" width="16" style="1168" bestFit="1" customWidth="1"/>
    <col min="3589" max="3589" width="8.42578125" style="1168" bestFit="1" customWidth="1"/>
    <col min="3590" max="3590" width="16" style="1168" bestFit="1" customWidth="1"/>
    <col min="3591" max="3591" width="10.85546875" style="1168" customWidth="1"/>
    <col min="3592" max="3592" width="13.85546875" style="1168" customWidth="1"/>
    <col min="3593" max="3593" width="11.28515625" style="1168" bestFit="1" customWidth="1"/>
    <col min="3594" max="3594" width="16" style="1168" bestFit="1" customWidth="1"/>
    <col min="3595" max="3595" width="14.140625" style="1168" customWidth="1"/>
    <col min="3596" max="3596" width="16.28515625" style="1168" customWidth="1"/>
    <col min="3597" max="3597" width="15.140625" style="1168" customWidth="1"/>
    <col min="3598" max="3598" width="12.7109375" style="1168" customWidth="1"/>
    <col min="3599" max="3599" width="11.28515625" style="1168" bestFit="1" customWidth="1"/>
    <col min="3600" max="3841" width="9.140625" style="1168"/>
    <col min="3842" max="3842" width="20" style="1168" customWidth="1"/>
    <col min="3843" max="3843" width="9.42578125" style="1168" bestFit="1" customWidth="1"/>
    <col min="3844" max="3844" width="16" style="1168" bestFit="1" customWidth="1"/>
    <col min="3845" max="3845" width="8.42578125" style="1168" bestFit="1" customWidth="1"/>
    <col min="3846" max="3846" width="16" style="1168" bestFit="1" customWidth="1"/>
    <col min="3847" max="3847" width="10.85546875" style="1168" customWidth="1"/>
    <col min="3848" max="3848" width="13.85546875" style="1168" customWidth="1"/>
    <col min="3849" max="3849" width="11.28515625" style="1168" bestFit="1" customWidth="1"/>
    <col min="3850" max="3850" width="16" style="1168" bestFit="1" customWidth="1"/>
    <col min="3851" max="3851" width="14.140625" style="1168" customWidth="1"/>
    <col min="3852" max="3852" width="16.28515625" style="1168" customWidth="1"/>
    <col min="3853" max="3853" width="15.140625" style="1168" customWidth="1"/>
    <col min="3854" max="3854" width="12.7109375" style="1168" customWidth="1"/>
    <col min="3855" max="3855" width="11.28515625" style="1168" bestFit="1" customWidth="1"/>
    <col min="3856" max="4097" width="9.140625" style="1168"/>
    <col min="4098" max="4098" width="20" style="1168" customWidth="1"/>
    <col min="4099" max="4099" width="9.42578125" style="1168" bestFit="1" customWidth="1"/>
    <col min="4100" max="4100" width="16" style="1168" bestFit="1" customWidth="1"/>
    <col min="4101" max="4101" width="8.42578125" style="1168" bestFit="1" customWidth="1"/>
    <col min="4102" max="4102" width="16" style="1168" bestFit="1" customWidth="1"/>
    <col min="4103" max="4103" width="10.85546875" style="1168" customWidth="1"/>
    <col min="4104" max="4104" width="13.85546875" style="1168" customWidth="1"/>
    <col min="4105" max="4105" width="11.28515625" style="1168" bestFit="1" customWidth="1"/>
    <col min="4106" max="4106" width="16" style="1168" bestFit="1" customWidth="1"/>
    <col min="4107" max="4107" width="14.140625" style="1168" customWidth="1"/>
    <col min="4108" max="4108" width="16.28515625" style="1168" customWidth="1"/>
    <col min="4109" max="4109" width="15.140625" style="1168" customWidth="1"/>
    <col min="4110" max="4110" width="12.7109375" style="1168" customWidth="1"/>
    <col min="4111" max="4111" width="11.28515625" style="1168" bestFit="1" customWidth="1"/>
    <col min="4112" max="4353" width="9.140625" style="1168"/>
    <col min="4354" max="4354" width="20" style="1168" customWidth="1"/>
    <col min="4355" max="4355" width="9.42578125" style="1168" bestFit="1" customWidth="1"/>
    <col min="4356" max="4356" width="16" style="1168" bestFit="1" customWidth="1"/>
    <col min="4357" max="4357" width="8.42578125" style="1168" bestFit="1" customWidth="1"/>
    <col min="4358" max="4358" width="16" style="1168" bestFit="1" customWidth="1"/>
    <col min="4359" max="4359" width="10.85546875" style="1168" customWidth="1"/>
    <col min="4360" max="4360" width="13.85546875" style="1168" customWidth="1"/>
    <col min="4361" max="4361" width="11.28515625" style="1168" bestFit="1" customWidth="1"/>
    <col min="4362" max="4362" width="16" style="1168" bestFit="1" customWidth="1"/>
    <col min="4363" max="4363" width="14.140625" style="1168" customWidth="1"/>
    <col min="4364" max="4364" width="16.28515625" style="1168" customWidth="1"/>
    <col min="4365" max="4365" width="15.140625" style="1168" customWidth="1"/>
    <col min="4366" max="4366" width="12.7109375" style="1168" customWidth="1"/>
    <col min="4367" max="4367" width="11.28515625" style="1168" bestFit="1" customWidth="1"/>
    <col min="4368" max="4609" width="9.140625" style="1168"/>
    <col min="4610" max="4610" width="20" style="1168" customWidth="1"/>
    <col min="4611" max="4611" width="9.42578125" style="1168" bestFit="1" customWidth="1"/>
    <col min="4612" max="4612" width="16" style="1168" bestFit="1" customWidth="1"/>
    <col min="4613" max="4613" width="8.42578125" style="1168" bestFit="1" customWidth="1"/>
    <col min="4614" max="4614" width="16" style="1168" bestFit="1" customWidth="1"/>
    <col min="4615" max="4615" width="10.85546875" style="1168" customWidth="1"/>
    <col min="4616" max="4616" width="13.85546875" style="1168" customWidth="1"/>
    <col min="4617" max="4617" width="11.28515625" style="1168" bestFit="1" customWidth="1"/>
    <col min="4618" max="4618" width="16" style="1168" bestFit="1" customWidth="1"/>
    <col min="4619" max="4619" width="14.140625" style="1168" customWidth="1"/>
    <col min="4620" max="4620" width="16.28515625" style="1168" customWidth="1"/>
    <col min="4621" max="4621" width="15.140625" style="1168" customWidth="1"/>
    <col min="4622" max="4622" width="12.7109375" style="1168" customWidth="1"/>
    <col min="4623" max="4623" width="11.28515625" style="1168" bestFit="1" customWidth="1"/>
    <col min="4624" max="4865" width="9.140625" style="1168"/>
    <col min="4866" max="4866" width="20" style="1168" customWidth="1"/>
    <col min="4867" max="4867" width="9.42578125" style="1168" bestFit="1" customWidth="1"/>
    <col min="4868" max="4868" width="16" style="1168" bestFit="1" customWidth="1"/>
    <col min="4869" max="4869" width="8.42578125" style="1168" bestFit="1" customWidth="1"/>
    <col min="4870" max="4870" width="16" style="1168" bestFit="1" customWidth="1"/>
    <col min="4871" max="4871" width="10.85546875" style="1168" customWidth="1"/>
    <col min="4872" max="4872" width="13.85546875" style="1168" customWidth="1"/>
    <col min="4873" max="4873" width="11.28515625" style="1168" bestFit="1" customWidth="1"/>
    <col min="4874" max="4874" width="16" style="1168" bestFit="1" customWidth="1"/>
    <col min="4875" max="4875" width="14.140625" style="1168" customWidth="1"/>
    <col min="4876" max="4876" width="16.28515625" style="1168" customWidth="1"/>
    <col min="4877" max="4877" width="15.140625" style="1168" customWidth="1"/>
    <col min="4878" max="4878" width="12.7109375" style="1168" customWidth="1"/>
    <col min="4879" max="4879" width="11.28515625" style="1168" bestFit="1" customWidth="1"/>
    <col min="4880" max="5121" width="9.140625" style="1168"/>
    <col min="5122" max="5122" width="20" style="1168" customWidth="1"/>
    <col min="5123" max="5123" width="9.42578125" style="1168" bestFit="1" customWidth="1"/>
    <col min="5124" max="5124" width="16" style="1168" bestFit="1" customWidth="1"/>
    <col min="5125" max="5125" width="8.42578125" style="1168" bestFit="1" customWidth="1"/>
    <col min="5126" max="5126" width="16" style="1168" bestFit="1" customWidth="1"/>
    <col min="5127" max="5127" width="10.85546875" style="1168" customWidth="1"/>
    <col min="5128" max="5128" width="13.85546875" style="1168" customWidth="1"/>
    <col min="5129" max="5129" width="11.28515625" style="1168" bestFit="1" customWidth="1"/>
    <col min="5130" max="5130" width="16" style="1168" bestFit="1" customWidth="1"/>
    <col min="5131" max="5131" width="14.140625" style="1168" customWidth="1"/>
    <col min="5132" max="5132" width="16.28515625" style="1168" customWidth="1"/>
    <col min="5133" max="5133" width="15.140625" style="1168" customWidth="1"/>
    <col min="5134" max="5134" width="12.7109375" style="1168" customWidth="1"/>
    <col min="5135" max="5135" width="11.28515625" style="1168" bestFit="1" customWidth="1"/>
    <col min="5136" max="5377" width="9.140625" style="1168"/>
    <col min="5378" max="5378" width="20" style="1168" customWidth="1"/>
    <col min="5379" max="5379" width="9.42578125" style="1168" bestFit="1" customWidth="1"/>
    <col min="5380" max="5380" width="16" style="1168" bestFit="1" customWidth="1"/>
    <col min="5381" max="5381" width="8.42578125" style="1168" bestFit="1" customWidth="1"/>
    <col min="5382" max="5382" width="16" style="1168" bestFit="1" customWidth="1"/>
    <col min="5383" max="5383" width="10.85546875" style="1168" customWidth="1"/>
    <col min="5384" max="5384" width="13.85546875" style="1168" customWidth="1"/>
    <col min="5385" max="5385" width="11.28515625" style="1168" bestFit="1" customWidth="1"/>
    <col min="5386" max="5386" width="16" style="1168" bestFit="1" customWidth="1"/>
    <col min="5387" max="5387" width="14.140625" style="1168" customWidth="1"/>
    <col min="5388" max="5388" width="16.28515625" style="1168" customWidth="1"/>
    <col min="5389" max="5389" width="15.140625" style="1168" customWidth="1"/>
    <col min="5390" max="5390" width="12.7109375" style="1168" customWidth="1"/>
    <col min="5391" max="5391" width="11.28515625" style="1168" bestFit="1" customWidth="1"/>
    <col min="5392" max="5633" width="9.140625" style="1168"/>
    <col min="5634" max="5634" width="20" style="1168" customWidth="1"/>
    <col min="5635" max="5635" width="9.42578125" style="1168" bestFit="1" customWidth="1"/>
    <col min="5636" max="5636" width="16" style="1168" bestFit="1" customWidth="1"/>
    <col min="5637" max="5637" width="8.42578125" style="1168" bestFit="1" customWidth="1"/>
    <col min="5638" max="5638" width="16" style="1168" bestFit="1" customWidth="1"/>
    <col min="5639" max="5639" width="10.85546875" style="1168" customWidth="1"/>
    <col min="5640" max="5640" width="13.85546875" style="1168" customWidth="1"/>
    <col min="5641" max="5641" width="11.28515625" style="1168" bestFit="1" customWidth="1"/>
    <col min="5642" max="5642" width="16" style="1168" bestFit="1" customWidth="1"/>
    <col min="5643" max="5643" width="14.140625" style="1168" customWidth="1"/>
    <col min="5644" max="5644" width="16.28515625" style="1168" customWidth="1"/>
    <col min="5645" max="5645" width="15.140625" style="1168" customWidth="1"/>
    <col min="5646" max="5646" width="12.7109375" style="1168" customWidth="1"/>
    <col min="5647" max="5647" width="11.28515625" style="1168" bestFit="1" customWidth="1"/>
    <col min="5648" max="5889" width="9.140625" style="1168"/>
    <col min="5890" max="5890" width="20" style="1168" customWidth="1"/>
    <col min="5891" max="5891" width="9.42578125" style="1168" bestFit="1" customWidth="1"/>
    <col min="5892" max="5892" width="16" style="1168" bestFit="1" customWidth="1"/>
    <col min="5893" max="5893" width="8.42578125" style="1168" bestFit="1" customWidth="1"/>
    <col min="5894" max="5894" width="16" style="1168" bestFit="1" customWidth="1"/>
    <col min="5895" max="5895" width="10.85546875" style="1168" customWidth="1"/>
    <col min="5896" max="5896" width="13.85546875" style="1168" customWidth="1"/>
    <col min="5897" max="5897" width="11.28515625" style="1168" bestFit="1" customWidth="1"/>
    <col min="5898" max="5898" width="16" style="1168" bestFit="1" customWidth="1"/>
    <col min="5899" max="5899" width="14.140625" style="1168" customWidth="1"/>
    <col min="5900" max="5900" width="16.28515625" style="1168" customWidth="1"/>
    <col min="5901" max="5901" width="15.140625" style="1168" customWidth="1"/>
    <col min="5902" max="5902" width="12.7109375" style="1168" customWidth="1"/>
    <col min="5903" max="5903" width="11.28515625" style="1168" bestFit="1" customWidth="1"/>
    <col min="5904" max="6145" width="9.140625" style="1168"/>
    <col min="6146" max="6146" width="20" style="1168" customWidth="1"/>
    <col min="6147" max="6147" width="9.42578125" style="1168" bestFit="1" customWidth="1"/>
    <col min="6148" max="6148" width="16" style="1168" bestFit="1" customWidth="1"/>
    <col min="6149" max="6149" width="8.42578125" style="1168" bestFit="1" customWidth="1"/>
    <col min="6150" max="6150" width="16" style="1168" bestFit="1" customWidth="1"/>
    <col min="6151" max="6151" width="10.85546875" style="1168" customWidth="1"/>
    <col min="6152" max="6152" width="13.85546875" style="1168" customWidth="1"/>
    <col min="6153" max="6153" width="11.28515625" style="1168" bestFit="1" customWidth="1"/>
    <col min="6154" max="6154" width="16" style="1168" bestFit="1" customWidth="1"/>
    <col min="6155" max="6155" width="14.140625" style="1168" customWidth="1"/>
    <col min="6156" max="6156" width="16.28515625" style="1168" customWidth="1"/>
    <col min="6157" max="6157" width="15.140625" style="1168" customWidth="1"/>
    <col min="6158" max="6158" width="12.7109375" style="1168" customWidth="1"/>
    <col min="6159" max="6159" width="11.28515625" style="1168" bestFit="1" customWidth="1"/>
    <col min="6160" max="6401" width="9.140625" style="1168"/>
    <col min="6402" max="6402" width="20" style="1168" customWidth="1"/>
    <col min="6403" max="6403" width="9.42578125" style="1168" bestFit="1" customWidth="1"/>
    <col min="6404" max="6404" width="16" style="1168" bestFit="1" customWidth="1"/>
    <col min="6405" max="6405" width="8.42578125" style="1168" bestFit="1" customWidth="1"/>
    <col min="6406" max="6406" width="16" style="1168" bestFit="1" customWidth="1"/>
    <col min="6407" max="6407" width="10.85546875" style="1168" customWidth="1"/>
    <col min="6408" max="6408" width="13.85546875" style="1168" customWidth="1"/>
    <col min="6409" max="6409" width="11.28515625" style="1168" bestFit="1" customWidth="1"/>
    <col min="6410" max="6410" width="16" style="1168" bestFit="1" customWidth="1"/>
    <col min="6411" max="6411" width="14.140625" style="1168" customWidth="1"/>
    <col min="6412" max="6412" width="16.28515625" style="1168" customWidth="1"/>
    <col min="6413" max="6413" width="15.140625" style="1168" customWidth="1"/>
    <col min="6414" max="6414" width="12.7109375" style="1168" customWidth="1"/>
    <col min="6415" max="6415" width="11.28515625" style="1168" bestFit="1" customWidth="1"/>
    <col min="6416" max="6657" width="9.140625" style="1168"/>
    <col min="6658" max="6658" width="20" style="1168" customWidth="1"/>
    <col min="6659" max="6659" width="9.42578125" style="1168" bestFit="1" customWidth="1"/>
    <col min="6660" max="6660" width="16" style="1168" bestFit="1" customWidth="1"/>
    <col min="6661" max="6661" width="8.42578125" style="1168" bestFit="1" customWidth="1"/>
    <col min="6662" max="6662" width="16" style="1168" bestFit="1" customWidth="1"/>
    <col min="6663" max="6663" width="10.85546875" style="1168" customWidth="1"/>
    <col min="6664" max="6664" width="13.85546875" style="1168" customWidth="1"/>
    <col min="6665" max="6665" width="11.28515625" style="1168" bestFit="1" customWidth="1"/>
    <col min="6666" max="6666" width="16" style="1168" bestFit="1" customWidth="1"/>
    <col min="6667" max="6667" width="14.140625" style="1168" customWidth="1"/>
    <col min="6668" max="6668" width="16.28515625" style="1168" customWidth="1"/>
    <col min="6669" max="6669" width="15.140625" style="1168" customWidth="1"/>
    <col min="6670" max="6670" width="12.7109375" style="1168" customWidth="1"/>
    <col min="6671" max="6671" width="11.28515625" style="1168" bestFit="1" customWidth="1"/>
    <col min="6672" max="6913" width="9.140625" style="1168"/>
    <col min="6914" max="6914" width="20" style="1168" customWidth="1"/>
    <col min="6915" max="6915" width="9.42578125" style="1168" bestFit="1" customWidth="1"/>
    <col min="6916" max="6916" width="16" style="1168" bestFit="1" customWidth="1"/>
    <col min="6917" max="6917" width="8.42578125" style="1168" bestFit="1" customWidth="1"/>
    <col min="6918" max="6918" width="16" style="1168" bestFit="1" customWidth="1"/>
    <col min="6919" max="6919" width="10.85546875" style="1168" customWidth="1"/>
    <col min="6920" max="6920" width="13.85546875" style="1168" customWidth="1"/>
    <col min="6921" max="6921" width="11.28515625" style="1168" bestFit="1" customWidth="1"/>
    <col min="6922" max="6922" width="16" style="1168" bestFit="1" customWidth="1"/>
    <col min="6923" max="6923" width="14.140625" style="1168" customWidth="1"/>
    <col min="6924" max="6924" width="16.28515625" style="1168" customWidth="1"/>
    <col min="6925" max="6925" width="15.140625" style="1168" customWidth="1"/>
    <col min="6926" max="6926" width="12.7109375" style="1168" customWidth="1"/>
    <col min="6927" max="6927" width="11.28515625" style="1168" bestFit="1" customWidth="1"/>
    <col min="6928" max="7169" width="9.140625" style="1168"/>
    <col min="7170" max="7170" width="20" style="1168" customWidth="1"/>
    <col min="7171" max="7171" width="9.42578125" style="1168" bestFit="1" customWidth="1"/>
    <col min="7172" max="7172" width="16" style="1168" bestFit="1" customWidth="1"/>
    <col min="7173" max="7173" width="8.42578125" style="1168" bestFit="1" customWidth="1"/>
    <col min="7174" max="7174" width="16" style="1168" bestFit="1" customWidth="1"/>
    <col min="7175" max="7175" width="10.85546875" style="1168" customWidth="1"/>
    <col min="7176" max="7176" width="13.85546875" style="1168" customWidth="1"/>
    <col min="7177" max="7177" width="11.28515625" style="1168" bestFit="1" customWidth="1"/>
    <col min="7178" max="7178" width="16" style="1168" bestFit="1" customWidth="1"/>
    <col min="7179" max="7179" width="14.140625" style="1168" customWidth="1"/>
    <col min="7180" max="7180" width="16.28515625" style="1168" customWidth="1"/>
    <col min="7181" max="7181" width="15.140625" style="1168" customWidth="1"/>
    <col min="7182" max="7182" width="12.7109375" style="1168" customWidth="1"/>
    <col min="7183" max="7183" width="11.28515625" style="1168" bestFit="1" customWidth="1"/>
    <col min="7184" max="7425" width="9.140625" style="1168"/>
    <col min="7426" max="7426" width="20" style="1168" customWidth="1"/>
    <col min="7427" max="7427" width="9.42578125" style="1168" bestFit="1" customWidth="1"/>
    <col min="7428" max="7428" width="16" style="1168" bestFit="1" customWidth="1"/>
    <col min="7429" max="7429" width="8.42578125" style="1168" bestFit="1" customWidth="1"/>
    <col min="7430" max="7430" width="16" style="1168" bestFit="1" customWidth="1"/>
    <col min="7431" max="7431" width="10.85546875" style="1168" customWidth="1"/>
    <col min="7432" max="7432" width="13.85546875" style="1168" customWidth="1"/>
    <col min="7433" max="7433" width="11.28515625" style="1168" bestFit="1" customWidth="1"/>
    <col min="7434" max="7434" width="16" style="1168" bestFit="1" customWidth="1"/>
    <col min="7435" max="7435" width="14.140625" style="1168" customWidth="1"/>
    <col min="7436" max="7436" width="16.28515625" style="1168" customWidth="1"/>
    <col min="7437" max="7437" width="15.140625" style="1168" customWidth="1"/>
    <col min="7438" max="7438" width="12.7109375" style="1168" customWidth="1"/>
    <col min="7439" max="7439" width="11.28515625" style="1168" bestFit="1" customWidth="1"/>
    <col min="7440" max="7681" width="9.140625" style="1168"/>
    <col min="7682" max="7682" width="20" style="1168" customWidth="1"/>
    <col min="7683" max="7683" width="9.42578125" style="1168" bestFit="1" customWidth="1"/>
    <col min="7684" max="7684" width="16" style="1168" bestFit="1" customWidth="1"/>
    <col min="7685" max="7685" width="8.42578125" style="1168" bestFit="1" customWidth="1"/>
    <col min="7686" max="7686" width="16" style="1168" bestFit="1" customWidth="1"/>
    <col min="7687" max="7687" width="10.85546875" style="1168" customWidth="1"/>
    <col min="7688" max="7688" width="13.85546875" style="1168" customWidth="1"/>
    <col min="7689" max="7689" width="11.28515625" style="1168" bestFit="1" customWidth="1"/>
    <col min="7690" max="7690" width="16" style="1168" bestFit="1" customWidth="1"/>
    <col min="7691" max="7691" width="14.140625" style="1168" customWidth="1"/>
    <col min="7692" max="7692" width="16.28515625" style="1168" customWidth="1"/>
    <col min="7693" max="7693" width="15.140625" style="1168" customWidth="1"/>
    <col min="7694" max="7694" width="12.7109375" style="1168" customWidth="1"/>
    <col min="7695" max="7695" width="11.28515625" style="1168" bestFit="1" customWidth="1"/>
    <col min="7696" max="7937" width="9.140625" style="1168"/>
    <col min="7938" max="7938" width="20" style="1168" customWidth="1"/>
    <col min="7939" max="7939" width="9.42578125" style="1168" bestFit="1" customWidth="1"/>
    <col min="7940" max="7940" width="16" style="1168" bestFit="1" customWidth="1"/>
    <col min="7941" max="7941" width="8.42578125" style="1168" bestFit="1" customWidth="1"/>
    <col min="7942" max="7942" width="16" style="1168" bestFit="1" customWidth="1"/>
    <col min="7943" max="7943" width="10.85546875" style="1168" customWidth="1"/>
    <col min="7944" max="7944" width="13.85546875" style="1168" customWidth="1"/>
    <col min="7945" max="7945" width="11.28515625" style="1168" bestFit="1" customWidth="1"/>
    <col min="7946" max="7946" width="16" style="1168" bestFit="1" customWidth="1"/>
    <col min="7947" max="7947" width="14.140625" style="1168" customWidth="1"/>
    <col min="7948" max="7948" width="16.28515625" style="1168" customWidth="1"/>
    <col min="7949" max="7949" width="15.140625" style="1168" customWidth="1"/>
    <col min="7950" max="7950" width="12.7109375" style="1168" customWidth="1"/>
    <col min="7951" max="7951" width="11.28515625" style="1168" bestFit="1" customWidth="1"/>
    <col min="7952" max="8193" width="9.140625" style="1168"/>
    <col min="8194" max="8194" width="20" style="1168" customWidth="1"/>
    <col min="8195" max="8195" width="9.42578125" style="1168" bestFit="1" customWidth="1"/>
    <col min="8196" max="8196" width="16" style="1168" bestFit="1" customWidth="1"/>
    <col min="8197" max="8197" width="8.42578125" style="1168" bestFit="1" customWidth="1"/>
    <col min="8198" max="8198" width="16" style="1168" bestFit="1" customWidth="1"/>
    <col min="8199" max="8199" width="10.85546875" style="1168" customWidth="1"/>
    <col min="8200" max="8200" width="13.85546875" style="1168" customWidth="1"/>
    <col min="8201" max="8201" width="11.28515625" style="1168" bestFit="1" customWidth="1"/>
    <col min="8202" max="8202" width="16" style="1168" bestFit="1" customWidth="1"/>
    <col min="8203" max="8203" width="14.140625" style="1168" customWidth="1"/>
    <col min="8204" max="8204" width="16.28515625" style="1168" customWidth="1"/>
    <col min="8205" max="8205" width="15.140625" style="1168" customWidth="1"/>
    <col min="8206" max="8206" width="12.7109375" style="1168" customWidth="1"/>
    <col min="8207" max="8207" width="11.28515625" style="1168" bestFit="1" customWidth="1"/>
    <col min="8208" max="8449" width="9.140625" style="1168"/>
    <col min="8450" max="8450" width="20" style="1168" customWidth="1"/>
    <col min="8451" max="8451" width="9.42578125" style="1168" bestFit="1" customWidth="1"/>
    <col min="8452" max="8452" width="16" style="1168" bestFit="1" customWidth="1"/>
    <col min="8453" max="8453" width="8.42578125" style="1168" bestFit="1" customWidth="1"/>
    <col min="8454" max="8454" width="16" style="1168" bestFit="1" customWidth="1"/>
    <col min="8455" max="8455" width="10.85546875" style="1168" customWidth="1"/>
    <col min="8456" max="8456" width="13.85546875" style="1168" customWidth="1"/>
    <col min="8457" max="8457" width="11.28515625" style="1168" bestFit="1" customWidth="1"/>
    <col min="8458" max="8458" width="16" style="1168" bestFit="1" customWidth="1"/>
    <col min="8459" max="8459" width="14.140625" style="1168" customWidth="1"/>
    <col min="8460" max="8460" width="16.28515625" style="1168" customWidth="1"/>
    <col min="8461" max="8461" width="15.140625" style="1168" customWidth="1"/>
    <col min="8462" max="8462" width="12.7109375" style="1168" customWidth="1"/>
    <col min="8463" max="8463" width="11.28515625" style="1168" bestFit="1" customWidth="1"/>
    <col min="8464" max="8705" width="9.140625" style="1168"/>
    <col min="8706" max="8706" width="20" style="1168" customWidth="1"/>
    <col min="8707" max="8707" width="9.42578125" style="1168" bestFit="1" customWidth="1"/>
    <col min="8708" max="8708" width="16" style="1168" bestFit="1" customWidth="1"/>
    <col min="8709" max="8709" width="8.42578125" style="1168" bestFit="1" customWidth="1"/>
    <col min="8710" max="8710" width="16" style="1168" bestFit="1" customWidth="1"/>
    <col min="8711" max="8711" width="10.85546875" style="1168" customWidth="1"/>
    <col min="8712" max="8712" width="13.85546875" style="1168" customWidth="1"/>
    <col min="8713" max="8713" width="11.28515625" style="1168" bestFit="1" customWidth="1"/>
    <col min="8714" max="8714" width="16" style="1168" bestFit="1" customWidth="1"/>
    <col min="8715" max="8715" width="14.140625" style="1168" customWidth="1"/>
    <col min="8716" max="8716" width="16.28515625" style="1168" customWidth="1"/>
    <col min="8717" max="8717" width="15.140625" style="1168" customWidth="1"/>
    <col min="8718" max="8718" width="12.7109375" style="1168" customWidth="1"/>
    <col min="8719" max="8719" width="11.28515625" style="1168" bestFit="1" customWidth="1"/>
    <col min="8720" max="8961" width="9.140625" style="1168"/>
    <col min="8962" max="8962" width="20" style="1168" customWidth="1"/>
    <col min="8963" max="8963" width="9.42578125" style="1168" bestFit="1" customWidth="1"/>
    <col min="8964" max="8964" width="16" style="1168" bestFit="1" customWidth="1"/>
    <col min="8965" max="8965" width="8.42578125" style="1168" bestFit="1" customWidth="1"/>
    <col min="8966" max="8966" width="16" style="1168" bestFit="1" customWidth="1"/>
    <col min="8967" max="8967" width="10.85546875" style="1168" customWidth="1"/>
    <col min="8968" max="8968" width="13.85546875" style="1168" customWidth="1"/>
    <col min="8969" max="8969" width="11.28515625" style="1168" bestFit="1" customWidth="1"/>
    <col min="8970" max="8970" width="16" style="1168" bestFit="1" customWidth="1"/>
    <col min="8971" max="8971" width="14.140625" style="1168" customWidth="1"/>
    <col min="8972" max="8972" width="16.28515625" style="1168" customWidth="1"/>
    <col min="8973" max="8973" width="15.140625" style="1168" customWidth="1"/>
    <col min="8974" max="8974" width="12.7109375" style="1168" customWidth="1"/>
    <col min="8975" max="8975" width="11.28515625" style="1168" bestFit="1" customWidth="1"/>
    <col min="8976" max="9217" width="9.140625" style="1168"/>
    <col min="9218" max="9218" width="20" style="1168" customWidth="1"/>
    <col min="9219" max="9219" width="9.42578125" style="1168" bestFit="1" customWidth="1"/>
    <col min="9220" max="9220" width="16" style="1168" bestFit="1" customWidth="1"/>
    <col min="9221" max="9221" width="8.42578125" style="1168" bestFit="1" customWidth="1"/>
    <col min="9222" max="9222" width="16" style="1168" bestFit="1" customWidth="1"/>
    <col min="9223" max="9223" width="10.85546875" style="1168" customWidth="1"/>
    <col min="9224" max="9224" width="13.85546875" style="1168" customWidth="1"/>
    <col min="9225" max="9225" width="11.28515625" style="1168" bestFit="1" customWidth="1"/>
    <col min="9226" max="9226" width="16" style="1168" bestFit="1" customWidth="1"/>
    <col min="9227" max="9227" width="14.140625" style="1168" customWidth="1"/>
    <col min="9228" max="9228" width="16.28515625" style="1168" customWidth="1"/>
    <col min="9229" max="9229" width="15.140625" style="1168" customWidth="1"/>
    <col min="9230" max="9230" width="12.7109375" style="1168" customWidth="1"/>
    <col min="9231" max="9231" width="11.28515625" style="1168" bestFit="1" customWidth="1"/>
    <col min="9232" max="9473" width="9.140625" style="1168"/>
    <col min="9474" max="9474" width="20" style="1168" customWidth="1"/>
    <col min="9475" max="9475" width="9.42578125" style="1168" bestFit="1" customWidth="1"/>
    <col min="9476" max="9476" width="16" style="1168" bestFit="1" customWidth="1"/>
    <col min="9477" max="9477" width="8.42578125" style="1168" bestFit="1" customWidth="1"/>
    <col min="9478" max="9478" width="16" style="1168" bestFit="1" customWidth="1"/>
    <col min="9479" max="9479" width="10.85546875" style="1168" customWidth="1"/>
    <col min="9480" max="9480" width="13.85546875" style="1168" customWidth="1"/>
    <col min="9481" max="9481" width="11.28515625" style="1168" bestFit="1" customWidth="1"/>
    <col min="9482" max="9482" width="16" style="1168" bestFit="1" customWidth="1"/>
    <col min="9483" max="9483" width="14.140625" style="1168" customWidth="1"/>
    <col min="9484" max="9484" width="16.28515625" style="1168" customWidth="1"/>
    <col min="9485" max="9485" width="15.140625" style="1168" customWidth="1"/>
    <col min="9486" max="9486" width="12.7109375" style="1168" customWidth="1"/>
    <col min="9487" max="9487" width="11.28515625" style="1168" bestFit="1" customWidth="1"/>
    <col min="9488" max="9729" width="9.140625" style="1168"/>
    <col min="9730" max="9730" width="20" style="1168" customWidth="1"/>
    <col min="9731" max="9731" width="9.42578125" style="1168" bestFit="1" customWidth="1"/>
    <col min="9732" max="9732" width="16" style="1168" bestFit="1" customWidth="1"/>
    <col min="9733" max="9733" width="8.42578125" style="1168" bestFit="1" customWidth="1"/>
    <col min="9734" max="9734" width="16" style="1168" bestFit="1" customWidth="1"/>
    <col min="9735" max="9735" width="10.85546875" style="1168" customWidth="1"/>
    <col min="9736" max="9736" width="13.85546875" style="1168" customWidth="1"/>
    <col min="9737" max="9737" width="11.28515625" style="1168" bestFit="1" customWidth="1"/>
    <col min="9738" max="9738" width="16" style="1168" bestFit="1" customWidth="1"/>
    <col min="9739" max="9739" width="14.140625" style="1168" customWidth="1"/>
    <col min="9740" max="9740" width="16.28515625" style="1168" customWidth="1"/>
    <col min="9741" max="9741" width="15.140625" style="1168" customWidth="1"/>
    <col min="9742" max="9742" width="12.7109375" style="1168" customWidth="1"/>
    <col min="9743" max="9743" width="11.28515625" style="1168" bestFit="1" customWidth="1"/>
    <col min="9744" max="9985" width="9.140625" style="1168"/>
    <col min="9986" max="9986" width="20" style="1168" customWidth="1"/>
    <col min="9987" max="9987" width="9.42578125" style="1168" bestFit="1" customWidth="1"/>
    <col min="9988" max="9988" width="16" style="1168" bestFit="1" customWidth="1"/>
    <col min="9989" max="9989" width="8.42578125" style="1168" bestFit="1" customWidth="1"/>
    <col min="9990" max="9990" width="16" style="1168" bestFit="1" customWidth="1"/>
    <col min="9991" max="9991" width="10.85546875" style="1168" customWidth="1"/>
    <col min="9992" max="9992" width="13.85546875" style="1168" customWidth="1"/>
    <col min="9993" max="9993" width="11.28515625" style="1168" bestFit="1" customWidth="1"/>
    <col min="9994" max="9994" width="16" style="1168" bestFit="1" customWidth="1"/>
    <col min="9995" max="9995" width="14.140625" style="1168" customWidth="1"/>
    <col min="9996" max="9996" width="16.28515625" style="1168" customWidth="1"/>
    <col min="9997" max="9997" width="15.140625" style="1168" customWidth="1"/>
    <col min="9998" max="9998" width="12.7109375" style="1168" customWidth="1"/>
    <col min="9999" max="9999" width="11.28515625" style="1168" bestFit="1" customWidth="1"/>
    <col min="10000" max="10241" width="9.140625" style="1168"/>
    <col min="10242" max="10242" width="20" style="1168" customWidth="1"/>
    <col min="10243" max="10243" width="9.42578125" style="1168" bestFit="1" customWidth="1"/>
    <col min="10244" max="10244" width="16" style="1168" bestFit="1" customWidth="1"/>
    <col min="10245" max="10245" width="8.42578125" style="1168" bestFit="1" customWidth="1"/>
    <col min="10246" max="10246" width="16" style="1168" bestFit="1" customWidth="1"/>
    <col min="10247" max="10247" width="10.85546875" style="1168" customWidth="1"/>
    <col min="10248" max="10248" width="13.85546875" style="1168" customWidth="1"/>
    <col min="10249" max="10249" width="11.28515625" style="1168" bestFit="1" customWidth="1"/>
    <col min="10250" max="10250" width="16" style="1168" bestFit="1" customWidth="1"/>
    <col min="10251" max="10251" width="14.140625" style="1168" customWidth="1"/>
    <col min="10252" max="10252" width="16.28515625" style="1168" customWidth="1"/>
    <col min="10253" max="10253" width="15.140625" style="1168" customWidth="1"/>
    <col min="10254" max="10254" width="12.7109375" style="1168" customWidth="1"/>
    <col min="10255" max="10255" width="11.28515625" style="1168" bestFit="1" customWidth="1"/>
    <col min="10256" max="10497" width="9.140625" style="1168"/>
    <col min="10498" max="10498" width="20" style="1168" customWidth="1"/>
    <col min="10499" max="10499" width="9.42578125" style="1168" bestFit="1" customWidth="1"/>
    <col min="10500" max="10500" width="16" style="1168" bestFit="1" customWidth="1"/>
    <col min="10501" max="10501" width="8.42578125" style="1168" bestFit="1" customWidth="1"/>
    <col min="10502" max="10502" width="16" style="1168" bestFit="1" customWidth="1"/>
    <col min="10503" max="10503" width="10.85546875" style="1168" customWidth="1"/>
    <col min="10504" max="10504" width="13.85546875" style="1168" customWidth="1"/>
    <col min="10505" max="10505" width="11.28515625" style="1168" bestFit="1" customWidth="1"/>
    <col min="10506" max="10506" width="16" style="1168" bestFit="1" customWidth="1"/>
    <col min="10507" max="10507" width="14.140625" style="1168" customWidth="1"/>
    <col min="10508" max="10508" width="16.28515625" style="1168" customWidth="1"/>
    <col min="10509" max="10509" width="15.140625" style="1168" customWidth="1"/>
    <col min="10510" max="10510" width="12.7109375" style="1168" customWidth="1"/>
    <col min="10511" max="10511" width="11.28515625" style="1168" bestFit="1" customWidth="1"/>
    <col min="10512" max="10753" width="9.140625" style="1168"/>
    <col min="10754" max="10754" width="20" style="1168" customWidth="1"/>
    <col min="10755" max="10755" width="9.42578125" style="1168" bestFit="1" customWidth="1"/>
    <col min="10756" max="10756" width="16" style="1168" bestFit="1" customWidth="1"/>
    <col min="10757" max="10757" width="8.42578125" style="1168" bestFit="1" customWidth="1"/>
    <col min="10758" max="10758" width="16" style="1168" bestFit="1" customWidth="1"/>
    <col min="10759" max="10759" width="10.85546875" style="1168" customWidth="1"/>
    <col min="10760" max="10760" width="13.85546875" style="1168" customWidth="1"/>
    <col min="10761" max="10761" width="11.28515625" style="1168" bestFit="1" customWidth="1"/>
    <col min="10762" max="10762" width="16" style="1168" bestFit="1" customWidth="1"/>
    <col min="10763" max="10763" width="14.140625" style="1168" customWidth="1"/>
    <col min="10764" max="10764" width="16.28515625" style="1168" customWidth="1"/>
    <col min="10765" max="10765" width="15.140625" style="1168" customWidth="1"/>
    <col min="10766" max="10766" width="12.7109375" style="1168" customWidth="1"/>
    <col min="10767" max="10767" width="11.28515625" style="1168" bestFit="1" customWidth="1"/>
    <col min="10768" max="11009" width="9.140625" style="1168"/>
    <col min="11010" max="11010" width="20" style="1168" customWidth="1"/>
    <col min="11011" max="11011" width="9.42578125" style="1168" bestFit="1" customWidth="1"/>
    <col min="11012" max="11012" width="16" style="1168" bestFit="1" customWidth="1"/>
    <col min="11013" max="11013" width="8.42578125" style="1168" bestFit="1" customWidth="1"/>
    <col min="11014" max="11014" width="16" style="1168" bestFit="1" customWidth="1"/>
    <col min="11015" max="11015" width="10.85546875" style="1168" customWidth="1"/>
    <col min="11016" max="11016" width="13.85546875" style="1168" customWidth="1"/>
    <col min="11017" max="11017" width="11.28515625" style="1168" bestFit="1" customWidth="1"/>
    <col min="11018" max="11018" width="16" style="1168" bestFit="1" customWidth="1"/>
    <col min="11019" max="11019" width="14.140625" style="1168" customWidth="1"/>
    <col min="11020" max="11020" width="16.28515625" style="1168" customWidth="1"/>
    <col min="11021" max="11021" width="15.140625" style="1168" customWidth="1"/>
    <col min="11022" max="11022" width="12.7109375" style="1168" customWidth="1"/>
    <col min="11023" max="11023" width="11.28515625" style="1168" bestFit="1" customWidth="1"/>
    <col min="11024" max="11265" width="9.140625" style="1168"/>
    <col min="11266" max="11266" width="20" style="1168" customWidth="1"/>
    <col min="11267" max="11267" width="9.42578125" style="1168" bestFit="1" customWidth="1"/>
    <col min="11268" max="11268" width="16" style="1168" bestFit="1" customWidth="1"/>
    <col min="11269" max="11269" width="8.42578125" style="1168" bestFit="1" customWidth="1"/>
    <col min="11270" max="11270" width="16" style="1168" bestFit="1" customWidth="1"/>
    <col min="11271" max="11271" width="10.85546875" style="1168" customWidth="1"/>
    <col min="11272" max="11272" width="13.85546875" style="1168" customWidth="1"/>
    <col min="11273" max="11273" width="11.28515625" style="1168" bestFit="1" customWidth="1"/>
    <col min="11274" max="11274" width="16" style="1168" bestFit="1" customWidth="1"/>
    <col min="11275" max="11275" width="14.140625" style="1168" customWidth="1"/>
    <col min="11276" max="11276" width="16.28515625" style="1168" customWidth="1"/>
    <col min="11277" max="11277" width="15.140625" style="1168" customWidth="1"/>
    <col min="11278" max="11278" width="12.7109375" style="1168" customWidth="1"/>
    <col min="11279" max="11279" width="11.28515625" style="1168" bestFit="1" customWidth="1"/>
    <col min="11280" max="11521" width="9.140625" style="1168"/>
    <col min="11522" max="11522" width="20" style="1168" customWidth="1"/>
    <col min="11523" max="11523" width="9.42578125" style="1168" bestFit="1" customWidth="1"/>
    <col min="11524" max="11524" width="16" style="1168" bestFit="1" customWidth="1"/>
    <col min="11525" max="11525" width="8.42578125" style="1168" bestFit="1" customWidth="1"/>
    <col min="11526" max="11526" width="16" style="1168" bestFit="1" customWidth="1"/>
    <col min="11527" max="11527" width="10.85546875" style="1168" customWidth="1"/>
    <col min="11528" max="11528" width="13.85546875" style="1168" customWidth="1"/>
    <col min="11529" max="11529" width="11.28515625" style="1168" bestFit="1" customWidth="1"/>
    <col min="11530" max="11530" width="16" style="1168" bestFit="1" customWidth="1"/>
    <col min="11531" max="11531" width="14.140625" style="1168" customWidth="1"/>
    <col min="11532" max="11532" width="16.28515625" style="1168" customWidth="1"/>
    <col min="11533" max="11533" width="15.140625" style="1168" customWidth="1"/>
    <col min="11534" max="11534" width="12.7109375" style="1168" customWidth="1"/>
    <col min="11535" max="11535" width="11.28515625" style="1168" bestFit="1" customWidth="1"/>
    <col min="11536" max="11777" width="9.140625" style="1168"/>
    <col min="11778" max="11778" width="20" style="1168" customWidth="1"/>
    <col min="11779" max="11779" width="9.42578125" style="1168" bestFit="1" customWidth="1"/>
    <col min="11780" max="11780" width="16" style="1168" bestFit="1" customWidth="1"/>
    <col min="11781" max="11781" width="8.42578125" style="1168" bestFit="1" customWidth="1"/>
    <col min="11782" max="11782" width="16" style="1168" bestFit="1" customWidth="1"/>
    <col min="11783" max="11783" width="10.85546875" style="1168" customWidth="1"/>
    <col min="11784" max="11784" width="13.85546875" style="1168" customWidth="1"/>
    <col min="11785" max="11785" width="11.28515625" style="1168" bestFit="1" customWidth="1"/>
    <col min="11786" max="11786" width="16" style="1168" bestFit="1" customWidth="1"/>
    <col min="11787" max="11787" width="14.140625" style="1168" customWidth="1"/>
    <col min="11788" max="11788" width="16.28515625" style="1168" customWidth="1"/>
    <col min="11789" max="11789" width="15.140625" style="1168" customWidth="1"/>
    <col min="11790" max="11790" width="12.7109375" style="1168" customWidth="1"/>
    <col min="11791" max="11791" width="11.28515625" style="1168" bestFit="1" customWidth="1"/>
    <col min="11792" max="12033" width="9.140625" style="1168"/>
    <col min="12034" max="12034" width="20" style="1168" customWidth="1"/>
    <col min="12035" max="12035" width="9.42578125" style="1168" bestFit="1" customWidth="1"/>
    <col min="12036" max="12036" width="16" style="1168" bestFit="1" customWidth="1"/>
    <col min="12037" max="12037" width="8.42578125" style="1168" bestFit="1" customWidth="1"/>
    <col min="12038" max="12038" width="16" style="1168" bestFit="1" customWidth="1"/>
    <col min="12039" max="12039" width="10.85546875" style="1168" customWidth="1"/>
    <col min="12040" max="12040" width="13.85546875" style="1168" customWidth="1"/>
    <col min="12041" max="12041" width="11.28515625" style="1168" bestFit="1" customWidth="1"/>
    <col min="12042" max="12042" width="16" style="1168" bestFit="1" customWidth="1"/>
    <col min="12043" max="12043" width="14.140625" style="1168" customWidth="1"/>
    <col min="12044" max="12044" width="16.28515625" style="1168" customWidth="1"/>
    <col min="12045" max="12045" width="15.140625" style="1168" customWidth="1"/>
    <col min="12046" max="12046" width="12.7109375" style="1168" customWidth="1"/>
    <col min="12047" max="12047" width="11.28515625" style="1168" bestFit="1" customWidth="1"/>
    <col min="12048" max="12289" width="9.140625" style="1168"/>
    <col min="12290" max="12290" width="20" style="1168" customWidth="1"/>
    <col min="12291" max="12291" width="9.42578125" style="1168" bestFit="1" customWidth="1"/>
    <col min="12292" max="12292" width="16" style="1168" bestFit="1" customWidth="1"/>
    <col min="12293" max="12293" width="8.42578125" style="1168" bestFit="1" customWidth="1"/>
    <col min="12294" max="12294" width="16" style="1168" bestFit="1" customWidth="1"/>
    <col min="12295" max="12295" width="10.85546875" style="1168" customWidth="1"/>
    <col min="12296" max="12296" width="13.85546875" style="1168" customWidth="1"/>
    <col min="12297" max="12297" width="11.28515625" style="1168" bestFit="1" customWidth="1"/>
    <col min="12298" max="12298" width="16" style="1168" bestFit="1" customWidth="1"/>
    <col min="12299" max="12299" width="14.140625" style="1168" customWidth="1"/>
    <col min="12300" max="12300" width="16.28515625" style="1168" customWidth="1"/>
    <col min="12301" max="12301" width="15.140625" style="1168" customWidth="1"/>
    <col min="12302" max="12302" width="12.7109375" style="1168" customWidth="1"/>
    <col min="12303" max="12303" width="11.28515625" style="1168" bestFit="1" customWidth="1"/>
    <col min="12304" max="12545" width="9.140625" style="1168"/>
    <col min="12546" max="12546" width="20" style="1168" customWidth="1"/>
    <col min="12547" max="12547" width="9.42578125" style="1168" bestFit="1" customWidth="1"/>
    <col min="12548" max="12548" width="16" style="1168" bestFit="1" customWidth="1"/>
    <col min="12549" max="12549" width="8.42578125" style="1168" bestFit="1" customWidth="1"/>
    <col min="12550" max="12550" width="16" style="1168" bestFit="1" customWidth="1"/>
    <col min="12551" max="12551" width="10.85546875" style="1168" customWidth="1"/>
    <col min="12552" max="12552" width="13.85546875" style="1168" customWidth="1"/>
    <col min="12553" max="12553" width="11.28515625" style="1168" bestFit="1" customWidth="1"/>
    <col min="12554" max="12554" width="16" style="1168" bestFit="1" customWidth="1"/>
    <col min="12555" max="12555" width="14.140625" style="1168" customWidth="1"/>
    <col min="12556" max="12556" width="16.28515625" style="1168" customWidth="1"/>
    <col min="12557" max="12557" width="15.140625" style="1168" customWidth="1"/>
    <col min="12558" max="12558" width="12.7109375" style="1168" customWidth="1"/>
    <col min="12559" max="12559" width="11.28515625" style="1168" bestFit="1" customWidth="1"/>
    <col min="12560" max="12801" width="9.140625" style="1168"/>
    <col min="12802" max="12802" width="20" style="1168" customWidth="1"/>
    <col min="12803" max="12803" width="9.42578125" style="1168" bestFit="1" customWidth="1"/>
    <col min="12804" max="12804" width="16" style="1168" bestFit="1" customWidth="1"/>
    <col min="12805" max="12805" width="8.42578125" style="1168" bestFit="1" customWidth="1"/>
    <col min="12806" max="12806" width="16" style="1168" bestFit="1" customWidth="1"/>
    <col min="12807" max="12807" width="10.85546875" style="1168" customWidth="1"/>
    <col min="12808" max="12808" width="13.85546875" style="1168" customWidth="1"/>
    <col min="12809" max="12809" width="11.28515625" style="1168" bestFit="1" customWidth="1"/>
    <col min="12810" max="12810" width="16" style="1168" bestFit="1" customWidth="1"/>
    <col min="12811" max="12811" width="14.140625" style="1168" customWidth="1"/>
    <col min="12812" max="12812" width="16.28515625" style="1168" customWidth="1"/>
    <col min="12813" max="12813" width="15.140625" style="1168" customWidth="1"/>
    <col min="12814" max="12814" width="12.7109375" style="1168" customWidth="1"/>
    <col min="12815" max="12815" width="11.28515625" style="1168" bestFit="1" customWidth="1"/>
    <col min="12816" max="13057" width="9.140625" style="1168"/>
    <col min="13058" max="13058" width="20" style="1168" customWidth="1"/>
    <col min="13059" max="13059" width="9.42578125" style="1168" bestFit="1" customWidth="1"/>
    <col min="13060" max="13060" width="16" style="1168" bestFit="1" customWidth="1"/>
    <col min="13061" max="13061" width="8.42578125" style="1168" bestFit="1" customWidth="1"/>
    <col min="13062" max="13062" width="16" style="1168" bestFit="1" customWidth="1"/>
    <col min="13063" max="13063" width="10.85546875" style="1168" customWidth="1"/>
    <col min="13064" max="13064" width="13.85546875" style="1168" customWidth="1"/>
    <col min="13065" max="13065" width="11.28515625" style="1168" bestFit="1" customWidth="1"/>
    <col min="13066" max="13066" width="16" style="1168" bestFit="1" customWidth="1"/>
    <col min="13067" max="13067" width="14.140625" style="1168" customWidth="1"/>
    <col min="13068" max="13068" width="16.28515625" style="1168" customWidth="1"/>
    <col min="13069" max="13069" width="15.140625" style="1168" customWidth="1"/>
    <col min="13070" max="13070" width="12.7109375" style="1168" customWidth="1"/>
    <col min="13071" max="13071" width="11.28515625" style="1168" bestFit="1" customWidth="1"/>
    <col min="13072" max="13313" width="9.140625" style="1168"/>
    <col min="13314" max="13314" width="20" style="1168" customWidth="1"/>
    <col min="13315" max="13315" width="9.42578125" style="1168" bestFit="1" customWidth="1"/>
    <col min="13316" max="13316" width="16" style="1168" bestFit="1" customWidth="1"/>
    <col min="13317" max="13317" width="8.42578125" style="1168" bestFit="1" customWidth="1"/>
    <col min="13318" max="13318" width="16" style="1168" bestFit="1" customWidth="1"/>
    <col min="13319" max="13319" width="10.85546875" style="1168" customWidth="1"/>
    <col min="13320" max="13320" width="13.85546875" style="1168" customWidth="1"/>
    <col min="13321" max="13321" width="11.28515625" style="1168" bestFit="1" customWidth="1"/>
    <col min="13322" max="13322" width="16" style="1168" bestFit="1" customWidth="1"/>
    <col min="13323" max="13323" width="14.140625" style="1168" customWidth="1"/>
    <col min="13324" max="13324" width="16.28515625" style="1168" customWidth="1"/>
    <col min="13325" max="13325" width="15.140625" style="1168" customWidth="1"/>
    <col min="13326" max="13326" width="12.7109375" style="1168" customWidth="1"/>
    <col min="13327" max="13327" width="11.28515625" style="1168" bestFit="1" customWidth="1"/>
    <col min="13328" max="13569" width="9.140625" style="1168"/>
    <col min="13570" max="13570" width="20" style="1168" customWidth="1"/>
    <col min="13571" max="13571" width="9.42578125" style="1168" bestFit="1" customWidth="1"/>
    <col min="13572" max="13572" width="16" style="1168" bestFit="1" customWidth="1"/>
    <col min="13573" max="13573" width="8.42578125" style="1168" bestFit="1" customWidth="1"/>
    <col min="13574" max="13574" width="16" style="1168" bestFit="1" customWidth="1"/>
    <col min="13575" max="13575" width="10.85546875" style="1168" customWidth="1"/>
    <col min="13576" max="13576" width="13.85546875" style="1168" customWidth="1"/>
    <col min="13577" max="13577" width="11.28515625" style="1168" bestFit="1" customWidth="1"/>
    <col min="13578" max="13578" width="16" style="1168" bestFit="1" customWidth="1"/>
    <col min="13579" max="13579" width="14.140625" style="1168" customWidth="1"/>
    <col min="13580" max="13580" width="16.28515625" style="1168" customWidth="1"/>
    <col min="13581" max="13581" width="15.140625" style="1168" customWidth="1"/>
    <col min="13582" max="13582" width="12.7109375" style="1168" customWidth="1"/>
    <col min="13583" max="13583" width="11.28515625" style="1168" bestFit="1" customWidth="1"/>
    <col min="13584" max="13825" width="9.140625" style="1168"/>
    <col min="13826" max="13826" width="20" style="1168" customWidth="1"/>
    <col min="13827" max="13827" width="9.42578125" style="1168" bestFit="1" customWidth="1"/>
    <col min="13828" max="13828" width="16" style="1168" bestFit="1" customWidth="1"/>
    <col min="13829" max="13829" width="8.42578125" style="1168" bestFit="1" customWidth="1"/>
    <col min="13830" max="13830" width="16" style="1168" bestFit="1" customWidth="1"/>
    <col min="13831" max="13831" width="10.85546875" style="1168" customWidth="1"/>
    <col min="13832" max="13832" width="13.85546875" style="1168" customWidth="1"/>
    <col min="13833" max="13833" width="11.28515625" style="1168" bestFit="1" customWidth="1"/>
    <col min="13834" max="13834" width="16" style="1168" bestFit="1" customWidth="1"/>
    <col min="13835" max="13835" width="14.140625" style="1168" customWidth="1"/>
    <col min="13836" max="13836" width="16.28515625" style="1168" customWidth="1"/>
    <col min="13837" max="13837" width="15.140625" style="1168" customWidth="1"/>
    <col min="13838" max="13838" width="12.7109375" style="1168" customWidth="1"/>
    <col min="13839" max="13839" width="11.28515625" style="1168" bestFit="1" customWidth="1"/>
    <col min="13840" max="14081" width="9.140625" style="1168"/>
    <col min="14082" max="14082" width="20" style="1168" customWidth="1"/>
    <col min="14083" max="14083" width="9.42578125" style="1168" bestFit="1" customWidth="1"/>
    <col min="14084" max="14084" width="16" style="1168" bestFit="1" customWidth="1"/>
    <col min="14085" max="14085" width="8.42578125" style="1168" bestFit="1" customWidth="1"/>
    <col min="14086" max="14086" width="16" style="1168" bestFit="1" customWidth="1"/>
    <col min="14087" max="14087" width="10.85546875" style="1168" customWidth="1"/>
    <col min="14088" max="14088" width="13.85546875" style="1168" customWidth="1"/>
    <col min="14089" max="14089" width="11.28515625" style="1168" bestFit="1" customWidth="1"/>
    <col min="14090" max="14090" width="16" style="1168" bestFit="1" customWidth="1"/>
    <col min="14091" max="14091" width="14.140625" style="1168" customWidth="1"/>
    <col min="14092" max="14092" width="16.28515625" style="1168" customWidth="1"/>
    <col min="14093" max="14093" width="15.140625" style="1168" customWidth="1"/>
    <col min="14094" max="14094" width="12.7109375" style="1168" customWidth="1"/>
    <col min="14095" max="14095" width="11.28515625" style="1168" bestFit="1" customWidth="1"/>
    <col min="14096" max="14337" width="9.140625" style="1168"/>
    <col min="14338" max="14338" width="20" style="1168" customWidth="1"/>
    <col min="14339" max="14339" width="9.42578125" style="1168" bestFit="1" customWidth="1"/>
    <col min="14340" max="14340" width="16" style="1168" bestFit="1" customWidth="1"/>
    <col min="14341" max="14341" width="8.42578125" style="1168" bestFit="1" customWidth="1"/>
    <col min="14342" max="14342" width="16" style="1168" bestFit="1" customWidth="1"/>
    <col min="14343" max="14343" width="10.85546875" style="1168" customWidth="1"/>
    <col min="14344" max="14344" width="13.85546875" style="1168" customWidth="1"/>
    <col min="14345" max="14345" width="11.28515625" style="1168" bestFit="1" customWidth="1"/>
    <col min="14346" max="14346" width="16" style="1168" bestFit="1" customWidth="1"/>
    <col min="14347" max="14347" width="14.140625" style="1168" customWidth="1"/>
    <col min="14348" max="14348" width="16.28515625" style="1168" customWidth="1"/>
    <col min="14349" max="14349" width="15.140625" style="1168" customWidth="1"/>
    <col min="14350" max="14350" width="12.7109375" style="1168" customWidth="1"/>
    <col min="14351" max="14351" width="11.28515625" style="1168" bestFit="1" customWidth="1"/>
    <col min="14352" max="14593" width="9.140625" style="1168"/>
    <col min="14594" max="14594" width="20" style="1168" customWidth="1"/>
    <col min="14595" max="14595" width="9.42578125" style="1168" bestFit="1" customWidth="1"/>
    <col min="14596" max="14596" width="16" style="1168" bestFit="1" customWidth="1"/>
    <col min="14597" max="14597" width="8.42578125" style="1168" bestFit="1" customWidth="1"/>
    <col min="14598" max="14598" width="16" style="1168" bestFit="1" customWidth="1"/>
    <col min="14599" max="14599" width="10.85546875" style="1168" customWidth="1"/>
    <col min="14600" max="14600" width="13.85546875" style="1168" customWidth="1"/>
    <col min="14601" max="14601" width="11.28515625" style="1168" bestFit="1" customWidth="1"/>
    <col min="14602" max="14602" width="16" style="1168" bestFit="1" customWidth="1"/>
    <col min="14603" max="14603" width="14.140625" style="1168" customWidth="1"/>
    <col min="14604" max="14604" width="16.28515625" style="1168" customWidth="1"/>
    <col min="14605" max="14605" width="15.140625" style="1168" customWidth="1"/>
    <col min="14606" max="14606" width="12.7109375" style="1168" customWidth="1"/>
    <col min="14607" max="14607" width="11.28515625" style="1168" bestFit="1" customWidth="1"/>
    <col min="14608" max="14849" width="9.140625" style="1168"/>
    <col min="14850" max="14850" width="20" style="1168" customWidth="1"/>
    <col min="14851" max="14851" width="9.42578125" style="1168" bestFit="1" customWidth="1"/>
    <col min="14852" max="14852" width="16" style="1168" bestFit="1" customWidth="1"/>
    <col min="14853" max="14853" width="8.42578125" style="1168" bestFit="1" customWidth="1"/>
    <col min="14854" max="14854" width="16" style="1168" bestFit="1" customWidth="1"/>
    <col min="14855" max="14855" width="10.85546875" style="1168" customWidth="1"/>
    <col min="14856" max="14856" width="13.85546875" style="1168" customWidth="1"/>
    <col min="14857" max="14857" width="11.28515625" style="1168" bestFit="1" customWidth="1"/>
    <col min="14858" max="14858" width="16" style="1168" bestFit="1" customWidth="1"/>
    <col min="14859" max="14859" width="14.140625" style="1168" customWidth="1"/>
    <col min="14860" max="14860" width="16.28515625" style="1168" customWidth="1"/>
    <col min="14861" max="14861" width="15.140625" style="1168" customWidth="1"/>
    <col min="14862" max="14862" width="12.7109375" style="1168" customWidth="1"/>
    <col min="14863" max="14863" width="11.28515625" style="1168" bestFit="1" customWidth="1"/>
    <col min="14864" max="15105" width="9.140625" style="1168"/>
    <col min="15106" max="15106" width="20" style="1168" customWidth="1"/>
    <col min="15107" max="15107" width="9.42578125" style="1168" bestFit="1" customWidth="1"/>
    <col min="15108" max="15108" width="16" style="1168" bestFit="1" customWidth="1"/>
    <col min="15109" max="15109" width="8.42578125" style="1168" bestFit="1" customWidth="1"/>
    <col min="15110" max="15110" width="16" style="1168" bestFit="1" customWidth="1"/>
    <col min="15111" max="15111" width="10.85546875" style="1168" customWidth="1"/>
    <col min="15112" max="15112" width="13.85546875" style="1168" customWidth="1"/>
    <col min="15113" max="15113" width="11.28515625" style="1168" bestFit="1" customWidth="1"/>
    <col min="15114" max="15114" width="16" style="1168" bestFit="1" customWidth="1"/>
    <col min="15115" max="15115" width="14.140625" style="1168" customWidth="1"/>
    <col min="15116" max="15116" width="16.28515625" style="1168" customWidth="1"/>
    <col min="15117" max="15117" width="15.140625" style="1168" customWidth="1"/>
    <col min="15118" max="15118" width="12.7109375" style="1168" customWidth="1"/>
    <col min="15119" max="15119" width="11.28515625" style="1168" bestFit="1" customWidth="1"/>
    <col min="15120" max="15361" width="9.140625" style="1168"/>
    <col min="15362" max="15362" width="20" style="1168" customWidth="1"/>
    <col min="15363" max="15363" width="9.42578125" style="1168" bestFit="1" customWidth="1"/>
    <col min="15364" max="15364" width="16" style="1168" bestFit="1" customWidth="1"/>
    <col min="15365" max="15365" width="8.42578125" style="1168" bestFit="1" customWidth="1"/>
    <col min="15366" max="15366" width="16" style="1168" bestFit="1" customWidth="1"/>
    <col min="15367" max="15367" width="10.85546875" style="1168" customWidth="1"/>
    <col min="15368" max="15368" width="13.85546875" style="1168" customWidth="1"/>
    <col min="15369" max="15369" width="11.28515625" style="1168" bestFit="1" customWidth="1"/>
    <col min="15370" max="15370" width="16" style="1168" bestFit="1" customWidth="1"/>
    <col min="15371" max="15371" width="14.140625" style="1168" customWidth="1"/>
    <col min="15372" max="15372" width="16.28515625" style="1168" customWidth="1"/>
    <col min="15373" max="15373" width="15.140625" style="1168" customWidth="1"/>
    <col min="15374" max="15374" width="12.7109375" style="1168" customWidth="1"/>
    <col min="15375" max="15375" width="11.28515625" style="1168" bestFit="1" customWidth="1"/>
    <col min="15376" max="15617" width="9.140625" style="1168"/>
    <col min="15618" max="15618" width="20" style="1168" customWidth="1"/>
    <col min="15619" max="15619" width="9.42578125" style="1168" bestFit="1" customWidth="1"/>
    <col min="15620" max="15620" width="16" style="1168" bestFit="1" customWidth="1"/>
    <col min="15621" max="15621" width="8.42578125" style="1168" bestFit="1" customWidth="1"/>
    <col min="15622" max="15622" width="16" style="1168" bestFit="1" customWidth="1"/>
    <col min="15623" max="15623" width="10.85546875" style="1168" customWidth="1"/>
    <col min="15624" max="15624" width="13.85546875" style="1168" customWidth="1"/>
    <col min="15625" max="15625" width="11.28515625" style="1168" bestFit="1" customWidth="1"/>
    <col min="15626" max="15626" width="16" style="1168" bestFit="1" customWidth="1"/>
    <col min="15627" max="15627" width="14.140625" style="1168" customWidth="1"/>
    <col min="15628" max="15628" width="16.28515625" style="1168" customWidth="1"/>
    <col min="15629" max="15629" width="15.140625" style="1168" customWidth="1"/>
    <col min="15630" max="15630" width="12.7109375" style="1168" customWidth="1"/>
    <col min="15631" max="15631" width="11.28515625" style="1168" bestFit="1" customWidth="1"/>
    <col min="15632" max="15873" width="9.140625" style="1168"/>
    <col min="15874" max="15874" width="20" style="1168" customWidth="1"/>
    <col min="15875" max="15875" width="9.42578125" style="1168" bestFit="1" customWidth="1"/>
    <col min="15876" max="15876" width="16" style="1168" bestFit="1" customWidth="1"/>
    <col min="15877" max="15877" width="8.42578125" style="1168" bestFit="1" customWidth="1"/>
    <col min="15878" max="15878" width="16" style="1168" bestFit="1" customWidth="1"/>
    <col min="15879" max="15879" width="10.85546875" style="1168" customWidth="1"/>
    <col min="15880" max="15880" width="13.85546875" style="1168" customWidth="1"/>
    <col min="15881" max="15881" width="11.28515625" style="1168" bestFit="1" customWidth="1"/>
    <col min="15882" max="15882" width="16" style="1168" bestFit="1" customWidth="1"/>
    <col min="15883" max="15883" width="14.140625" style="1168" customWidth="1"/>
    <col min="15884" max="15884" width="16.28515625" style="1168" customWidth="1"/>
    <col min="15885" max="15885" width="15.140625" style="1168" customWidth="1"/>
    <col min="15886" max="15886" width="12.7109375" style="1168" customWidth="1"/>
    <col min="15887" max="15887" width="11.28515625" style="1168" bestFit="1" customWidth="1"/>
    <col min="15888" max="16129" width="9.140625" style="1168"/>
    <col min="16130" max="16130" width="20" style="1168" customWidth="1"/>
    <col min="16131" max="16131" width="9.42578125" style="1168" bestFit="1" customWidth="1"/>
    <col min="16132" max="16132" width="16" style="1168" bestFit="1" customWidth="1"/>
    <col min="16133" max="16133" width="8.42578125" style="1168" bestFit="1" customWidth="1"/>
    <col min="16134" max="16134" width="16" style="1168" bestFit="1" customWidth="1"/>
    <col min="16135" max="16135" width="10.85546875" style="1168" customWidth="1"/>
    <col min="16136" max="16136" width="13.85546875" style="1168" customWidth="1"/>
    <col min="16137" max="16137" width="11.28515625" style="1168" bestFit="1" customWidth="1"/>
    <col min="16138" max="16138" width="16" style="1168" bestFit="1" customWidth="1"/>
    <col min="16139" max="16139" width="14.140625" style="1168" customWidth="1"/>
    <col min="16140" max="16140" width="16.28515625" style="1168" customWidth="1"/>
    <col min="16141" max="16141" width="15.140625" style="1168" customWidth="1"/>
    <col min="16142" max="16142" width="12.7109375" style="1168" customWidth="1"/>
    <col min="16143" max="16143" width="11.28515625" style="1168" bestFit="1" customWidth="1"/>
    <col min="16144" max="16384" width="9.140625" style="1168"/>
  </cols>
  <sheetData>
    <row r="1" spans="2:14">
      <c r="B1" s="1885" t="s">
        <v>1203</v>
      </c>
      <c r="C1" s="1885"/>
      <c r="D1" s="1885"/>
      <c r="E1" s="1885"/>
      <c r="F1" s="1885"/>
      <c r="G1" s="1885"/>
      <c r="H1" s="1885"/>
      <c r="I1" s="1885"/>
      <c r="J1" s="1885"/>
      <c r="K1" s="1885"/>
      <c r="L1" s="1885"/>
      <c r="M1" s="1167"/>
      <c r="N1" s="1167"/>
    </row>
    <row r="2" spans="2:14">
      <c r="B2" s="1886" t="s">
        <v>130</v>
      </c>
      <c r="C2" s="1886"/>
      <c r="D2" s="1886"/>
      <c r="E2" s="1886"/>
      <c r="F2" s="1886"/>
      <c r="G2" s="1886"/>
      <c r="H2" s="1886"/>
      <c r="I2" s="1886"/>
      <c r="J2" s="1886"/>
      <c r="K2" s="1886"/>
      <c r="L2" s="1886"/>
      <c r="M2" s="1169"/>
      <c r="N2" s="1169"/>
    </row>
    <row r="3" spans="2:14" ht="16.5" thickBot="1">
      <c r="L3" s="1170" t="s">
        <v>70</v>
      </c>
    </row>
    <row r="4" spans="2:14" ht="16.5" customHeight="1" thickTop="1">
      <c r="B4" s="1171"/>
      <c r="C4" s="1887" t="s">
        <v>1204</v>
      </c>
      <c r="D4" s="1888"/>
      <c r="E4" s="1888"/>
      <c r="F4" s="1888"/>
      <c r="G4" s="1888"/>
      <c r="H4" s="1889"/>
      <c r="I4" s="1890" t="s">
        <v>1205</v>
      </c>
      <c r="J4" s="1888"/>
      <c r="K4" s="1888"/>
      <c r="L4" s="1889"/>
    </row>
    <row r="5" spans="2:14" ht="15" customHeight="1">
      <c r="B5" s="1880" t="s">
        <v>546</v>
      </c>
      <c r="C5" s="1891" t="s">
        <v>6</v>
      </c>
      <c r="D5" s="1892"/>
      <c r="E5" s="1882" t="s">
        <v>7</v>
      </c>
      <c r="F5" s="1875"/>
      <c r="G5" s="1882" t="s">
        <v>53</v>
      </c>
      <c r="H5" s="1884"/>
      <c r="I5" s="1864" t="s">
        <v>7</v>
      </c>
      <c r="J5" s="1865"/>
      <c r="K5" s="1882" t="s">
        <v>53</v>
      </c>
      <c r="L5" s="1884"/>
    </row>
    <row r="6" spans="2:14">
      <c r="B6" s="1881"/>
      <c r="C6" s="1172" t="s">
        <v>4</v>
      </c>
      <c r="D6" s="1173" t="s">
        <v>1206</v>
      </c>
      <c r="E6" s="1174" t="s">
        <v>4</v>
      </c>
      <c r="F6" s="1174" t="s">
        <v>1206</v>
      </c>
      <c r="G6" s="1174" t="s">
        <v>4</v>
      </c>
      <c r="H6" s="1175" t="s">
        <v>1206</v>
      </c>
      <c r="I6" s="1176" t="s">
        <v>4</v>
      </c>
      <c r="J6" s="1177" t="s">
        <v>1206</v>
      </c>
      <c r="K6" s="1174" t="s">
        <v>4</v>
      </c>
      <c r="L6" s="1175" t="s">
        <v>1206</v>
      </c>
    </row>
    <row r="7" spans="2:14">
      <c r="B7" s="21" t="s">
        <v>200</v>
      </c>
      <c r="C7" s="1178">
        <v>5900</v>
      </c>
      <c r="D7" s="1179">
        <v>1.06</v>
      </c>
      <c r="E7" s="1180">
        <v>0</v>
      </c>
      <c r="F7" s="1181">
        <v>0</v>
      </c>
      <c r="G7" s="1180">
        <v>0</v>
      </c>
      <c r="H7" s="1181">
        <v>0</v>
      </c>
      <c r="I7" s="1182">
        <v>0</v>
      </c>
      <c r="J7" s="1183">
        <v>0</v>
      </c>
      <c r="K7" s="1180">
        <v>0</v>
      </c>
      <c r="L7" s="1184">
        <v>0</v>
      </c>
    </row>
    <row r="8" spans="2:14">
      <c r="B8" s="21" t="s">
        <v>201</v>
      </c>
      <c r="C8" s="1178">
        <v>3200</v>
      </c>
      <c r="D8" s="1179">
        <v>2.88</v>
      </c>
      <c r="E8" s="1185">
        <v>0</v>
      </c>
      <c r="F8" s="1186">
        <v>0</v>
      </c>
      <c r="G8" s="1185">
        <v>0</v>
      </c>
      <c r="H8" s="1186">
        <v>0</v>
      </c>
      <c r="I8" s="1182">
        <v>0</v>
      </c>
      <c r="J8" s="1183">
        <v>0</v>
      </c>
      <c r="K8" s="1185">
        <v>0</v>
      </c>
      <c r="L8" s="1184">
        <v>0</v>
      </c>
    </row>
    <row r="9" spans="2:14">
      <c r="B9" s="21" t="s">
        <v>202</v>
      </c>
      <c r="C9" s="1178">
        <v>0</v>
      </c>
      <c r="D9" s="1179">
        <v>0</v>
      </c>
      <c r="E9" s="1179">
        <v>0</v>
      </c>
      <c r="F9" s="1187">
        <v>0</v>
      </c>
      <c r="G9" s="1179">
        <v>0</v>
      </c>
      <c r="H9" s="1187">
        <v>0</v>
      </c>
      <c r="I9" s="1182">
        <v>0</v>
      </c>
      <c r="J9" s="1183">
        <v>0</v>
      </c>
      <c r="K9" s="1183">
        <v>0</v>
      </c>
      <c r="L9" s="1184">
        <v>0</v>
      </c>
      <c r="N9" s="1188"/>
    </row>
    <row r="10" spans="2:14">
      <c r="B10" s="21" t="s">
        <v>203</v>
      </c>
      <c r="C10" s="1186">
        <v>0</v>
      </c>
      <c r="D10" s="1179">
        <v>0</v>
      </c>
      <c r="E10" s="1179">
        <v>0</v>
      </c>
      <c r="F10" s="1187">
        <v>0</v>
      </c>
      <c r="G10" s="1179">
        <v>0</v>
      </c>
      <c r="H10" s="1187">
        <v>0</v>
      </c>
      <c r="I10" s="1182">
        <v>0</v>
      </c>
      <c r="J10" s="1183">
        <v>0</v>
      </c>
      <c r="K10" s="1183">
        <v>0</v>
      </c>
      <c r="L10" s="1184">
        <v>0</v>
      </c>
    </row>
    <row r="11" spans="2:14">
      <c r="B11" s="21" t="s">
        <v>204</v>
      </c>
      <c r="C11" s="1179">
        <v>0</v>
      </c>
      <c r="D11" s="1179">
        <v>0</v>
      </c>
      <c r="E11" s="1179">
        <v>0</v>
      </c>
      <c r="F11" s="1187">
        <v>0</v>
      </c>
      <c r="G11" s="1179">
        <v>0</v>
      </c>
      <c r="H11" s="1187">
        <v>0</v>
      </c>
      <c r="I11" s="1189">
        <v>0</v>
      </c>
      <c r="J11" s="1183">
        <v>0</v>
      </c>
      <c r="K11" s="1183">
        <v>0</v>
      </c>
      <c r="L11" s="1184">
        <v>0</v>
      </c>
      <c r="N11" s="1190"/>
    </row>
    <row r="12" spans="2:14">
      <c r="B12" s="21" t="s">
        <v>205</v>
      </c>
      <c r="C12" s="1179">
        <v>0</v>
      </c>
      <c r="D12" s="1179">
        <v>0</v>
      </c>
      <c r="E12" s="1179">
        <v>0</v>
      </c>
      <c r="F12" s="1187">
        <v>0</v>
      </c>
      <c r="G12" s="1179">
        <v>0</v>
      </c>
      <c r="H12" s="1187">
        <v>0</v>
      </c>
      <c r="I12" s="1182">
        <v>0</v>
      </c>
      <c r="J12" s="1191">
        <v>0</v>
      </c>
      <c r="K12" s="1187">
        <v>25277.200000000001</v>
      </c>
      <c r="L12" s="1184">
        <v>3.56</v>
      </c>
    </row>
    <row r="13" spans="2:14">
      <c r="B13" s="21" t="s">
        <v>206</v>
      </c>
      <c r="C13" s="1179">
        <v>0</v>
      </c>
      <c r="D13" s="1179">
        <v>0</v>
      </c>
      <c r="E13" s="1179">
        <v>0</v>
      </c>
      <c r="F13" s="1187">
        <v>0</v>
      </c>
      <c r="G13" s="1187"/>
      <c r="H13" s="1184"/>
      <c r="I13" s="1182">
        <v>9167.5</v>
      </c>
      <c r="J13" s="1183">
        <v>3.84</v>
      </c>
      <c r="K13" s="1187"/>
      <c r="L13" s="1184"/>
    </row>
    <row r="14" spans="2:14">
      <c r="B14" s="21" t="s">
        <v>207</v>
      </c>
      <c r="C14" s="1179">
        <v>0</v>
      </c>
      <c r="D14" s="1179">
        <v>0</v>
      </c>
      <c r="E14" s="1179">
        <v>0</v>
      </c>
      <c r="F14" s="1187">
        <v>0</v>
      </c>
      <c r="G14" s="1187"/>
      <c r="H14" s="1184"/>
      <c r="I14" s="1182">
        <v>18620.330000000002</v>
      </c>
      <c r="J14" s="1183">
        <v>0.75139999999999996</v>
      </c>
      <c r="K14" s="1187"/>
      <c r="L14" s="1184"/>
    </row>
    <row r="15" spans="2:14">
      <c r="B15" s="21" t="s">
        <v>208</v>
      </c>
      <c r="C15" s="1179">
        <v>0</v>
      </c>
      <c r="D15" s="1179">
        <v>0</v>
      </c>
      <c r="E15" s="1179">
        <v>0</v>
      </c>
      <c r="F15" s="1187">
        <v>0</v>
      </c>
      <c r="G15" s="1187"/>
      <c r="H15" s="1184"/>
      <c r="I15" s="1182">
        <v>0</v>
      </c>
      <c r="J15" s="1191">
        <v>0</v>
      </c>
      <c r="K15" s="1187"/>
      <c r="L15" s="1184"/>
    </row>
    <row r="16" spans="2:14">
      <c r="B16" s="21" t="s">
        <v>209</v>
      </c>
      <c r="C16" s="1178">
        <v>0</v>
      </c>
      <c r="D16" s="1179">
        <v>0</v>
      </c>
      <c r="E16" s="1179">
        <v>0</v>
      </c>
      <c r="F16" s="1187">
        <v>0</v>
      </c>
      <c r="G16" s="1187"/>
      <c r="H16" s="1184"/>
      <c r="I16" s="1182">
        <v>0</v>
      </c>
      <c r="J16" s="1191">
        <v>0</v>
      </c>
      <c r="K16" s="1187"/>
      <c r="L16" s="1184"/>
    </row>
    <row r="17" spans="2:15">
      <c r="B17" s="21" t="s">
        <v>210</v>
      </c>
      <c r="C17" s="1178">
        <v>0</v>
      </c>
      <c r="D17" s="1179">
        <v>0</v>
      </c>
      <c r="E17" s="1179">
        <v>0</v>
      </c>
      <c r="F17" s="1187">
        <v>0</v>
      </c>
      <c r="G17" s="1187"/>
      <c r="H17" s="1184"/>
      <c r="I17" s="1182">
        <v>0</v>
      </c>
      <c r="J17" s="1191">
        <v>0</v>
      </c>
      <c r="K17" s="1187"/>
      <c r="L17" s="1184"/>
    </row>
    <row r="18" spans="2:15" s="1194" customFormat="1">
      <c r="B18" s="1192" t="s">
        <v>211</v>
      </c>
      <c r="C18" s="1178">
        <v>0</v>
      </c>
      <c r="D18" s="1179">
        <v>0</v>
      </c>
      <c r="E18" s="1179">
        <v>0</v>
      </c>
      <c r="F18" s="1187">
        <v>0</v>
      </c>
      <c r="G18" s="1193"/>
      <c r="H18" s="1184"/>
      <c r="I18" s="1182">
        <v>0</v>
      </c>
      <c r="J18" s="1191">
        <v>0</v>
      </c>
      <c r="K18" s="1193"/>
      <c r="L18" s="1184"/>
      <c r="M18" s="1168"/>
      <c r="N18" s="1168"/>
    </row>
    <row r="19" spans="2:15" ht="16.5" thickBot="1">
      <c r="B19" s="1195" t="s">
        <v>555</v>
      </c>
      <c r="C19" s="1196">
        <f>SUM(C7:C18)</f>
        <v>9100</v>
      </c>
      <c r="D19" s="1197">
        <v>1.7</v>
      </c>
      <c r="E19" s="1198">
        <f>SUM(E7:E18)</f>
        <v>0</v>
      </c>
      <c r="F19" s="1199" t="s">
        <v>322</v>
      </c>
      <c r="G19" s="1199">
        <f>SUM(G7:G18)</f>
        <v>0</v>
      </c>
      <c r="H19" s="1200">
        <f>SUM(H7:H18)</f>
        <v>0</v>
      </c>
      <c r="I19" s="1201">
        <f>SUM(I7:I18)</f>
        <v>27787.83</v>
      </c>
      <c r="J19" s="1202">
        <v>1.77</v>
      </c>
      <c r="K19" s="1203">
        <f>SUM(K7:K18)</f>
        <v>25277.200000000001</v>
      </c>
      <c r="L19" s="1204">
        <f>SUM(L7:L18)</f>
        <v>3.56</v>
      </c>
    </row>
    <row r="20" spans="2:15" ht="15.75" customHeight="1" thickTop="1">
      <c r="B20" s="1205"/>
      <c r="C20" s="1876" t="s">
        <v>1207</v>
      </c>
      <c r="D20" s="1877"/>
      <c r="E20" s="1877"/>
      <c r="F20" s="1877"/>
      <c r="G20" s="1877"/>
      <c r="H20" s="1878"/>
      <c r="I20" s="1879" t="s">
        <v>1208</v>
      </c>
      <c r="J20" s="1877"/>
      <c r="K20" s="1877"/>
      <c r="L20" s="1878"/>
    </row>
    <row r="21" spans="2:15">
      <c r="B21" s="1880" t="s">
        <v>546</v>
      </c>
      <c r="C21" s="1875" t="s">
        <v>6</v>
      </c>
      <c r="D21" s="1875"/>
      <c r="E21" s="1882" t="s">
        <v>7</v>
      </c>
      <c r="F21" s="1875"/>
      <c r="G21" s="1883" t="s">
        <v>53</v>
      </c>
      <c r="H21" s="1884"/>
      <c r="I21" s="1874" t="s">
        <v>7</v>
      </c>
      <c r="J21" s="1875"/>
      <c r="K21" s="1883" t="s">
        <v>53</v>
      </c>
      <c r="L21" s="1884"/>
    </row>
    <row r="22" spans="2:15">
      <c r="B22" s="1881"/>
      <c r="C22" s="1206" t="s">
        <v>4</v>
      </c>
      <c r="D22" s="1174" t="s">
        <v>1206</v>
      </c>
      <c r="E22" s="1174" t="s">
        <v>4</v>
      </c>
      <c r="F22" s="1174" t="s">
        <v>1206</v>
      </c>
      <c r="G22" s="1174" t="s">
        <v>4</v>
      </c>
      <c r="H22" s="1207" t="s">
        <v>1206</v>
      </c>
      <c r="I22" s="1208" t="s">
        <v>4</v>
      </c>
      <c r="J22" s="1177" t="s">
        <v>1206</v>
      </c>
      <c r="K22" s="1174" t="s">
        <v>4</v>
      </c>
      <c r="L22" s="1207" t="s">
        <v>1206</v>
      </c>
    </row>
    <row r="23" spans="2:15">
      <c r="B23" s="21" t="s">
        <v>200</v>
      </c>
      <c r="C23" s="1209">
        <v>13000</v>
      </c>
      <c r="D23" s="1210">
        <v>0.72</v>
      </c>
      <c r="E23" s="1211">
        <v>27450</v>
      </c>
      <c r="F23" s="1212">
        <v>0.43290000000000001</v>
      </c>
      <c r="G23" s="1213">
        <v>45750</v>
      </c>
      <c r="H23" s="1214">
        <v>0.3422</v>
      </c>
      <c r="I23" s="1215">
        <v>0</v>
      </c>
      <c r="J23" s="1216">
        <v>0</v>
      </c>
      <c r="K23" s="1216">
        <v>0</v>
      </c>
      <c r="L23" s="1217">
        <v>0</v>
      </c>
    </row>
    <row r="24" spans="2:15">
      <c r="B24" s="21" t="s">
        <v>201</v>
      </c>
      <c r="C24" s="1209">
        <v>8300</v>
      </c>
      <c r="D24" s="1210">
        <v>1.3</v>
      </c>
      <c r="E24" s="1211">
        <v>26100</v>
      </c>
      <c r="F24" s="1218">
        <v>2.488</v>
      </c>
      <c r="G24" s="1219">
        <v>24000</v>
      </c>
      <c r="H24" s="1220">
        <v>0.36609999999999998</v>
      </c>
      <c r="I24" s="1215">
        <v>0</v>
      </c>
      <c r="J24" s="1216">
        <v>0</v>
      </c>
      <c r="K24" s="1216">
        <v>0</v>
      </c>
      <c r="L24" s="1217">
        <v>0</v>
      </c>
    </row>
    <row r="25" spans="2:15">
      <c r="B25" s="21" t="s">
        <v>202</v>
      </c>
      <c r="C25" s="1209">
        <v>35000</v>
      </c>
      <c r="D25" s="1210">
        <v>0.22</v>
      </c>
      <c r="E25" s="1211">
        <v>5200</v>
      </c>
      <c r="F25" s="1218">
        <v>2.4540538461538461</v>
      </c>
      <c r="G25" s="1219">
        <v>5000</v>
      </c>
      <c r="H25" s="1220">
        <v>0.42920000000000003</v>
      </c>
      <c r="I25" s="1219">
        <v>10000</v>
      </c>
      <c r="J25" s="1221">
        <v>3.0621499999999999</v>
      </c>
      <c r="K25" s="1216">
        <v>0</v>
      </c>
      <c r="L25" s="1217">
        <v>0</v>
      </c>
    </row>
    <row r="26" spans="2:15">
      <c r="B26" s="21" t="s">
        <v>203</v>
      </c>
      <c r="C26" s="1209">
        <v>20000</v>
      </c>
      <c r="D26" s="1210">
        <v>0.21</v>
      </c>
      <c r="E26" s="1211">
        <v>2000</v>
      </c>
      <c r="F26" s="1218">
        <v>2.4081000000000001</v>
      </c>
      <c r="G26" s="1219">
        <v>10000</v>
      </c>
      <c r="H26" s="1220">
        <v>0.40510000000000002</v>
      </c>
      <c r="I26" s="1215">
        <v>0</v>
      </c>
      <c r="J26" s="1216">
        <v>0</v>
      </c>
      <c r="K26" s="1216">
        <v>0</v>
      </c>
      <c r="L26" s="1217">
        <v>0</v>
      </c>
      <c r="O26" s="1190"/>
    </row>
    <row r="27" spans="2:15">
      <c r="B27" s="21" t="s">
        <v>204</v>
      </c>
      <c r="C27" s="1209">
        <v>9000</v>
      </c>
      <c r="D27" s="1210">
        <v>0.12690000000000001</v>
      </c>
      <c r="E27" s="1211">
        <v>2000</v>
      </c>
      <c r="F27" s="1218">
        <v>2.2056</v>
      </c>
      <c r="G27" s="1218">
        <v>0</v>
      </c>
      <c r="H27" s="1220">
        <v>0</v>
      </c>
      <c r="I27" s="1215">
        <v>0</v>
      </c>
      <c r="J27" s="1216">
        <v>0</v>
      </c>
      <c r="K27" s="1216">
        <v>0</v>
      </c>
      <c r="L27" s="1217">
        <v>0</v>
      </c>
    </row>
    <row r="28" spans="2:15">
      <c r="B28" s="21" t="s">
        <v>205</v>
      </c>
      <c r="C28" s="1209">
        <v>12050</v>
      </c>
      <c r="D28" s="1210">
        <v>4.48E-2</v>
      </c>
      <c r="E28" s="1211">
        <v>1500</v>
      </c>
      <c r="F28" s="1218">
        <v>1.2713000000000001</v>
      </c>
      <c r="G28" s="1218">
        <v>0</v>
      </c>
      <c r="H28" s="1220">
        <v>0</v>
      </c>
      <c r="I28" s="1215">
        <v>0</v>
      </c>
      <c r="J28" s="1216">
        <v>0</v>
      </c>
      <c r="K28" s="1216">
        <v>0</v>
      </c>
      <c r="L28" s="1217">
        <v>0</v>
      </c>
    </row>
    <row r="29" spans="2:15">
      <c r="B29" s="21" t="s">
        <v>206</v>
      </c>
      <c r="C29" s="1209">
        <v>40000</v>
      </c>
      <c r="D29" s="1210">
        <v>0.1103</v>
      </c>
      <c r="E29" s="1211">
        <v>0</v>
      </c>
      <c r="F29" s="1218">
        <v>0</v>
      </c>
      <c r="G29" s="1218"/>
      <c r="H29" s="1220"/>
      <c r="I29" s="1219">
        <v>17810</v>
      </c>
      <c r="J29" s="1221">
        <v>5.6848000000000001</v>
      </c>
      <c r="K29" s="687"/>
      <c r="L29" s="1222"/>
      <c r="O29" s="1190"/>
    </row>
    <row r="30" spans="2:15">
      <c r="B30" s="21" t="s">
        <v>207</v>
      </c>
      <c r="C30" s="1209">
        <v>25420</v>
      </c>
      <c r="D30" s="1210">
        <v>0.16569999999999999</v>
      </c>
      <c r="E30" s="1211">
        <v>0</v>
      </c>
      <c r="F30" s="1218">
        <v>0</v>
      </c>
      <c r="G30" s="1218"/>
      <c r="H30" s="1220"/>
      <c r="I30" s="1223">
        <v>0</v>
      </c>
      <c r="J30" s="1224">
        <v>0</v>
      </c>
      <c r="K30" s="1218"/>
      <c r="L30" s="1220"/>
    </row>
    <row r="31" spans="2:15">
      <c r="B31" s="21" t="s">
        <v>208</v>
      </c>
      <c r="C31" s="1209">
        <v>2270</v>
      </c>
      <c r="D31" s="1210">
        <v>1.08</v>
      </c>
      <c r="E31" s="1211">
        <v>0</v>
      </c>
      <c r="F31" s="1218">
        <v>0</v>
      </c>
      <c r="G31" s="1218"/>
      <c r="H31" s="1220"/>
      <c r="I31" s="1223">
        <v>0</v>
      </c>
      <c r="J31" s="1224">
        <v>0</v>
      </c>
      <c r="K31" s="1218"/>
      <c r="L31" s="1220"/>
    </row>
    <row r="32" spans="2:15">
      <c r="B32" s="21" t="s">
        <v>209</v>
      </c>
      <c r="C32" s="1209">
        <v>5910</v>
      </c>
      <c r="D32" s="1210">
        <v>0.41460000000000002</v>
      </c>
      <c r="E32" s="1211">
        <v>0</v>
      </c>
      <c r="F32" s="1218">
        <v>0</v>
      </c>
      <c r="G32" s="1218"/>
      <c r="H32" s="1220"/>
      <c r="I32" s="1223">
        <v>0</v>
      </c>
      <c r="J32" s="1224">
        <v>0</v>
      </c>
      <c r="K32" s="1218"/>
      <c r="L32" s="1220"/>
      <c r="O32" s="1190"/>
    </row>
    <row r="33" spans="2:14">
      <c r="B33" s="21" t="s">
        <v>210</v>
      </c>
      <c r="C33" s="1209">
        <v>40000</v>
      </c>
      <c r="D33" s="1210">
        <v>7.0000000000000007E-2</v>
      </c>
      <c r="E33" s="1211">
        <v>0</v>
      </c>
      <c r="F33" s="1218">
        <v>0</v>
      </c>
      <c r="G33" s="1218"/>
      <c r="H33" s="1220"/>
      <c r="I33" s="1223">
        <v>0</v>
      </c>
      <c r="J33" s="1224">
        <v>0</v>
      </c>
      <c r="K33" s="1218"/>
      <c r="L33" s="1220"/>
    </row>
    <row r="34" spans="2:14" s="1194" customFormat="1">
      <c r="B34" s="1192" t="s">
        <v>211</v>
      </c>
      <c r="C34" s="1225">
        <v>25000</v>
      </c>
      <c r="D34" s="1226">
        <v>1E-4</v>
      </c>
      <c r="E34" s="1211">
        <v>0</v>
      </c>
      <c r="F34" s="1218">
        <v>0</v>
      </c>
      <c r="G34" s="1227"/>
      <c r="H34" s="1228"/>
      <c r="I34" s="1223">
        <v>0</v>
      </c>
      <c r="J34" s="1224">
        <v>0</v>
      </c>
      <c r="K34" s="1218"/>
      <c r="L34" s="1220"/>
    </row>
    <row r="35" spans="2:14" ht="16.5" thickBot="1">
      <c r="B35" s="1195" t="s">
        <v>555</v>
      </c>
      <c r="C35" s="1229">
        <f>SUM(C23:C34)</f>
        <v>235950</v>
      </c>
      <c r="D35" s="1230">
        <v>0.21</v>
      </c>
      <c r="E35" s="1231">
        <f>SUM(E23:E34)</f>
        <v>64250</v>
      </c>
      <c r="F35" s="1232">
        <v>1.5803677821011677</v>
      </c>
      <c r="G35" s="1232">
        <f>SUM(G23:G34)</f>
        <v>84750</v>
      </c>
      <c r="H35" s="1233"/>
      <c r="I35" s="1234">
        <f>SUM(I23:I34)</f>
        <v>27810</v>
      </c>
      <c r="J35" s="1235">
        <v>4.74</v>
      </c>
      <c r="K35" s="1236"/>
      <c r="L35" s="1237"/>
    </row>
    <row r="36" spans="2:14" ht="15.75" customHeight="1" thickTop="1">
      <c r="B36" s="1850" t="s">
        <v>546</v>
      </c>
      <c r="C36" s="1854" t="s">
        <v>1209</v>
      </c>
      <c r="D36" s="1854"/>
      <c r="E36" s="1854"/>
      <c r="F36" s="1854"/>
      <c r="G36" s="1854"/>
      <c r="H36" s="1855"/>
      <c r="I36" s="1864" t="s">
        <v>1210</v>
      </c>
      <c r="J36" s="1865"/>
      <c r="K36" s="1866" t="s">
        <v>1211</v>
      </c>
      <c r="L36" s="1867"/>
      <c r="M36" s="1868" t="s">
        <v>1212</v>
      </c>
      <c r="N36" s="1869"/>
    </row>
    <row r="37" spans="2:14" ht="15" customHeight="1">
      <c r="B37" s="1862"/>
      <c r="C37" s="1870" t="s">
        <v>6</v>
      </c>
      <c r="D37" s="1870"/>
      <c r="E37" s="1871" t="s">
        <v>7</v>
      </c>
      <c r="F37" s="1872"/>
      <c r="G37" s="1870" t="s">
        <v>53</v>
      </c>
      <c r="H37" s="1873"/>
      <c r="I37" s="1874" t="s">
        <v>53</v>
      </c>
      <c r="J37" s="1875"/>
      <c r="K37" s="1874" t="s">
        <v>53</v>
      </c>
      <c r="L37" s="1875"/>
      <c r="M37" s="1238" t="s">
        <v>7</v>
      </c>
      <c r="N37" s="1239" t="s">
        <v>53</v>
      </c>
    </row>
    <row r="38" spans="2:14">
      <c r="B38" s="1863"/>
      <c r="C38" s="1240" t="s">
        <v>4</v>
      </c>
      <c r="D38" s="1241" t="s">
        <v>1213</v>
      </c>
      <c r="E38" s="1242" t="s">
        <v>4</v>
      </c>
      <c r="F38" s="1240" t="s">
        <v>1213</v>
      </c>
      <c r="G38" s="1243" t="s">
        <v>4</v>
      </c>
      <c r="H38" s="1244" t="s">
        <v>1213</v>
      </c>
      <c r="I38" s="1208" t="s">
        <v>4</v>
      </c>
      <c r="J38" s="1177" t="s">
        <v>1213</v>
      </c>
      <c r="K38" s="1245" t="s">
        <v>4</v>
      </c>
      <c r="L38" s="1177" t="s">
        <v>1213</v>
      </c>
      <c r="M38" s="1246" t="s">
        <v>4</v>
      </c>
      <c r="N38" s="1247" t="s">
        <v>4</v>
      </c>
    </row>
    <row r="39" spans="2:14">
      <c r="B39" s="1248" t="s">
        <v>200</v>
      </c>
      <c r="C39" s="1249">
        <v>57250</v>
      </c>
      <c r="D39" s="1250">
        <v>1.39</v>
      </c>
      <c r="E39" s="1251">
        <v>5000</v>
      </c>
      <c r="F39" s="1252">
        <v>1.39</v>
      </c>
      <c r="G39" s="1253">
        <v>2450</v>
      </c>
      <c r="H39" s="1254">
        <v>0.498</v>
      </c>
      <c r="I39" s="1255">
        <v>25300</v>
      </c>
      <c r="J39" s="1256">
        <v>0.47689999999999999</v>
      </c>
      <c r="K39" s="1255">
        <v>0</v>
      </c>
      <c r="L39" s="1256">
        <v>0</v>
      </c>
      <c r="M39" s="1257">
        <v>0</v>
      </c>
      <c r="N39" s="1258">
        <v>0</v>
      </c>
    </row>
    <row r="40" spans="2:14">
      <c r="B40" s="21" t="s">
        <v>201</v>
      </c>
      <c r="C40" s="1259">
        <v>0</v>
      </c>
      <c r="D40" s="1259">
        <v>0</v>
      </c>
      <c r="E40" s="1251">
        <v>50</v>
      </c>
      <c r="F40" s="1259">
        <v>2.6</v>
      </c>
      <c r="G40" s="1260">
        <v>0</v>
      </c>
      <c r="H40" s="1261" t="s">
        <v>322</v>
      </c>
      <c r="I40" s="1262">
        <v>7400</v>
      </c>
      <c r="J40" s="1263">
        <v>0.45329999999999998</v>
      </c>
      <c r="K40" s="1262">
        <v>0</v>
      </c>
      <c r="L40" s="1263">
        <v>0</v>
      </c>
      <c r="M40" s="1182">
        <v>0</v>
      </c>
      <c r="N40" s="1264">
        <v>0</v>
      </c>
    </row>
    <row r="41" spans="2:14">
      <c r="B41" s="21" t="s">
        <v>566</v>
      </c>
      <c r="C41" s="1265"/>
      <c r="D41" s="1266"/>
      <c r="E41" s="1267"/>
      <c r="F41" s="1268"/>
      <c r="G41" s="1260">
        <v>0</v>
      </c>
      <c r="H41" s="1261" t="s">
        <v>322</v>
      </c>
      <c r="I41" s="1269">
        <v>5500</v>
      </c>
      <c r="J41" s="1270">
        <v>0.67</v>
      </c>
      <c r="K41" s="1269">
        <v>0</v>
      </c>
      <c r="L41" s="1270">
        <v>0</v>
      </c>
      <c r="M41" s="1182">
        <v>7750</v>
      </c>
      <c r="N41" s="1271">
        <v>300</v>
      </c>
    </row>
    <row r="42" spans="2:14">
      <c r="B42" s="21" t="s">
        <v>203</v>
      </c>
      <c r="C42" s="1272">
        <v>100000</v>
      </c>
      <c r="D42" s="1273">
        <v>0.87</v>
      </c>
      <c r="E42" s="1259">
        <v>0</v>
      </c>
      <c r="F42" s="1259">
        <v>0</v>
      </c>
      <c r="G42" s="1260">
        <v>0</v>
      </c>
      <c r="H42" s="1261" t="s">
        <v>322</v>
      </c>
      <c r="I42" s="1260">
        <v>0</v>
      </c>
      <c r="J42" s="1274">
        <v>0</v>
      </c>
      <c r="K42" s="1275">
        <v>1700</v>
      </c>
      <c r="L42" s="1261">
        <v>1.52</v>
      </c>
      <c r="M42" s="1182">
        <v>2300</v>
      </c>
      <c r="N42" s="1271">
        <v>5200</v>
      </c>
    </row>
    <row r="43" spans="2:14">
      <c r="B43" s="21" t="s">
        <v>204</v>
      </c>
      <c r="C43" s="1276">
        <v>26150</v>
      </c>
      <c r="D43" s="1267">
        <v>1.08</v>
      </c>
      <c r="E43" s="1259">
        <v>0</v>
      </c>
      <c r="F43" s="1259">
        <v>0</v>
      </c>
      <c r="G43" s="1260">
        <v>0</v>
      </c>
      <c r="H43" s="1261" t="s">
        <v>322</v>
      </c>
      <c r="I43" s="1260">
        <v>0</v>
      </c>
      <c r="J43" s="1274">
        <v>0</v>
      </c>
      <c r="K43" s="1260">
        <v>0</v>
      </c>
      <c r="L43" s="1259">
        <v>0</v>
      </c>
      <c r="M43" s="1189">
        <v>0</v>
      </c>
      <c r="N43" s="1271">
        <v>15080</v>
      </c>
    </row>
    <row r="44" spans="2:14">
      <c r="B44" s="21" t="s">
        <v>205</v>
      </c>
      <c r="C44" s="1276">
        <v>15000</v>
      </c>
      <c r="D44" s="1267">
        <v>0.81</v>
      </c>
      <c r="E44" s="1277">
        <v>2000</v>
      </c>
      <c r="F44" s="1278">
        <v>1.5999000000000001</v>
      </c>
      <c r="G44" s="1260">
        <v>0</v>
      </c>
      <c r="H44" s="1261" t="s">
        <v>322</v>
      </c>
      <c r="I44" s="1260">
        <v>0</v>
      </c>
      <c r="J44" s="1274">
        <v>0</v>
      </c>
      <c r="K44" s="1260">
        <v>0</v>
      </c>
      <c r="L44" s="1259">
        <v>0</v>
      </c>
      <c r="M44" s="1182">
        <v>3930</v>
      </c>
      <c r="N44" s="1271">
        <v>3000</v>
      </c>
    </row>
    <row r="45" spans="2:14">
      <c r="B45" s="21" t="s">
        <v>206</v>
      </c>
      <c r="C45" s="1265">
        <v>60000</v>
      </c>
      <c r="D45" s="1267">
        <v>0.48</v>
      </c>
      <c r="E45" s="1259">
        <v>0</v>
      </c>
      <c r="F45" s="1259">
        <v>0</v>
      </c>
      <c r="G45" s="1259"/>
      <c r="H45" s="1279"/>
      <c r="I45" s="1280"/>
      <c r="J45" s="1279"/>
      <c r="K45" s="1280"/>
      <c r="L45" s="1279"/>
      <c r="M45" s="1182">
        <v>40846</v>
      </c>
      <c r="N45" s="1271"/>
    </row>
    <row r="46" spans="2:14">
      <c r="B46" s="21" t="s">
        <v>207</v>
      </c>
      <c r="C46" s="1276">
        <v>39100</v>
      </c>
      <c r="D46" s="1267">
        <v>0.39</v>
      </c>
      <c r="E46" s="1259">
        <v>0</v>
      </c>
      <c r="F46" s="1278">
        <v>0</v>
      </c>
      <c r="G46" s="1278"/>
      <c r="H46" s="1281"/>
      <c r="I46" s="1282"/>
      <c r="J46" s="1281"/>
      <c r="K46" s="1282"/>
      <c r="L46" s="1281"/>
      <c r="M46" s="1182">
        <v>3348</v>
      </c>
      <c r="N46" s="1271"/>
    </row>
    <row r="47" spans="2:14">
      <c r="B47" s="21" t="s">
        <v>208</v>
      </c>
      <c r="C47" s="1259">
        <v>0</v>
      </c>
      <c r="D47" s="1283">
        <v>0</v>
      </c>
      <c r="E47" s="1259">
        <v>0</v>
      </c>
      <c r="F47" s="1278">
        <v>0</v>
      </c>
      <c r="G47" s="1278"/>
      <c r="H47" s="1281"/>
      <c r="I47" s="1282"/>
      <c r="J47" s="1281"/>
      <c r="K47" s="1282"/>
      <c r="L47" s="1281"/>
      <c r="M47" s="1182">
        <v>3567</v>
      </c>
      <c r="N47" s="1271"/>
    </row>
    <row r="48" spans="2:14">
      <c r="B48" s="21" t="s">
        <v>209</v>
      </c>
      <c r="C48" s="1259">
        <v>0</v>
      </c>
      <c r="D48" s="1259">
        <v>0</v>
      </c>
      <c r="E48" s="1259">
        <v>0</v>
      </c>
      <c r="F48" s="1278">
        <v>0</v>
      </c>
      <c r="G48" s="1278"/>
      <c r="H48" s="1281"/>
      <c r="I48" s="1282"/>
      <c r="J48" s="1281"/>
      <c r="K48" s="1282"/>
      <c r="L48" s="1281"/>
      <c r="M48" s="1182">
        <v>650</v>
      </c>
      <c r="N48" s="1271"/>
    </row>
    <row r="49" spans="2:15">
      <c r="B49" s="21" t="s">
        <v>210</v>
      </c>
      <c r="C49" s="1259">
        <v>0</v>
      </c>
      <c r="D49" s="1259">
        <v>0</v>
      </c>
      <c r="E49" s="1259">
        <v>0</v>
      </c>
      <c r="F49" s="1278">
        <v>0</v>
      </c>
      <c r="G49" s="1278"/>
      <c r="H49" s="1281"/>
      <c r="I49" s="1282"/>
      <c r="J49" s="1281"/>
      <c r="K49" s="1282"/>
      <c r="L49" s="1281"/>
      <c r="M49" s="1182">
        <v>0</v>
      </c>
      <c r="N49" s="1271"/>
    </row>
    <row r="50" spans="2:15">
      <c r="B50" s="25" t="s">
        <v>211</v>
      </c>
      <c r="C50" s="1284">
        <v>0</v>
      </c>
      <c r="D50" s="1285">
        <v>0</v>
      </c>
      <c r="E50" s="1286">
        <v>9400</v>
      </c>
      <c r="F50" s="1287">
        <v>0.23769999999999999</v>
      </c>
      <c r="G50" s="1287"/>
      <c r="H50" s="1288"/>
      <c r="I50" s="1289"/>
      <c r="J50" s="1290"/>
      <c r="K50" s="1289"/>
      <c r="L50" s="1290"/>
      <c r="M50" s="1291">
        <v>0</v>
      </c>
      <c r="N50" s="1292"/>
    </row>
    <row r="51" spans="2:15" ht="16.5" thickBot="1">
      <c r="B51" s="1293" t="s">
        <v>555</v>
      </c>
      <c r="C51" s="1294">
        <f>SUM(C39:C50)</f>
        <v>297500</v>
      </c>
      <c r="D51" s="1295">
        <v>0.85</v>
      </c>
      <c r="E51" s="1296">
        <f>SUM(E39:E50)</f>
        <v>16450</v>
      </c>
      <c r="F51" s="1297">
        <v>0.7614975683890578</v>
      </c>
      <c r="G51" s="1298">
        <f>SUM(G39:G50)</f>
        <v>2450</v>
      </c>
      <c r="H51" s="1299"/>
      <c r="I51" s="1293">
        <f>SUM(I39:I50)</f>
        <v>38200</v>
      </c>
      <c r="J51" s="1300"/>
      <c r="K51" s="1293">
        <f>SUM(K39:K50)</f>
        <v>1700</v>
      </c>
      <c r="L51" s="1301"/>
      <c r="M51" s="1302">
        <f>SUM(M39:M50)</f>
        <v>62391</v>
      </c>
      <c r="N51" s="1303">
        <f>SUM(N39:N50)</f>
        <v>23580</v>
      </c>
      <c r="O51" s="1190"/>
    </row>
    <row r="52" spans="2:15" ht="15.75" customHeight="1" thickTop="1">
      <c r="B52" s="1850" t="s">
        <v>546</v>
      </c>
      <c r="C52" s="1853" t="s">
        <v>1214</v>
      </c>
      <c r="D52" s="1854"/>
      <c r="E52" s="1854"/>
      <c r="F52" s="1854"/>
      <c r="G52" s="1854"/>
      <c r="H52" s="1854"/>
      <c r="I52" s="1854"/>
      <c r="J52" s="1855"/>
      <c r="K52" s="1304"/>
      <c r="L52" s="1304"/>
      <c r="N52" s="1188"/>
    </row>
    <row r="53" spans="2:15">
      <c r="B53" s="1851"/>
      <c r="C53" s="1856" t="s">
        <v>1215</v>
      </c>
      <c r="D53" s="1857"/>
      <c r="E53" s="1857"/>
      <c r="F53" s="1858"/>
      <c r="G53" s="1856" t="s">
        <v>1216</v>
      </c>
      <c r="H53" s="1857"/>
      <c r="I53" s="1857"/>
      <c r="J53" s="1859"/>
      <c r="K53" s="1304"/>
      <c r="L53" s="1304"/>
      <c r="N53" s="1305"/>
    </row>
    <row r="54" spans="2:15">
      <c r="B54" s="1851"/>
      <c r="C54" s="1860" t="s">
        <v>7</v>
      </c>
      <c r="D54" s="1861"/>
      <c r="E54" s="1860" t="s">
        <v>53</v>
      </c>
      <c r="F54" s="1861"/>
      <c r="G54" s="1306" t="s">
        <v>7</v>
      </c>
      <c r="H54" s="1240"/>
      <c r="I54" s="1306" t="s">
        <v>53</v>
      </c>
      <c r="J54" s="1244"/>
      <c r="K54" s="1304"/>
      <c r="L54" s="1304"/>
    </row>
    <row r="55" spans="2:15">
      <c r="B55" s="1852"/>
      <c r="C55" s="1242" t="s">
        <v>4</v>
      </c>
      <c r="D55" s="1242" t="s">
        <v>1213</v>
      </c>
      <c r="E55" s="1242" t="s">
        <v>4</v>
      </c>
      <c r="F55" s="1307" t="s">
        <v>1213</v>
      </c>
      <c r="G55" s="1308" t="s">
        <v>4</v>
      </c>
      <c r="H55" s="1242" t="s">
        <v>1217</v>
      </c>
      <c r="I55" s="1240" t="s">
        <v>4</v>
      </c>
      <c r="J55" s="1309" t="s">
        <v>1217</v>
      </c>
      <c r="K55" s="1304"/>
      <c r="L55" s="1304"/>
      <c r="M55" s="1190"/>
      <c r="N55" s="1310"/>
    </row>
    <row r="56" spans="2:15">
      <c r="B56" s="1248" t="s">
        <v>200</v>
      </c>
      <c r="C56" s="1311">
        <v>16450</v>
      </c>
      <c r="D56" s="1311">
        <v>0.30331276595744683</v>
      </c>
      <c r="E56" s="1259">
        <v>0</v>
      </c>
      <c r="F56" s="1311">
        <v>0</v>
      </c>
      <c r="G56" s="1259">
        <v>0</v>
      </c>
      <c r="H56" s="1259">
        <v>0</v>
      </c>
      <c r="I56" s="1259">
        <v>0</v>
      </c>
      <c r="J56" s="1312">
        <v>0</v>
      </c>
      <c r="K56" s="1313"/>
      <c r="L56" s="1313"/>
      <c r="M56" s="1314"/>
    </row>
    <row r="57" spans="2:15">
      <c r="B57" s="21" t="s">
        <v>201</v>
      </c>
      <c r="C57" s="1315">
        <v>10000</v>
      </c>
      <c r="D57" s="1316">
        <v>2.1015000000000001</v>
      </c>
      <c r="E57" s="1259">
        <v>0</v>
      </c>
      <c r="F57" s="1317">
        <v>0</v>
      </c>
      <c r="G57" s="1318">
        <v>10</v>
      </c>
      <c r="H57" s="1319">
        <v>3.7223000000000002</v>
      </c>
      <c r="I57" s="1259">
        <v>0</v>
      </c>
      <c r="J57" s="1274">
        <v>0</v>
      </c>
      <c r="K57" s="1320"/>
      <c r="L57" s="1304"/>
      <c r="M57" s="1321"/>
    </row>
    <row r="58" spans="2:15">
      <c r="B58" s="21" t="s">
        <v>202</v>
      </c>
      <c r="C58" s="1259">
        <v>0</v>
      </c>
      <c r="D58" s="1259">
        <v>0</v>
      </c>
      <c r="E58" s="1259">
        <v>0</v>
      </c>
      <c r="F58" s="1317">
        <v>0</v>
      </c>
      <c r="G58" s="1259">
        <v>0</v>
      </c>
      <c r="H58" s="1259">
        <v>0</v>
      </c>
      <c r="I58" s="1259">
        <v>0</v>
      </c>
      <c r="J58" s="1274">
        <v>0</v>
      </c>
      <c r="K58" s="1304"/>
      <c r="L58" s="1304"/>
      <c r="M58" s="1310"/>
    </row>
    <row r="59" spans="2:15">
      <c r="B59" s="21" t="s">
        <v>203</v>
      </c>
      <c r="C59" s="1259">
        <v>0</v>
      </c>
      <c r="D59" s="1259">
        <v>0</v>
      </c>
      <c r="E59" s="1322">
        <v>100</v>
      </c>
      <c r="F59" s="1319">
        <v>3</v>
      </c>
      <c r="G59" s="1259">
        <v>0</v>
      </c>
      <c r="H59" s="1259">
        <v>0</v>
      </c>
      <c r="I59" s="1259">
        <v>0</v>
      </c>
      <c r="J59" s="1274">
        <v>0</v>
      </c>
      <c r="K59" s="1320"/>
      <c r="L59" s="1304"/>
    </row>
    <row r="60" spans="2:15">
      <c r="B60" s="21" t="s">
        <v>204</v>
      </c>
      <c r="C60" s="1259">
        <v>0</v>
      </c>
      <c r="D60" s="1259">
        <v>0</v>
      </c>
      <c r="E60" s="1322">
        <v>0</v>
      </c>
      <c r="F60" s="1317">
        <v>0</v>
      </c>
      <c r="G60" s="1259">
        <v>0</v>
      </c>
      <c r="H60" s="1259">
        <v>0</v>
      </c>
      <c r="I60" s="1315">
        <v>44050</v>
      </c>
      <c r="J60" s="1323">
        <v>5</v>
      </c>
      <c r="K60" s="1304"/>
      <c r="L60" s="1304"/>
      <c r="M60" s="1321"/>
    </row>
    <row r="61" spans="2:15">
      <c r="B61" s="21" t="s">
        <v>205</v>
      </c>
      <c r="C61" s="1315">
        <v>3350</v>
      </c>
      <c r="D61" s="1316">
        <v>0.88900000000000001</v>
      </c>
      <c r="E61" s="1324">
        <v>2000</v>
      </c>
      <c r="F61" s="1319">
        <v>3</v>
      </c>
      <c r="G61" s="1325">
        <v>5390</v>
      </c>
      <c r="H61" s="1319">
        <v>4.8753000000000002</v>
      </c>
      <c r="I61" s="1259">
        <v>0</v>
      </c>
      <c r="J61" s="1279">
        <v>0</v>
      </c>
      <c r="K61" s="1320"/>
      <c r="L61" s="1320"/>
    </row>
    <row r="62" spans="2:15">
      <c r="B62" s="21" t="s">
        <v>206</v>
      </c>
      <c r="C62" s="1259">
        <v>0</v>
      </c>
      <c r="D62" s="1259">
        <v>0</v>
      </c>
      <c r="E62" s="1326"/>
      <c r="F62" s="1326"/>
      <c r="G62" s="1259">
        <v>0</v>
      </c>
      <c r="H62" s="1259">
        <v>0</v>
      </c>
      <c r="I62" s="1267"/>
      <c r="J62" s="1323"/>
      <c r="L62" s="1304"/>
    </row>
    <row r="63" spans="2:15">
      <c r="B63" s="21" t="s">
        <v>207</v>
      </c>
      <c r="C63" s="1259">
        <v>0</v>
      </c>
      <c r="D63" s="1259">
        <v>0</v>
      </c>
      <c r="E63" s="1326"/>
      <c r="F63" s="1326"/>
      <c r="G63" s="1259">
        <v>0</v>
      </c>
      <c r="H63" s="1259">
        <v>0</v>
      </c>
      <c r="I63" s="1267"/>
      <c r="J63" s="1323"/>
      <c r="L63" s="1304"/>
    </row>
    <row r="64" spans="2:15">
      <c r="B64" s="21" t="s">
        <v>208</v>
      </c>
      <c r="C64" s="1259">
        <v>0</v>
      </c>
      <c r="D64" s="1259">
        <v>0</v>
      </c>
      <c r="E64" s="1326"/>
      <c r="F64" s="1326"/>
      <c r="G64" s="1259">
        <v>0</v>
      </c>
      <c r="H64" s="1259">
        <v>0</v>
      </c>
      <c r="I64" s="1267"/>
      <c r="J64" s="1323"/>
      <c r="K64" s="1320"/>
      <c r="L64" s="1304"/>
    </row>
    <row r="65" spans="2:13">
      <c r="B65" s="21" t="s">
        <v>209</v>
      </c>
      <c r="C65" s="1259">
        <v>0</v>
      </c>
      <c r="D65" s="1259">
        <v>0</v>
      </c>
      <c r="E65" s="1326"/>
      <c r="F65" s="1326"/>
      <c r="G65" s="1259">
        <v>0</v>
      </c>
      <c r="H65" s="1259">
        <v>0</v>
      </c>
      <c r="I65" s="1267"/>
      <c r="J65" s="1323"/>
      <c r="K65" s="1304"/>
      <c r="L65" s="1304"/>
    </row>
    <row r="66" spans="2:13">
      <c r="B66" s="21" t="s">
        <v>210</v>
      </c>
      <c r="C66" s="1259">
        <v>0</v>
      </c>
      <c r="D66" s="1259">
        <v>0</v>
      </c>
      <c r="E66" s="1326"/>
      <c r="F66" s="1326"/>
      <c r="G66" s="1259">
        <v>0</v>
      </c>
      <c r="H66" s="1259">
        <v>0</v>
      </c>
      <c r="I66" s="1267"/>
      <c r="J66" s="1323"/>
      <c r="K66" s="1304"/>
      <c r="L66" s="1304"/>
    </row>
    <row r="67" spans="2:13">
      <c r="B67" s="25" t="s">
        <v>211</v>
      </c>
      <c r="C67" s="1327">
        <v>13950</v>
      </c>
      <c r="D67" s="1328">
        <v>0.58260000000000001</v>
      </c>
      <c r="E67" s="1328"/>
      <c r="F67" s="1328"/>
      <c r="G67" s="1259">
        <v>0</v>
      </c>
      <c r="H67" s="1329"/>
      <c r="I67" s="1329"/>
      <c r="J67" s="1330"/>
      <c r="K67" s="1304"/>
      <c r="L67" s="1304"/>
    </row>
    <row r="68" spans="2:13" ht="16.5" thickBot="1">
      <c r="B68" s="1293" t="s">
        <v>555</v>
      </c>
      <c r="C68" s="1331">
        <v>43750</v>
      </c>
      <c r="D68" s="1332">
        <v>0.25</v>
      </c>
      <c r="E68" s="1331">
        <f>SUM(E56:E67)</f>
        <v>2100</v>
      </c>
      <c r="F68" s="1332"/>
      <c r="G68" s="1331">
        <f>SUM(G56:G67)</f>
        <v>5400</v>
      </c>
      <c r="H68" s="1332">
        <v>4.87</v>
      </c>
      <c r="I68" s="1333">
        <f>SUM(I56:I67)</f>
        <v>44050</v>
      </c>
      <c r="J68" s="1334"/>
      <c r="K68" s="1335"/>
      <c r="L68" s="1335"/>
    </row>
    <row r="69" spans="2:13" ht="16.5" thickTop="1">
      <c r="B69" s="1336" t="s">
        <v>1218</v>
      </c>
      <c r="K69" s="1320"/>
      <c r="L69" s="1188"/>
      <c r="M69" s="1321"/>
    </row>
    <row r="73" spans="2:13">
      <c r="I73" s="1190"/>
    </row>
  </sheetData>
  <mergeCells count="34">
    <mergeCell ref="B1:L1"/>
    <mergeCell ref="B2:L2"/>
    <mergeCell ref="C4:H4"/>
    <mergeCell ref="I4:L4"/>
    <mergeCell ref="B5:B6"/>
    <mergeCell ref="C5:D5"/>
    <mergeCell ref="E5:F5"/>
    <mergeCell ref="G5:H5"/>
    <mergeCell ref="I5:J5"/>
    <mergeCell ref="K5:L5"/>
    <mergeCell ref="C20:H20"/>
    <mergeCell ref="I20:L20"/>
    <mergeCell ref="B21:B22"/>
    <mergeCell ref="C21:D21"/>
    <mergeCell ref="E21:F21"/>
    <mergeCell ref="G21:H21"/>
    <mergeCell ref="I21:J21"/>
    <mergeCell ref="K21:L21"/>
    <mergeCell ref="B36:B38"/>
    <mergeCell ref="C36:H36"/>
    <mergeCell ref="I36:J36"/>
    <mergeCell ref="K36:L36"/>
    <mergeCell ref="M36:N36"/>
    <mergeCell ref="C37:D37"/>
    <mergeCell ref="E37:F37"/>
    <mergeCell ref="G37:H37"/>
    <mergeCell ref="I37:J37"/>
    <mergeCell ref="K37:L37"/>
    <mergeCell ref="B52:B55"/>
    <mergeCell ref="C52:J52"/>
    <mergeCell ref="C53:F53"/>
    <mergeCell ref="G53:J53"/>
    <mergeCell ref="C54:D54"/>
    <mergeCell ref="E54:F54"/>
  </mergeCells>
  <pageMargins left="0.7" right="0.48" top="0.75" bottom="0.39" header="0.3" footer="0.3"/>
  <pageSetup scale="4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4"/>
  <sheetViews>
    <sheetView topLeftCell="D1" workbookViewId="0">
      <selection activeCell="M59" sqref="M59"/>
    </sheetView>
  </sheetViews>
  <sheetFormatPr defaultRowHeight="15.75"/>
  <cols>
    <col min="1" max="1" width="13.140625" style="1168" bestFit="1" customWidth="1"/>
    <col min="2" max="2" width="14.7109375" style="1168" bestFit="1" customWidth="1"/>
    <col min="3" max="3" width="18.42578125" style="1168" bestFit="1" customWidth="1"/>
    <col min="4" max="5" width="9.7109375" style="1168" bestFit="1" customWidth="1"/>
    <col min="6" max="6" width="14.7109375" style="1168" bestFit="1" customWidth="1"/>
    <col min="7" max="7" width="18.42578125" style="1168" bestFit="1" customWidth="1"/>
    <col min="8" max="8" width="14.140625" style="1338" bestFit="1" customWidth="1"/>
    <col min="9" max="9" width="17.5703125" style="1338" bestFit="1" customWidth="1"/>
    <col min="10" max="11" width="9.7109375" style="1338" bestFit="1" customWidth="1"/>
    <col min="12" max="12" width="14.140625" style="1338" bestFit="1" customWidth="1"/>
    <col min="13" max="13" width="17.5703125" style="1338" bestFit="1" customWidth="1"/>
    <col min="14" max="14" width="17.5703125" style="1168" bestFit="1" customWidth="1"/>
    <col min="15" max="15" width="13.7109375" style="1168" bestFit="1" customWidth="1"/>
    <col min="16" max="16" width="15.5703125" style="1168" bestFit="1" customWidth="1"/>
    <col min="17" max="17" width="20.7109375" style="1168" bestFit="1" customWidth="1"/>
    <col min="18" max="256" width="9.140625" style="1168"/>
    <col min="257" max="257" width="10.5703125" style="1168" bestFit="1" customWidth="1"/>
    <col min="258" max="258" width="12.28515625" style="1168" bestFit="1" customWidth="1"/>
    <col min="259" max="259" width="14.85546875" style="1168" bestFit="1" customWidth="1"/>
    <col min="260" max="261" width="9.28515625" style="1168" bestFit="1" customWidth="1"/>
    <col min="262" max="262" width="12.28515625" style="1168" bestFit="1" customWidth="1"/>
    <col min="263" max="263" width="14.85546875" style="1168" bestFit="1" customWidth="1"/>
    <col min="264" max="264" width="12.28515625" style="1168" bestFit="1" customWidth="1"/>
    <col min="265" max="265" width="14.85546875" style="1168" bestFit="1" customWidth="1"/>
    <col min="266" max="267" width="9.28515625" style="1168" bestFit="1" customWidth="1"/>
    <col min="268" max="268" width="12.28515625" style="1168" bestFit="1" customWidth="1"/>
    <col min="269" max="269" width="14.85546875" style="1168" bestFit="1" customWidth="1"/>
    <col min="270" max="270" width="14.42578125" style="1168" bestFit="1" customWidth="1"/>
    <col min="271" max="271" width="12.28515625" style="1168" bestFit="1" customWidth="1"/>
    <col min="272" max="272" width="11" style="1168" customWidth="1"/>
    <col min="273" max="273" width="14.85546875" style="1168" customWidth="1"/>
    <col min="274" max="512" width="9.140625" style="1168"/>
    <col min="513" max="513" width="10.5703125" style="1168" bestFit="1" customWidth="1"/>
    <col min="514" max="514" width="12.28515625" style="1168" bestFit="1" customWidth="1"/>
    <col min="515" max="515" width="14.85546875" style="1168" bestFit="1" customWidth="1"/>
    <col min="516" max="517" width="9.28515625" style="1168" bestFit="1" customWidth="1"/>
    <col min="518" max="518" width="12.28515625" style="1168" bestFit="1" customWidth="1"/>
    <col min="519" max="519" width="14.85546875" style="1168" bestFit="1" customWidth="1"/>
    <col min="520" max="520" width="12.28515625" style="1168" bestFit="1" customWidth="1"/>
    <col min="521" max="521" width="14.85546875" style="1168" bestFit="1" customWidth="1"/>
    <col min="522" max="523" width="9.28515625" style="1168" bestFit="1" customWidth="1"/>
    <col min="524" max="524" width="12.28515625" style="1168" bestFit="1" customWidth="1"/>
    <col min="525" max="525" width="14.85546875" style="1168" bestFit="1" customWidth="1"/>
    <col min="526" max="526" width="14.42578125" style="1168" bestFit="1" customWidth="1"/>
    <col min="527" max="527" width="12.28515625" style="1168" bestFit="1" customWidth="1"/>
    <col min="528" max="528" width="11" style="1168" customWidth="1"/>
    <col min="529" max="529" width="14.85546875" style="1168" customWidth="1"/>
    <col min="530" max="768" width="9.140625" style="1168"/>
    <col min="769" max="769" width="10.5703125" style="1168" bestFit="1" customWidth="1"/>
    <col min="770" max="770" width="12.28515625" style="1168" bestFit="1" customWidth="1"/>
    <col min="771" max="771" width="14.85546875" style="1168" bestFit="1" customWidth="1"/>
    <col min="772" max="773" width="9.28515625" style="1168" bestFit="1" customWidth="1"/>
    <col min="774" max="774" width="12.28515625" style="1168" bestFit="1" customWidth="1"/>
    <col min="775" max="775" width="14.85546875" style="1168" bestFit="1" customWidth="1"/>
    <col min="776" max="776" width="12.28515625" style="1168" bestFit="1" customWidth="1"/>
    <col min="777" max="777" width="14.85546875" style="1168" bestFit="1" customWidth="1"/>
    <col min="778" max="779" width="9.28515625" style="1168" bestFit="1" customWidth="1"/>
    <col min="780" max="780" width="12.28515625" style="1168" bestFit="1" customWidth="1"/>
    <col min="781" max="781" width="14.85546875" style="1168" bestFit="1" customWidth="1"/>
    <col min="782" max="782" width="14.42578125" style="1168" bestFit="1" customWidth="1"/>
    <col min="783" max="783" width="12.28515625" style="1168" bestFit="1" customWidth="1"/>
    <col min="784" max="784" width="11" style="1168" customWidth="1"/>
    <col min="785" max="785" width="14.85546875" style="1168" customWidth="1"/>
    <col min="786" max="1024" width="9.140625" style="1168"/>
    <col min="1025" max="1025" width="10.5703125" style="1168" bestFit="1" customWidth="1"/>
    <col min="1026" max="1026" width="12.28515625" style="1168" bestFit="1" customWidth="1"/>
    <col min="1027" max="1027" width="14.85546875" style="1168" bestFit="1" customWidth="1"/>
    <col min="1028" max="1029" width="9.28515625" style="1168" bestFit="1" customWidth="1"/>
    <col min="1030" max="1030" width="12.28515625" style="1168" bestFit="1" customWidth="1"/>
    <col min="1031" max="1031" width="14.85546875" style="1168" bestFit="1" customWidth="1"/>
    <col min="1032" max="1032" width="12.28515625" style="1168" bestFit="1" customWidth="1"/>
    <col min="1033" max="1033" width="14.85546875" style="1168" bestFit="1" customWidth="1"/>
    <col min="1034" max="1035" width="9.28515625" style="1168" bestFit="1" customWidth="1"/>
    <col min="1036" max="1036" width="12.28515625" style="1168" bestFit="1" customWidth="1"/>
    <col min="1037" max="1037" width="14.85546875" style="1168" bestFit="1" customWidth="1"/>
    <col min="1038" max="1038" width="14.42578125" style="1168" bestFit="1" customWidth="1"/>
    <col min="1039" max="1039" width="12.28515625" style="1168" bestFit="1" customWidth="1"/>
    <col min="1040" max="1040" width="11" style="1168" customWidth="1"/>
    <col min="1041" max="1041" width="14.85546875" style="1168" customWidth="1"/>
    <col min="1042" max="1280" width="9.140625" style="1168"/>
    <col min="1281" max="1281" width="10.5703125" style="1168" bestFit="1" customWidth="1"/>
    <col min="1282" max="1282" width="12.28515625" style="1168" bestFit="1" customWidth="1"/>
    <col min="1283" max="1283" width="14.85546875" style="1168" bestFit="1" customWidth="1"/>
    <col min="1284" max="1285" width="9.28515625" style="1168" bestFit="1" customWidth="1"/>
    <col min="1286" max="1286" width="12.28515625" style="1168" bestFit="1" customWidth="1"/>
    <col min="1287" max="1287" width="14.85546875" style="1168" bestFit="1" customWidth="1"/>
    <col min="1288" max="1288" width="12.28515625" style="1168" bestFit="1" customWidth="1"/>
    <col min="1289" max="1289" width="14.85546875" style="1168" bestFit="1" customWidth="1"/>
    <col min="1290" max="1291" width="9.28515625" style="1168" bestFit="1" customWidth="1"/>
    <col min="1292" max="1292" width="12.28515625" style="1168" bestFit="1" customWidth="1"/>
    <col min="1293" max="1293" width="14.85546875" style="1168" bestFit="1" customWidth="1"/>
    <col min="1294" max="1294" width="14.42578125" style="1168" bestFit="1" customWidth="1"/>
    <col min="1295" max="1295" width="12.28515625" style="1168" bestFit="1" customWidth="1"/>
    <col min="1296" max="1296" width="11" style="1168" customWidth="1"/>
    <col min="1297" max="1297" width="14.85546875" style="1168" customWidth="1"/>
    <col min="1298" max="1536" width="9.140625" style="1168"/>
    <col min="1537" max="1537" width="10.5703125" style="1168" bestFit="1" customWidth="1"/>
    <col min="1538" max="1538" width="12.28515625" style="1168" bestFit="1" customWidth="1"/>
    <col min="1539" max="1539" width="14.85546875" style="1168" bestFit="1" customWidth="1"/>
    <col min="1540" max="1541" width="9.28515625" style="1168" bestFit="1" customWidth="1"/>
    <col min="1542" max="1542" width="12.28515625" style="1168" bestFit="1" customWidth="1"/>
    <col min="1543" max="1543" width="14.85546875" style="1168" bestFit="1" customWidth="1"/>
    <col min="1544" max="1544" width="12.28515625" style="1168" bestFit="1" customWidth="1"/>
    <col min="1545" max="1545" width="14.85546875" style="1168" bestFit="1" customWidth="1"/>
    <col min="1546" max="1547" width="9.28515625" style="1168" bestFit="1" customWidth="1"/>
    <col min="1548" max="1548" width="12.28515625" style="1168" bestFit="1" customWidth="1"/>
    <col min="1549" max="1549" width="14.85546875" style="1168" bestFit="1" customWidth="1"/>
    <col min="1550" max="1550" width="14.42578125" style="1168" bestFit="1" customWidth="1"/>
    <col min="1551" max="1551" width="12.28515625" style="1168" bestFit="1" customWidth="1"/>
    <col min="1552" max="1552" width="11" style="1168" customWidth="1"/>
    <col min="1553" max="1553" width="14.85546875" style="1168" customWidth="1"/>
    <col min="1554" max="1792" width="9.140625" style="1168"/>
    <col min="1793" max="1793" width="10.5703125" style="1168" bestFit="1" customWidth="1"/>
    <col min="1794" max="1794" width="12.28515625" style="1168" bestFit="1" customWidth="1"/>
    <col min="1795" max="1795" width="14.85546875" style="1168" bestFit="1" customWidth="1"/>
    <col min="1796" max="1797" width="9.28515625" style="1168" bestFit="1" customWidth="1"/>
    <col min="1798" max="1798" width="12.28515625" style="1168" bestFit="1" customWidth="1"/>
    <col min="1799" max="1799" width="14.85546875" style="1168" bestFit="1" customWidth="1"/>
    <col min="1800" max="1800" width="12.28515625" style="1168" bestFit="1" customWidth="1"/>
    <col min="1801" max="1801" width="14.85546875" style="1168" bestFit="1" customWidth="1"/>
    <col min="1802" max="1803" width="9.28515625" style="1168" bestFit="1" customWidth="1"/>
    <col min="1804" max="1804" width="12.28515625" style="1168" bestFit="1" customWidth="1"/>
    <col min="1805" max="1805" width="14.85546875" style="1168" bestFit="1" customWidth="1"/>
    <col min="1806" max="1806" width="14.42578125" style="1168" bestFit="1" customWidth="1"/>
    <col min="1807" max="1807" width="12.28515625" style="1168" bestFit="1" customWidth="1"/>
    <col min="1808" max="1808" width="11" style="1168" customWidth="1"/>
    <col min="1809" max="1809" width="14.85546875" style="1168" customWidth="1"/>
    <col min="1810" max="2048" width="9.140625" style="1168"/>
    <col min="2049" max="2049" width="10.5703125" style="1168" bestFit="1" customWidth="1"/>
    <col min="2050" max="2050" width="12.28515625" style="1168" bestFit="1" customWidth="1"/>
    <col min="2051" max="2051" width="14.85546875" style="1168" bestFit="1" customWidth="1"/>
    <col min="2052" max="2053" width="9.28515625" style="1168" bestFit="1" customWidth="1"/>
    <col min="2054" max="2054" width="12.28515625" style="1168" bestFit="1" customWidth="1"/>
    <col min="2055" max="2055" width="14.85546875" style="1168" bestFit="1" customWidth="1"/>
    <col min="2056" max="2056" width="12.28515625" style="1168" bestFit="1" customWidth="1"/>
    <col min="2057" max="2057" width="14.85546875" style="1168" bestFit="1" customWidth="1"/>
    <col min="2058" max="2059" width="9.28515625" style="1168" bestFit="1" customWidth="1"/>
    <col min="2060" max="2060" width="12.28515625" style="1168" bestFit="1" customWidth="1"/>
    <col min="2061" max="2061" width="14.85546875" style="1168" bestFit="1" customWidth="1"/>
    <col min="2062" max="2062" width="14.42578125" style="1168" bestFit="1" customWidth="1"/>
    <col min="2063" max="2063" width="12.28515625" style="1168" bestFit="1" customWidth="1"/>
    <col min="2064" max="2064" width="11" style="1168" customWidth="1"/>
    <col min="2065" max="2065" width="14.85546875" style="1168" customWidth="1"/>
    <col min="2066" max="2304" width="9.140625" style="1168"/>
    <col min="2305" max="2305" width="10.5703125" style="1168" bestFit="1" customWidth="1"/>
    <col min="2306" max="2306" width="12.28515625" style="1168" bestFit="1" customWidth="1"/>
    <col min="2307" max="2307" width="14.85546875" style="1168" bestFit="1" customWidth="1"/>
    <col min="2308" max="2309" width="9.28515625" style="1168" bestFit="1" customWidth="1"/>
    <col min="2310" max="2310" width="12.28515625" style="1168" bestFit="1" customWidth="1"/>
    <col min="2311" max="2311" width="14.85546875" style="1168" bestFit="1" customWidth="1"/>
    <col min="2312" max="2312" width="12.28515625" style="1168" bestFit="1" customWidth="1"/>
    <col min="2313" max="2313" width="14.85546875" style="1168" bestFit="1" customWidth="1"/>
    <col min="2314" max="2315" width="9.28515625" style="1168" bestFit="1" customWidth="1"/>
    <col min="2316" max="2316" width="12.28515625" style="1168" bestFit="1" customWidth="1"/>
    <col min="2317" max="2317" width="14.85546875" style="1168" bestFit="1" customWidth="1"/>
    <col min="2318" max="2318" width="14.42578125" style="1168" bestFit="1" customWidth="1"/>
    <col min="2319" max="2319" width="12.28515625" style="1168" bestFit="1" customWidth="1"/>
    <col min="2320" max="2320" width="11" style="1168" customWidth="1"/>
    <col min="2321" max="2321" width="14.85546875" style="1168" customWidth="1"/>
    <col min="2322" max="2560" width="9.140625" style="1168"/>
    <col min="2561" max="2561" width="10.5703125" style="1168" bestFit="1" customWidth="1"/>
    <col min="2562" max="2562" width="12.28515625" style="1168" bestFit="1" customWidth="1"/>
    <col min="2563" max="2563" width="14.85546875" style="1168" bestFit="1" customWidth="1"/>
    <col min="2564" max="2565" width="9.28515625" style="1168" bestFit="1" customWidth="1"/>
    <col min="2566" max="2566" width="12.28515625" style="1168" bestFit="1" customWidth="1"/>
    <col min="2567" max="2567" width="14.85546875" style="1168" bestFit="1" customWidth="1"/>
    <col min="2568" max="2568" width="12.28515625" style="1168" bestFit="1" customWidth="1"/>
    <col min="2569" max="2569" width="14.85546875" style="1168" bestFit="1" customWidth="1"/>
    <col min="2570" max="2571" width="9.28515625" style="1168" bestFit="1" customWidth="1"/>
    <col min="2572" max="2572" width="12.28515625" style="1168" bestFit="1" customWidth="1"/>
    <col min="2573" max="2573" width="14.85546875" style="1168" bestFit="1" customWidth="1"/>
    <col min="2574" max="2574" width="14.42578125" style="1168" bestFit="1" customWidth="1"/>
    <col min="2575" max="2575" width="12.28515625" style="1168" bestFit="1" customWidth="1"/>
    <col min="2576" max="2576" width="11" style="1168" customWidth="1"/>
    <col min="2577" max="2577" width="14.85546875" style="1168" customWidth="1"/>
    <col min="2578" max="2816" width="9.140625" style="1168"/>
    <col min="2817" max="2817" width="10.5703125" style="1168" bestFit="1" customWidth="1"/>
    <col min="2818" max="2818" width="12.28515625" style="1168" bestFit="1" customWidth="1"/>
    <col min="2819" max="2819" width="14.85546875" style="1168" bestFit="1" customWidth="1"/>
    <col min="2820" max="2821" width="9.28515625" style="1168" bestFit="1" customWidth="1"/>
    <col min="2822" max="2822" width="12.28515625" style="1168" bestFit="1" customWidth="1"/>
    <col min="2823" max="2823" width="14.85546875" style="1168" bestFit="1" customWidth="1"/>
    <col min="2824" max="2824" width="12.28515625" style="1168" bestFit="1" customWidth="1"/>
    <col min="2825" max="2825" width="14.85546875" style="1168" bestFit="1" customWidth="1"/>
    <col min="2826" max="2827" width="9.28515625" style="1168" bestFit="1" customWidth="1"/>
    <col min="2828" max="2828" width="12.28515625" style="1168" bestFit="1" customWidth="1"/>
    <col min="2829" max="2829" width="14.85546875" style="1168" bestFit="1" customWidth="1"/>
    <col min="2830" max="2830" width="14.42578125" style="1168" bestFit="1" customWidth="1"/>
    <col min="2831" max="2831" width="12.28515625" style="1168" bestFit="1" customWidth="1"/>
    <col min="2832" max="2832" width="11" style="1168" customWidth="1"/>
    <col min="2833" max="2833" width="14.85546875" style="1168" customWidth="1"/>
    <col min="2834" max="3072" width="9.140625" style="1168"/>
    <col min="3073" max="3073" width="10.5703125" style="1168" bestFit="1" customWidth="1"/>
    <col min="3074" max="3074" width="12.28515625" style="1168" bestFit="1" customWidth="1"/>
    <col min="3075" max="3075" width="14.85546875" style="1168" bestFit="1" customWidth="1"/>
    <col min="3076" max="3077" width="9.28515625" style="1168" bestFit="1" customWidth="1"/>
    <col min="3078" max="3078" width="12.28515625" style="1168" bestFit="1" customWidth="1"/>
    <col min="3079" max="3079" width="14.85546875" style="1168" bestFit="1" customWidth="1"/>
    <col min="3080" max="3080" width="12.28515625" style="1168" bestFit="1" customWidth="1"/>
    <col min="3081" max="3081" width="14.85546875" style="1168" bestFit="1" customWidth="1"/>
    <col min="3082" max="3083" width="9.28515625" style="1168" bestFit="1" customWidth="1"/>
    <col min="3084" max="3084" width="12.28515625" style="1168" bestFit="1" customWidth="1"/>
    <col min="3085" max="3085" width="14.85546875" style="1168" bestFit="1" customWidth="1"/>
    <col min="3086" max="3086" width="14.42578125" style="1168" bestFit="1" customWidth="1"/>
    <col min="3087" max="3087" width="12.28515625" style="1168" bestFit="1" customWidth="1"/>
    <col min="3088" max="3088" width="11" style="1168" customWidth="1"/>
    <col min="3089" max="3089" width="14.85546875" style="1168" customWidth="1"/>
    <col min="3090" max="3328" width="9.140625" style="1168"/>
    <col min="3329" max="3329" width="10.5703125" style="1168" bestFit="1" customWidth="1"/>
    <col min="3330" max="3330" width="12.28515625" style="1168" bestFit="1" customWidth="1"/>
    <col min="3331" max="3331" width="14.85546875" style="1168" bestFit="1" customWidth="1"/>
    <col min="3332" max="3333" width="9.28515625" style="1168" bestFit="1" customWidth="1"/>
    <col min="3334" max="3334" width="12.28515625" style="1168" bestFit="1" customWidth="1"/>
    <col min="3335" max="3335" width="14.85546875" style="1168" bestFit="1" customWidth="1"/>
    <col min="3336" max="3336" width="12.28515625" style="1168" bestFit="1" customWidth="1"/>
    <col min="3337" max="3337" width="14.85546875" style="1168" bestFit="1" customWidth="1"/>
    <col min="3338" max="3339" width="9.28515625" style="1168" bestFit="1" customWidth="1"/>
    <col min="3340" max="3340" width="12.28515625" style="1168" bestFit="1" customWidth="1"/>
    <col min="3341" max="3341" width="14.85546875" style="1168" bestFit="1" customWidth="1"/>
    <col min="3342" max="3342" width="14.42578125" style="1168" bestFit="1" customWidth="1"/>
    <col min="3343" max="3343" width="12.28515625" style="1168" bestFit="1" customWidth="1"/>
    <col min="3344" max="3344" width="11" style="1168" customWidth="1"/>
    <col min="3345" max="3345" width="14.85546875" style="1168" customWidth="1"/>
    <col min="3346" max="3584" width="9.140625" style="1168"/>
    <col min="3585" max="3585" width="10.5703125" style="1168" bestFit="1" customWidth="1"/>
    <col min="3586" max="3586" width="12.28515625" style="1168" bestFit="1" customWidth="1"/>
    <col min="3587" max="3587" width="14.85546875" style="1168" bestFit="1" customWidth="1"/>
    <col min="3588" max="3589" width="9.28515625" style="1168" bestFit="1" customWidth="1"/>
    <col min="3590" max="3590" width="12.28515625" style="1168" bestFit="1" customWidth="1"/>
    <col min="3591" max="3591" width="14.85546875" style="1168" bestFit="1" customWidth="1"/>
    <col min="3592" max="3592" width="12.28515625" style="1168" bestFit="1" customWidth="1"/>
    <col min="3593" max="3593" width="14.85546875" style="1168" bestFit="1" customWidth="1"/>
    <col min="3594" max="3595" width="9.28515625" style="1168" bestFit="1" customWidth="1"/>
    <col min="3596" max="3596" width="12.28515625" style="1168" bestFit="1" customWidth="1"/>
    <col min="3597" max="3597" width="14.85546875" style="1168" bestFit="1" customWidth="1"/>
    <col min="3598" max="3598" width="14.42578125" style="1168" bestFit="1" customWidth="1"/>
    <col min="3599" max="3599" width="12.28515625" style="1168" bestFit="1" customWidth="1"/>
    <col min="3600" max="3600" width="11" style="1168" customWidth="1"/>
    <col min="3601" max="3601" width="14.85546875" style="1168" customWidth="1"/>
    <col min="3602" max="3840" width="9.140625" style="1168"/>
    <col min="3841" max="3841" width="10.5703125" style="1168" bestFit="1" customWidth="1"/>
    <col min="3842" max="3842" width="12.28515625" style="1168" bestFit="1" customWidth="1"/>
    <col min="3843" max="3843" width="14.85546875" style="1168" bestFit="1" customWidth="1"/>
    <col min="3844" max="3845" width="9.28515625" style="1168" bestFit="1" customWidth="1"/>
    <col min="3846" max="3846" width="12.28515625" style="1168" bestFit="1" customWidth="1"/>
    <col min="3847" max="3847" width="14.85546875" style="1168" bestFit="1" customWidth="1"/>
    <col min="3848" max="3848" width="12.28515625" style="1168" bestFit="1" customWidth="1"/>
    <col min="3849" max="3849" width="14.85546875" style="1168" bestFit="1" customWidth="1"/>
    <col min="3850" max="3851" width="9.28515625" style="1168" bestFit="1" customWidth="1"/>
    <col min="3852" max="3852" width="12.28515625" style="1168" bestFit="1" customWidth="1"/>
    <col min="3853" max="3853" width="14.85546875" style="1168" bestFit="1" customWidth="1"/>
    <col min="3854" max="3854" width="14.42578125" style="1168" bestFit="1" customWidth="1"/>
    <col min="3855" max="3855" width="12.28515625" style="1168" bestFit="1" customWidth="1"/>
    <col min="3856" max="3856" width="11" style="1168" customWidth="1"/>
    <col min="3857" max="3857" width="14.85546875" style="1168" customWidth="1"/>
    <col min="3858" max="4096" width="9.140625" style="1168"/>
    <col min="4097" max="4097" width="10.5703125" style="1168" bestFit="1" customWidth="1"/>
    <col min="4098" max="4098" width="12.28515625" style="1168" bestFit="1" customWidth="1"/>
    <col min="4099" max="4099" width="14.85546875" style="1168" bestFit="1" customWidth="1"/>
    <col min="4100" max="4101" width="9.28515625" style="1168" bestFit="1" customWidth="1"/>
    <col min="4102" max="4102" width="12.28515625" style="1168" bestFit="1" customWidth="1"/>
    <col min="4103" max="4103" width="14.85546875" style="1168" bestFit="1" customWidth="1"/>
    <col min="4104" max="4104" width="12.28515625" style="1168" bestFit="1" customWidth="1"/>
    <col min="4105" max="4105" width="14.85546875" style="1168" bestFit="1" customWidth="1"/>
    <col min="4106" max="4107" width="9.28515625" style="1168" bestFit="1" customWidth="1"/>
    <col min="4108" max="4108" width="12.28515625" style="1168" bestFit="1" customWidth="1"/>
    <col min="4109" max="4109" width="14.85546875" style="1168" bestFit="1" customWidth="1"/>
    <col min="4110" max="4110" width="14.42578125" style="1168" bestFit="1" customWidth="1"/>
    <col min="4111" max="4111" width="12.28515625" style="1168" bestFit="1" customWidth="1"/>
    <col min="4112" max="4112" width="11" style="1168" customWidth="1"/>
    <col min="4113" max="4113" width="14.85546875" style="1168" customWidth="1"/>
    <col min="4114" max="4352" width="9.140625" style="1168"/>
    <col min="4353" max="4353" width="10.5703125" style="1168" bestFit="1" customWidth="1"/>
    <col min="4354" max="4354" width="12.28515625" style="1168" bestFit="1" customWidth="1"/>
    <col min="4355" max="4355" width="14.85546875" style="1168" bestFit="1" customWidth="1"/>
    <col min="4356" max="4357" width="9.28515625" style="1168" bestFit="1" customWidth="1"/>
    <col min="4358" max="4358" width="12.28515625" style="1168" bestFit="1" customWidth="1"/>
    <col min="4359" max="4359" width="14.85546875" style="1168" bestFit="1" customWidth="1"/>
    <col min="4360" max="4360" width="12.28515625" style="1168" bestFit="1" customWidth="1"/>
    <col min="4361" max="4361" width="14.85546875" style="1168" bestFit="1" customWidth="1"/>
    <col min="4362" max="4363" width="9.28515625" style="1168" bestFit="1" customWidth="1"/>
    <col min="4364" max="4364" width="12.28515625" style="1168" bestFit="1" customWidth="1"/>
    <col min="4365" max="4365" width="14.85546875" style="1168" bestFit="1" customWidth="1"/>
    <col min="4366" max="4366" width="14.42578125" style="1168" bestFit="1" customWidth="1"/>
    <col min="4367" max="4367" width="12.28515625" style="1168" bestFit="1" customWidth="1"/>
    <col min="4368" max="4368" width="11" style="1168" customWidth="1"/>
    <col min="4369" max="4369" width="14.85546875" style="1168" customWidth="1"/>
    <col min="4370" max="4608" width="9.140625" style="1168"/>
    <col min="4609" max="4609" width="10.5703125" style="1168" bestFit="1" customWidth="1"/>
    <col min="4610" max="4610" width="12.28515625" style="1168" bestFit="1" customWidth="1"/>
    <col min="4611" max="4611" width="14.85546875" style="1168" bestFit="1" customWidth="1"/>
    <col min="4612" max="4613" width="9.28515625" style="1168" bestFit="1" customWidth="1"/>
    <col min="4614" max="4614" width="12.28515625" style="1168" bestFit="1" customWidth="1"/>
    <col min="4615" max="4615" width="14.85546875" style="1168" bestFit="1" customWidth="1"/>
    <col min="4616" max="4616" width="12.28515625" style="1168" bestFit="1" customWidth="1"/>
    <col min="4617" max="4617" width="14.85546875" style="1168" bestFit="1" customWidth="1"/>
    <col min="4618" max="4619" width="9.28515625" style="1168" bestFit="1" customWidth="1"/>
    <col min="4620" max="4620" width="12.28515625" style="1168" bestFit="1" customWidth="1"/>
    <col min="4621" max="4621" width="14.85546875" style="1168" bestFit="1" customWidth="1"/>
    <col min="4622" max="4622" width="14.42578125" style="1168" bestFit="1" customWidth="1"/>
    <col min="4623" max="4623" width="12.28515625" style="1168" bestFit="1" customWidth="1"/>
    <col min="4624" max="4624" width="11" style="1168" customWidth="1"/>
    <col min="4625" max="4625" width="14.85546875" style="1168" customWidth="1"/>
    <col min="4626" max="4864" width="9.140625" style="1168"/>
    <col min="4865" max="4865" width="10.5703125" style="1168" bestFit="1" customWidth="1"/>
    <col min="4866" max="4866" width="12.28515625" style="1168" bestFit="1" customWidth="1"/>
    <col min="4867" max="4867" width="14.85546875" style="1168" bestFit="1" customWidth="1"/>
    <col min="4868" max="4869" width="9.28515625" style="1168" bestFit="1" customWidth="1"/>
    <col min="4870" max="4870" width="12.28515625" style="1168" bestFit="1" customWidth="1"/>
    <col min="4871" max="4871" width="14.85546875" style="1168" bestFit="1" customWidth="1"/>
    <col min="4872" max="4872" width="12.28515625" style="1168" bestFit="1" customWidth="1"/>
    <col min="4873" max="4873" width="14.85546875" style="1168" bestFit="1" customWidth="1"/>
    <col min="4874" max="4875" width="9.28515625" style="1168" bestFit="1" customWidth="1"/>
    <col min="4876" max="4876" width="12.28515625" style="1168" bestFit="1" customWidth="1"/>
    <col min="4877" max="4877" width="14.85546875" style="1168" bestFit="1" customWidth="1"/>
    <col min="4878" max="4878" width="14.42578125" style="1168" bestFit="1" customWidth="1"/>
    <col min="4879" max="4879" width="12.28515625" style="1168" bestFit="1" customWidth="1"/>
    <col min="4880" max="4880" width="11" style="1168" customWidth="1"/>
    <col min="4881" max="4881" width="14.85546875" style="1168" customWidth="1"/>
    <col min="4882" max="5120" width="9.140625" style="1168"/>
    <col min="5121" max="5121" width="10.5703125" style="1168" bestFit="1" customWidth="1"/>
    <col min="5122" max="5122" width="12.28515625" style="1168" bestFit="1" customWidth="1"/>
    <col min="5123" max="5123" width="14.85546875" style="1168" bestFit="1" customWidth="1"/>
    <col min="5124" max="5125" width="9.28515625" style="1168" bestFit="1" customWidth="1"/>
    <col min="5126" max="5126" width="12.28515625" style="1168" bestFit="1" customWidth="1"/>
    <col min="5127" max="5127" width="14.85546875" style="1168" bestFit="1" customWidth="1"/>
    <col min="5128" max="5128" width="12.28515625" style="1168" bestFit="1" customWidth="1"/>
    <col min="5129" max="5129" width="14.85546875" style="1168" bestFit="1" customWidth="1"/>
    <col min="5130" max="5131" width="9.28515625" style="1168" bestFit="1" customWidth="1"/>
    <col min="5132" max="5132" width="12.28515625" style="1168" bestFit="1" customWidth="1"/>
    <col min="5133" max="5133" width="14.85546875" style="1168" bestFit="1" customWidth="1"/>
    <col min="5134" max="5134" width="14.42578125" style="1168" bestFit="1" customWidth="1"/>
    <col min="5135" max="5135" width="12.28515625" style="1168" bestFit="1" customWidth="1"/>
    <col min="5136" max="5136" width="11" style="1168" customWidth="1"/>
    <col min="5137" max="5137" width="14.85546875" style="1168" customWidth="1"/>
    <col min="5138" max="5376" width="9.140625" style="1168"/>
    <col min="5377" max="5377" width="10.5703125" style="1168" bestFit="1" customWidth="1"/>
    <col min="5378" max="5378" width="12.28515625" style="1168" bestFit="1" customWidth="1"/>
    <col min="5379" max="5379" width="14.85546875" style="1168" bestFit="1" customWidth="1"/>
    <col min="5380" max="5381" width="9.28515625" style="1168" bestFit="1" customWidth="1"/>
    <col min="5382" max="5382" width="12.28515625" style="1168" bestFit="1" customWidth="1"/>
    <col min="5383" max="5383" width="14.85546875" style="1168" bestFit="1" customWidth="1"/>
    <col min="5384" max="5384" width="12.28515625" style="1168" bestFit="1" customWidth="1"/>
    <col min="5385" max="5385" width="14.85546875" style="1168" bestFit="1" customWidth="1"/>
    <col min="5386" max="5387" width="9.28515625" style="1168" bestFit="1" customWidth="1"/>
    <col min="5388" max="5388" width="12.28515625" style="1168" bestFit="1" customWidth="1"/>
    <col min="5389" max="5389" width="14.85546875" style="1168" bestFit="1" customWidth="1"/>
    <col min="5390" max="5390" width="14.42578125" style="1168" bestFit="1" customWidth="1"/>
    <col min="5391" max="5391" width="12.28515625" style="1168" bestFit="1" customWidth="1"/>
    <col min="5392" max="5392" width="11" style="1168" customWidth="1"/>
    <col min="5393" max="5393" width="14.85546875" style="1168" customWidth="1"/>
    <col min="5394" max="5632" width="9.140625" style="1168"/>
    <col min="5633" max="5633" width="10.5703125" style="1168" bestFit="1" customWidth="1"/>
    <col min="5634" max="5634" width="12.28515625" style="1168" bestFit="1" customWidth="1"/>
    <col min="5635" max="5635" width="14.85546875" style="1168" bestFit="1" customWidth="1"/>
    <col min="5636" max="5637" width="9.28515625" style="1168" bestFit="1" customWidth="1"/>
    <col min="5638" max="5638" width="12.28515625" style="1168" bestFit="1" customWidth="1"/>
    <col min="5639" max="5639" width="14.85546875" style="1168" bestFit="1" customWidth="1"/>
    <col min="5640" max="5640" width="12.28515625" style="1168" bestFit="1" customWidth="1"/>
    <col min="5641" max="5641" width="14.85546875" style="1168" bestFit="1" customWidth="1"/>
    <col min="5642" max="5643" width="9.28515625" style="1168" bestFit="1" customWidth="1"/>
    <col min="5644" max="5644" width="12.28515625" style="1168" bestFit="1" customWidth="1"/>
    <col min="5645" max="5645" width="14.85546875" style="1168" bestFit="1" customWidth="1"/>
    <col min="5646" max="5646" width="14.42578125" style="1168" bestFit="1" customWidth="1"/>
    <col min="5647" max="5647" width="12.28515625" style="1168" bestFit="1" customWidth="1"/>
    <col min="5648" max="5648" width="11" style="1168" customWidth="1"/>
    <col min="5649" max="5649" width="14.85546875" style="1168" customWidth="1"/>
    <col min="5650" max="5888" width="9.140625" style="1168"/>
    <col min="5889" max="5889" width="10.5703125" style="1168" bestFit="1" customWidth="1"/>
    <col min="5890" max="5890" width="12.28515625" style="1168" bestFit="1" customWidth="1"/>
    <col min="5891" max="5891" width="14.85546875" style="1168" bestFit="1" customWidth="1"/>
    <col min="5892" max="5893" width="9.28515625" style="1168" bestFit="1" customWidth="1"/>
    <col min="5894" max="5894" width="12.28515625" style="1168" bestFit="1" customWidth="1"/>
    <col min="5895" max="5895" width="14.85546875" style="1168" bestFit="1" customWidth="1"/>
    <col min="5896" max="5896" width="12.28515625" style="1168" bestFit="1" customWidth="1"/>
    <col min="5897" max="5897" width="14.85546875" style="1168" bestFit="1" customWidth="1"/>
    <col min="5898" max="5899" width="9.28515625" style="1168" bestFit="1" customWidth="1"/>
    <col min="5900" max="5900" width="12.28515625" style="1168" bestFit="1" customWidth="1"/>
    <col min="5901" max="5901" width="14.85546875" style="1168" bestFit="1" customWidth="1"/>
    <col min="5902" max="5902" width="14.42578125" style="1168" bestFit="1" customWidth="1"/>
    <col min="5903" max="5903" width="12.28515625" style="1168" bestFit="1" customWidth="1"/>
    <col min="5904" max="5904" width="11" style="1168" customWidth="1"/>
    <col min="5905" max="5905" width="14.85546875" style="1168" customWidth="1"/>
    <col min="5906" max="6144" width="9.140625" style="1168"/>
    <col min="6145" max="6145" width="10.5703125" style="1168" bestFit="1" customWidth="1"/>
    <col min="6146" max="6146" width="12.28515625" style="1168" bestFit="1" customWidth="1"/>
    <col min="6147" max="6147" width="14.85546875" style="1168" bestFit="1" customWidth="1"/>
    <col min="6148" max="6149" width="9.28515625" style="1168" bestFit="1" customWidth="1"/>
    <col min="6150" max="6150" width="12.28515625" style="1168" bestFit="1" customWidth="1"/>
    <col min="6151" max="6151" width="14.85546875" style="1168" bestFit="1" customWidth="1"/>
    <col min="6152" max="6152" width="12.28515625" style="1168" bestFit="1" customWidth="1"/>
    <col min="6153" max="6153" width="14.85546875" style="1168" bestFit="1" customWidth="1"/>
    <col min="6154" max="6155" width="9.28515625" style="1168" bestFit="1" customWidth="1"/>
    <col min="6156" max="6156" width="12.28515625" style="1168" bestFit="1" customWidth="1"/>
    <col min="6157" max="6157" width="14.85546875" style="1168" bestFit="1" customWidth="1"/>
    <col min="6158" max="6158" width="14.42578125" style="1168" bestFit="1" customWidth="1"/>
    <col min="6159" max="6159" width="12.28515625" style="1168" bestFit="1" customWidth="1"/>
    <col min="6160" max="6160" width="11" style="1168" customWidth="1"/>
    <col min="6161" max="6161" width="14.85546875" style="1168" customWidth="1"/>
    <col min="6162" max="6400" width="9.140625" style="1168"/>
    <col min="6401" max="6401" width="10.5703125" style="1168" bestFit="1" customWidth="1"/>
    <col min="6402" max="6402" width="12.28515625" style="1168" bestFit="1" customWidth="1"/>
    <col min="6403" max="6403" width="14.85546875" style="1168" bestFit="1" customWidth="1"/>
    <col min="6404" max="6405" width="9.28515625" style="1168" bestFit="1" customWidth="1"/>
    <col min="6406" max="6406" width="12.28515625" style="1168" bestFit="1" customWidth="1"/>
    <col min="6407" max="6407" width="14.85546875" style="1168" bestFit="1" customWidth="1"/>
    <col min="6408" max="6408" width="12.28515625" style="1168" bestFit="1" customWidth="1"/>
    <col min="6409" max="6409" width="14.85546875" style="1168" bestFit="1" customWidth="1"/>
    <col min="6410" max="6411" width="9.28515625" style="1168" bestFit="1" customWidth="1"/>
    <col min="6412" max="6412" width="12.28515625" style="1168" bestFit="1" customWidth="1"/>
    <col min="6413" max="6413" width="14.85546875" style="1168" bestFit="1" customWidth="1"/>
    <col min="6414" max="6414" width="14.42578125" style="1168" bestFit="1" customWidth="1"/>
    <col min="6415" max="6415" width="12.28515625" style="1168" bestFit="1" customWidth="1"/>
    <col min="6416" max="6416" width="11" style="1168" customWidth="1"/>
    <col min="6417" max="6417" width="14.85546875" style="1168" customWidth="1"/>
    <col min="6418" max="6656" width="9.140625" style="1168"/>
    <col min="6657" max="6657" width="10.5703125" style="1168" bestFit="1" customWidth="1"/>
    <col min="6658" max="6658" width="12.28515625" style="1168" bestFit="1" customWidth="1"/>
    <col min="6659" max="6659" width="14.85546875" style="1168" bestFit="1" customWidth="1"/>
    <col min="6660" max="6661" width="9.28515625" style="1168" bestFit="1" customWidth="1"/>
    <col min="6662" max="6662" width="12.28515625" style="1168" bestFit="1" customWidth="1"/>
    <col min="6663" max="6663" width="14.85546875" style="1168" bestFit="1" customWidth="1"/>
    <col min="6664" max="6664" width="12.28515625" style="1168" bestFit="1" customWidth="1"/>
    <col min="6665" max="6665" width="14.85546875" style="1168" bestFit="1" customWidth="1"/>
    <col min="6666" max="6667" width="9.28515625" style="1168" bestFit="1" customWidth="1"/>
    <col min="6668" max="6668" width="12.28515625" style="1168" bestFit="1" customWidth="1"/>
    <col min="6669" max="6669" width="14.85546875" style="1168" bestFit="1" customWidth="1"/>
    <col min="6670" max="6670" width="14.42578125" style="1168" bestFit="1" customWidth="1"/>
    <col min="6671" max="6671" width="12.28515625" style="1168" bestFit="1" customWidth="1"/>
    <col min="6672" max="6672" width="11" style="1168" customWidth="1"/>
    <col min="6673" max="6673" width="14.85546875" style="1168" customWidth="1"/>
    <col min="6674" max="6912" width="9.140625" style="1168"/>
    <col min="6913" max="6913" width="10.5703125" style="1168" bestFit="1" customWidth="1"/>
    <col min="6914" max="6914" width="12.28515625" style="1168" bestFit="1" customWidth="1"/>
    <col min="6915" max="6915" width="14.85546875" style="1168" bestFit="1" customWidth="1"/>
    <col min="6916" max="6917" width="9.28515625" style="1168" bestFit="1" customWidth="1"/>
    <col min="6918" max="6918" width="12.28515625" style="1168" bestFit="1" customWidth="1"/>
    <col min="6919" max="6919" width="14.85546875" style="1168" bestFit="1" customWidth="1"/>
    <col min="6920" max="6920" width="12.28515625" style="1168" bestFit="1" customWidth="1"/>
    <col min="6921" max="6921" width="14.85546875" style="1168" bestFit="1" customWidth="1"/>
    <col min="6922" max="6923" width="9.28515625" style="1168" bestFit="1" customWidth="1"/>
    <col min="6924" max="6924" width="12.28515625" style="1168" bestFit="1" customWidth="1"/>
    <col min="6925" max="6925" width="14.85546875" style="1168" bestFit="1" customWidth="1"/>
    <col min="6926" max="6926" width="14.42578125" style="1168" bestFit="1" customWidth="1"/>
    <col min="6927" max="6927" width="12.28515625" style="1168" bestFit="1" customWidth="1"/>
    <col min="6928" max="6928" width="11" style="1168" customWidth="1"/>
    <col min="6929" max="6929" width="14.85546875" style="1168" customWidth="1"/>
    <col min="6930" max="7168" width="9.140625" style="1168"/>
    <col min="7169" max="7169" width="10.5703125" style="1168" bestFit="1" customWidth="1"/>
    <col min="7170" max="7170" width="12.28515625" style="1168" bestFit="1" customWidth="1"/>
    <col min="7171" max="7171" width="14.85546875" style="1168" bestFit="1" customWidth="1"/>
    <col min="7172" max="7173" width="9.28515625" style="1168" bestFit="1" customWidth="1"/>
    <col min="7174" max="7174" width="12.28515625" style="1168" bestFit="1" customWidth="1"/>
    <col min="7175" max="7175" width="14.85546875" style="1168" bestFit="1" customWidth="1"/>
    <col min="7176" max="7176" width="12.28515625" style="1168" bestFit="1" customWidth="1"/>
    <col min="7177" max="7177" width="14.85546875" style="1168" bestFit="1" customWidth="1"/>
    <col min="7178" max="7179" width="9.28515625" style="1168" bestFit="1" customWidth="1"/>
    <col min="7180" max="7180" width="12.28515625" style="1168" bestFit="1" customWidth="1"/>
    <col min="7181" max="7181" width="14.85546875" style="1168" bestFit="1" customWidth="1"/>
    <col min="7182" max="7182" width="14.42578125" style="1168" bestFit="1" customWidth="1"/>
    <col min="7183" max="7183" width="12.28515625" style="1168" bestFit="1" customWidth="1"/>
    <col min="7184" max="7184" width="11" style="1168" customWidth="1"/>
    <col min="7185" max="7185" width="14.85546875" style="1168" customWidth="1"/>
    <col min="7186" max="7424" width="9.140625" style="1168"/>
    <col min="7425" max="7425" width="10.5703125" style="1168" bestFit="1" customWidth="1"/>
    <col min="7426" max="7426" width="12.28515625" style="1168" bestFit="1" customWidth="1"/>
    <col min="7427" max="7427" width="14.85546875" style="1168" bestFit="1" customWidth="1"/>
    <col min="7428" max="7429" width="9.28515625" style="1168" bestFit="1" customWidth="1"/>
    <col min="7430" max="7430" width="12.28515625" style="1168" bestFit="1" customWidth="1"/>
    <col min="7431" max="7431" width="14.85546875" style="1168" bestFit="1" customWidth="1"/>
    <col min="7432" max="7432" width="12.28515625" style="1168" bestFit="1" customWidth="1"/>
    <col min="7433" max="7433" width="14.85546875" style="1168" bestFit="1" customWidth="1"/>
    <col min="7434" max="7435" width="9.28515625" style="1168" bestFit="1" customWidth="1"/>
    <col min="7436" max="7436" width="12.28515625" style="1168" bestFit="1" customWidth="1"/>
    <col min="7437" max="7437" width="14.85546875" style="1168" bestFit="1" customWidth="1"/>
    <col min="7438" max="7438" width="14.42578125" style="1168" bestFit="1" customWidth="1"/>
    <col min="7439" max="7439" width="12.28515625" style="1168" bestFit="1" customWidth="1"/>
    <col min="7440" max="7440" width="11" style="1168" customWidth="1"/>
    <col min="7441" max="7441" width="14.85546875" style="1168" customWidth="1"/>
    <col min="7442" max="7680" width="9.140625" style="1168"/>
    <col min="7681" max="7681" width="10.5703125" style="1168" bestFit="1" customWidth="1"/>
    <col min="7682" max="7682" width="12.28515625" style="1168" bestFit="1" customWidth="1"/>
    <col min="7683" max="7683" width="14.85546875" style="1168" bestFit="1" customWidth="1"/>
    <col min="7684" max="7685" width="9.28515625" style="1168" bestFit="1" customWidth="1"/>
    <col min="7686" max="7686" width="12.28515625" style="1168" bestFit="1" customWidth="1"/>
    <col min="7687" max="7687" width="14.85546875" style="1168" bestFit="1" customWidth="1"/>
    <col min="7688" max="7688" width="12.28515625" style="1168" bestFit="1" customWidth="1"/>
    <col min="7689" max="7689" width="14.85546875" style="1168" bestFit="1" customWidth="1"/>
    <col min="7690" max="7691" width="9.28515625" style="1168" bestFit="1" customWidth="1"/>
    <col min="7692" max="7692" width="12.28515625" style="1168" bestFit="1" customWidth="1"/>
    <col min="7693" max="7693" width="14.85546875" style="1168" bestFit="1" customWidth="1"/>
    <col min="7694" max="7694" width="14.42578125" style="1168" bestFit="1" customWidth="1"/>
    <col min="7695" max="7695" width="12.28515625" style="1168" bestFit="1" customWidth="1"/>
    <col min="7696" max="7696" width="11" style="1168" customWidth="1"/>
    <col min="7697" max="7697" width="14.85546875" style="1168" customWidth="1"/>
    <col min="7698" max="7936" width="9.140625" style="1168"/>
    <col min="7937" max="7937" width="10.5703125" style="1168" bestFit="1" customWidth="1"/>
    <col min="7938" max="7938" width="12.28515625" style="1168" bestFit="1" customWidth="1"/>
    <col min="7939" max="7939" width="14.85546875" style="1168" bestFit="1" customWidth="1"/>
    <col min="7940" max="7941" width="9.28515625" style="1168" bestFit="1" customWidth="1"/>
    <col min="7942" max="7942" width="12.28515625" style="1168" bestFit="1" customWidth="1"/>
    <col min="7943" max="7943" width="14.85546875" style="1168" bestFit="1" customWidth="1"/>
    <col min="7944" max="7944" width="12.28515625" style="1168" bestFit="1" customWidth="1"/>
    <col min="7945" max="7945" width="14.85546875" style="1168" bestFit="1" customWidth="1"/>
    <col min="7946" max="7947" width="9.28515625" style="1168" bestFit="1" customWidth="1"/>
    <col min="7948" max="7948" width="12.28515625" style="1168" bestFit="1" customWidth="1"/>
    <col min="7949" max="7949" width="14.85546875" style="1168" bestFit="1" customWidth="1"/>
    <col min="7950" max="7950" width="14.42578125" style="1168" bestFit="1" customWidth="1"/>
    <col min="7951" max="7951" width="12.28515625" style="1168" bestFit="1" customWidth="1"/>
    <col min="7952" max="7952" width="11" style="1168" customWidth="1"/>
    <col min="7953" max="7953" width="14.85546875" style="1168" customWidth="1"/>
    <col min="7954" max="8192" width="9.140625" style="1168"/>
    <col min="8193" max="8193" width="10.5703125" style="1168" bestFit="1" customWidth="1"/>
    <col min="8194" max="8194" width="12.28515625" style="1168" bestFit="1" customWidth="1"/>
    <col min="8195" max="8195" width="14.85546875" style="1168" bestFit="1" customWidth="1"/>
    <col min="8196" max="8197" width="9.28515625" style="1168" bestFit="1" customWidth="1"/>
    <col min="8198" max="8198" width="12.28515625" style="1168" bestFit="1" customWidth="1"/>
    <col min="8199" max="8199" width="14.85546875" style="1168" bestFit="1" customWidth="1"/>
    <col min="8200" max="8200" width="12.28515625" style="1168" bestFit="1" customWidth="1"/>
    <col min="8201" max="8201" width="14.85546875" style="1168" bestFit="1" customWidth="1"/>
    <col min="8202" max="8203" width="9.28515625" style="1168" bestFit="1" customWidth="1"/>
    <col min="8204" max="8204" width="12.28515625" style="1168" bestFit="1" customWidth="1"/>
    <col min="8205" max="8205" width="14.85546875" style="1168" bestFit="1" customWidth="1"/>
    <col min="8206" max="8206" width="14.42578125" style="1168" bestFit="1" customWidth="1"/>
    <col min="8207" max="8207" width="12.28515625" style="1168" bestFit="1" customWidth="1"/>
    <col min="8208" max="8208" width="11" style="1168" customWidth="1"/>
    <col min="8209" max="8209" width="14.85546875" style="1168" customWidth="1"/>
    <col min="8210" max="8448" width="9.140625" style="1168"/>
    <col min="8449" max="8449" width="10.5703125" style="1168" bestFit="1" customWidth="1"/>
    <col min="8450" max="8450" width="12.28515625" style="1168" bestFit="1" customWidth="1"/>
    <col min="8451" max="8451" width="14.85546875" style="1168" bestFit="1" customWidth="1"/>
    <col min="8452" max="8453" width="9.28515625" style="1168" bestFit="1" customWidth="1"/>
    <col min="8454" max="8454" width="12.28515625" style="1168" bestFit="1" customWidth="1"/>
    <col min="8455" max="8455" width="14.85546875" style="1168" bestFit="1" customWidth="1"/>
    <col min="8456" max="8456" width="12.28515625" style="1168" bestFit="1" customWidth="1"/>
    <col min="8457" max="8457" width="14.85546875" style="1168" bestFit="1" customWidth="1"/>
    <col min="8458" max="8459" width="9.28515625" style="1168" bestFit="1" customWidth="1"/>
    <col min="8460" max="8460" width="12.28515625" style="1168" bestFit="1" customWidth="1"/>
    <col min="8461" max="8461" width="14.85546875" style="1168" bestFit="1" customWidth="1"/>
    <col min="8462" max="8462" width="14.42578125" style="1168" bestFit="1" customWidth="1"/>
    <col min="8463" max="8463" width="12.28515625" style="1168" bestFit="1" customWidth="1"/>
    <col min="8464" max="8464" width="11" style="1168" customWidth="1"/>
    <col min="8465" max="8465" width="14.85546875" style="1168" customWidth="1"/>
    <col min="8466" max="8704" width="9.140625" style="1168"/>
    <col min="8705" max="8705" width="10.5703125" style="1168" bestFit="1" customWidth="1"/>
    <col min="8706" max="8706" width="12.28515625" style="1168" bestFit="1" customWidth="1"/>
    <col min="8707" max="8707" width="14.85546875" style="1168" bestFit="1" customWidth="1"/>
    <col min="8708" max="8709" width="9.28515625" style="1168" bestFit="1" customWidth="1"/>
    <col min="8710" max="8710" width="12.28515625" style="1168" bestFit="1" customWidth="1"/>
    <col min="8711" max="8711" width="14.85546875" style="1168" bestFit="1" customWidth="1"/>
    <col min="8712" max="8712" width="12.28515625" style="1168" bestFit="1" customWidth="1"/>
    <col min="8713" max="8713" width="14.85546875" style="1168" bestFit="1" customWidth="1"/>
    <col min="8714" max="8715" width="9.28515625" style="1168" bestFit="1" customWidth="1"/>
    <col min="8716" max="8716" width="12.28515625" style="1168" bestFit="1" customWidth="1"/>
    <col min="8717" max="8717" width="14.85546875" style="1168" bestFit="1" customWidth="1"/>
    <col min="8718" max="8718" width="14.42578125" style="1168" bestFit="1" customWidth="1"/>
    <col min="8719" max="8719" width="12.28515625" style="1168" bestFit="1" customWidth="1"/>
    <col min="8720" max="8720" width="11" style="1168" customWidth="1"/>
    <col min="8721" max="8721" width="14.85546875" style="1168" customWidth="1"/>
    <col min="8722" max="8960" width="9.140625" style="1168"/>
    <col min="8961" max="8961" width="10.5703125" style="1168" bestFit="1" customWidth="1"/>
    <col min="8962" max="8962" width="12.28515625" style="1168" bestFit="1" customWidth="1"/>
    <col min="8963" max="8963" width="14.85546875" style="1168" bestFit="1" customWidth="1"/>
    <col min="8964" max="8965" width="9.28515625" style="1168" bestFit="1" customWidth="1"/>
    <col min="8966" max="8966" width="12.28515625" style="1168" bestFit="1" customWidth="1"/>
    <col min="8967" max="8967" width="14.85546875" style="1168" bestFit="1" customWidth="1"/>
    <col min="8968" max="8968" width="12.28515625" style="1168" bestFit="1" customWidth="1"/>
    <col min="8969" max="8969" width="14.85546875" style="1168" bestFit="1" customWidth="1"/>
    <col min="8970" max="8971" width="9.28515625" style="1168" bestFit="1" customWidth="1"/>
    <col min="8972" max="8972" width="12.28515625" style="1168" bestFit="1" customWidth="1"/>
    <col min="8973" max="8973" width="14.85546875" style="1168" bestFit="1" customWidth="1"/>
    <col min="8974" max="8974" width="14.42578125" style="1168" bestFit="1" customWidth="1"/>
    <col min="8975" max="8975" width="12.28515625" style="1168" bestFit="1" customWidth="1"/>
    <col min="8976" max="8976" width="11" style="1168" customWidth="1"/>
    <col min="8977" max="8977" width="14.85546875" style="1168" customWidth="1"/>
    <col min="8978" max="9216" width="9.140625" style="1168"/>
    <col min="9217" max="9217" width="10.5703125" style="1168" bestFit="1" customWidth="1"/>
    <col min="9218" max="9218" width="12.28515625" style="1168" bestFit="1" customWidth="1"/>
    <col min="9219" max="9219" width="14.85546875" style="1168" bestFit="1" customWidth="1"/>
    <col min="9220" max="9221" width="9.28515625" style="1168" bestFit="1" customWidth="1"/>
    <col min="9222" max="9222" width="12.28515625" style="1168" bestFit="1" customWidth="1"/>
    <col min="9223" max="9223" width="14.85546875" style="1168" bestFit="1" customWidth="1"/>
    <col min="9224" max="9224" width="12.28515625" style="1168" bestFit="1" customWidth="1"/>
    <col min="9225" max="9225" width="14.85546875" style="1168" bestFit="1" customWidth="1"/>
    <col min="9226" max="9227" width="9.28515625" style="1168" bestFit="1" customWidth="1"/>
    <col min="9228" max="9228" width="12.28515625" style="1168" bestFit="1" customWidth="1"/>
    <col min="9229" max="9229" width="14.85546875" style="1168" bestFit="1" customWidth="1"/>
    <col min="9230" max="9230" width="14.42578125" style="1168" bestFit="1" customWidth="1"/>
    <col min="9231" max="9231" width="12.28515625" style="1168" bestFit="1" customWidth="1"/>
    <col min="9232" max="9232" width="11" style="1168" customWidth="1"/>
    <col min="9233" max="9233" width="14.85546875" style="1168" customWidth="1"/>
    <col min="9234" max="9472" width="9.140625" style="1168"/>
    <col min="9473" max="9473" width="10.5703125" style="1168" bestFit="1" customWidth="1"/>
    <col min="9474" max="9474" width="12.28515625" style="1168" bestFit="1" customWidth="1"/>
    <col min="9475" max="9475" width="14.85546875" style="1168" bestFit="1" customWidth="1"/>
    <col min="9476" max="9477" width="9.28515625" style="1168" bestFit="1" customWidth="1"/>
    <col min="9478" max="9478" width="12.28515625" style="1168" bestFit="1" customWidth="1"/>
    <col min="9479" max="9479" width="14.85546875" style="1168" bestFit="1" customWidth="1"/>
    <col min="9480" max="9480" width="12.28515625" style="1168" bestFit="1" customWidth="1"/>
    <col min="9481" max="9481" width="14.85546875" style="1168" bestFit="1" customWidth="1"/>
    <col min="9482" max="9483" width="9.28515625" style="1168" bestFit="1" customWidth="1"/>
    <col min="9484" max="9484" width="12.28515625" style="1168" bestFit="1" customWidth="1"/>
    <col min="9485" max="9485" width="14.85546875" style="1168" bestFit="1" customWidth="1"/>
    <col min="9486" max="9486" width="14.42578125" style="1168" bestFit="1" customWidth="1"/>
    <col min="9487" max="9487" width="12.28515625" style="1168" bestFit="1" customWidth="1"/>
    <col min="9488" max="9488" width="11" style="1168" customWidth="1"/>
    <col min="9489" max="9489" width="14.85546875" style="1168" customWidth="1"/>
    <col min="9490" max="9728" width="9.140625" style="1168"/>
    <col min="9729" max="9729" width="10.5703125" style="1168" bestFit="1" customWidth="1"/>
    <col min="9730" max="9730" width="12.28515625" style="1168" bestFit="1" customWidth="1"/>
    <col min="9731" max="9731" width="14.85546875" style="1168" bestFit="1" customWidth="1"/>
    <col min="9732" max="9733" width="9.28515625" style="1168" bestFit="1" customWidth="1"/>
    <col min="9734" max="9734" width="12.28515625" style="1168" bestFit="1" customWidth="1"/>
    <col min="9735" max="9735" width="14.85546875" style="1168" bestFit="1" customWidth="1"/>
    <col min="9736" max="9736" width="12.28515625" style="1168" bestFit="1" customWidth="1"/>
    <col min="9737" max="9737" width="14.85546875" style="1168" bestFit="1" customWidth="1"/>
    <col min="9738" max="9739" width="9.28515625" style="1168" bestFit="1" customWidth="1"/>
    <col min="9740" max="9740" width="12.28515625" style="1168" bestFit="1" customWidth="1"/>
    <col min="9741" max="9741" width="14.85546875" style="1168" bestFit="1" customWidth="1"/>
    <col min="9742" max="9742" width="14.42578125" style="1168" bestFit="1" customWidth="1"/>
    <col min="9743" max="9743" width="12.28515625" style="1168" bestFit="1" customWidth="1"/>
    <col min="9744" max="9744" width="11" style="1168" customWidth="1"/>
    <col min="9745" max="9745" width="14.85546875" style="1168" customWidth="1"/>
    <col min="9746" max="9984" width="9.140625" style="1168"/>
    <col min="9985" max="9985" width="10.5703125" style="1168" bestFit="1" customWidth="1"/>
    <col min="9986" max="9986" width="12.28515625" style="1168" bestFit="1" customWidth="1"/>
    <col min="9987" max="9987" width="14.85546875" style="1168" bestFit="1" customWidth="1"/>
    <col min="9988" max="9989" width="9.28515625" style="1168" bestFit="1" customWidth="1"/>
    <col min="9990" max="9990" width="12.28515625" style="1168" bestFit="1" customWidth="1"/>
    <col min="9991" max="9991" width="14.85546875" style="1168" bestFit="1" customWidth="1"/>
    <col min="9992" max="9992" width="12.28515625" style="1168" bestFit="1" customWidth="1"/>
    <col min="9993" max="9993" width="14.85546875" style="1168" bestFit="1" customWidth="1"/>
    <col min="9994" max="9995" width="9.28515625" style="1168" bestFit="1" customWidth="1"/>
    <col min="9996" max="9996" width="12.28515625" style="1168" bestFit="1" customWidth="1"/>
    <col min="9997" max="9997" width="14.85546875" style="1168" bestFit="1" customWidth="1"/>
    <col min="9998" max="9998" width="14.42578125" style="1168" bestFit="1" customWidth="1"/>
    <col min="9999" max="9999" width="12.28515625" style="1168" bestFit="1" customWidth="1"/>
    <col min="10000" max="10000" width="11" style="1168" customWidth="1"/>
    <col min="10001" max="10001" width="14.85546875" style="1168" customWidth="1"/>
    <col min="10002" max="10240" width="9.140625" style="1168"/>
    <col min="10241" max="10241" width="10.5703125" style="1168" bestFit="1" customWidth="1"/>
    <col min="10242" max="10242" width="12.28515625" style="1168" bestFit="1" customWidth="1"/>
    <col min="10243" max="10243" width="14.85546875" style="1168" bestFit="1" customWidth="1"/>
    <col min="10244" max="10245" width="9.28515625" style="1168" bestFit="1" customWidth="1"/>
    <col min="10246" max="10246" width="12.28515625" style="1168" bestFit="1" customWidth="1"/>
    <col min="10247" max="10247" width="14.85546875" style="1168" bestFit="1" customWidth="1"/>
    <col min="10248" max="10248" width="12.28515625" style="1168" bestFit="1" customWidth="1"/>
    <col min="10249" max="10249" width="14.85546875" style="1168" bestFit="1" customWidth="1"/>
    <col min="10250" max="10251" width="9.28515625" style="1168" bestFit="1" customWidth="1"/>
    <col min="10252" max="10252" width="12.28515625" style="1168" bestFit="1" customWidth="1"/>
    <col min="10253" max="10253" width="14.85546875" style="1168" bestFit="1" customWidth="1"/>
    <col min="10254" max="10254" width="14.42578125" style="1168" bestFit="1" customWidth="1"/>
    <col min="10255" max="10255" width="12.28515625" style="1168" bestFit="1" customWidth="1"/>
    <col min="10256" max="10256" width="11" style="1168" customWidth="1"/>
    <col min="10257" max="10257" width="14.85546875" style="1168" customWidth="1"/>
    <col min="10258" max="10496" width="9.140625" style="1168"/>
    <col min="10497" max="10497" width="10.5703125" style="1168" bestFit="1" customWidth="1"/>
    <col min="10498" max="10498" width="12.28515625" style="1168" bestFit="1" customWidth="1"/>
    <col min="10499" max="10499" width="14.85546875" style="1168" bestFit="1" customWidth="1"/>
    <col min="10500" max="10501" width="9.28515625" style="1168" bestFit="1" customWidth="1"/>
    <col min="10502" max="10502" width="12.28515625" style="1168" bestFit="1" customWidth="1"/>
    <col min="10503" max="10503" width="14.85546875" style="1168" bestFit="1" customWidth="1"/>
    <col min="10504" max="10504" width="12.28515625" style="1168" bestFit="1" customWidth="1"/>
    <col min="10505" max="10505" width="14.85546875" style="1168" bestFit="1" customWidth="1"/>
    <col min="10506" max="10507" width="9.28515625" style="1168" bestFit="1" customWidth="1"/>
    <col min="10508" max="10508" width="12.28515625" style="1168" bestFit="1" customWidth="1"/>
    <col min="10509" max="10509" width="14.85546875" style="1168" bestFit="1" customWidth="1"/>
    <col min="10510" max="10510" width="14.42578125" style="1168" bestFit="1" customWidth="1"/>
    <col min="10511" max="10511" width="12.28515625" style="1168" bestFit="1" customWidth="1"/>
    <col min="10512" max="10512" width="11" style="1168" customWidth="1"/>
    <col min="10513" max="10513" width="14.85546875" style="1168" customWidth="1"/>
    <col min="10514" max="10752" width="9.140625" style="1168"/>
    <col min="10753" max="10753" width="10.5703125" style="1168" bestFit="1" customWidth="1"/>
    <col min="10754" max="10754" width="12.28515625" style="1168" bestFit="1" customWidth="1"/>
    <col min="10755" max="10755" width="14.85546875" style="1168" bestFit="1" customWidth="1"/>
    <col min="10756" max="10757" width="9.28515625" style="1168" bestFit="1" customWidth="1"/>
    <col min="10758" max="10758" width="12.28515625" style="1168" bestFit="1" customWidth="1"/>
    <col min="10759" max="10759" width="14.85546875" style="1168" bestFit="1" customWidth="1"/>
    <col min="10760" max="10760" width="12.28515625" style="1168" bestFit="1" customWidth="1"/>
    <col min="10761" max="10761" width="14.85546875" style="1168" bestFit="1" customWidth="1"/>
    <col min="10762" max="10763" width="9.28515625" style="1168" bestFit="1" customWidth="1"/>
    <col min="10764" max="10764" width="12.28515625" style="1168" bestFit="1" customWidth="1"/>
    <col min="10765" max="10765" width="14.85546875" style="1168" bestFit="1" customWidth="1"/>
    <col min="10766" max="10766" width="14.42578125" style="1168" bestFit="1" customWidth="1"/>
    <col min="10767" max="10767" width="12.28515625" style="1168" bestFit="1" customWidth="1"/>
    <col min="10768" max="10768" width="11" style="1168" customWidth="1"/>
    <col min="10769" max="10769" width="14.85546875" style="1168" customWidth="1"/>
    <col min="10770" max="11008" width="9.140625" style="1168"/>
    <col min="11009" max="11009" width="10.5703125" style="1168" bestFit="1" customWidth="1"/>
    <col min="11010" max="11010" width="12.28515625" style="1168" bestFit="1" customWidth="1"/>
    <col min="11011" max="11011" width="14.85546875" style="1168" bestFit="1" customWidth="1"/>
    <col min="11012" max="11013" width="9.28515625" style="1168" bestFit="1" customWidth="1"/>
    <col min="11014" max="11014" width="12.28515625" style="1168" bestFit="1" customWidth="1"/>
    <col min="11015" max="11015" width="14.85546875" style="1168" bestFit="1" customWidth="1"/>
    <col min="11016" max="11016" width="12.28515625" style="1168" bestFit="1" customWidth="1"/>
    <col min="11017" max="11017" width="14.85546875" style="1168" bestFit="1" customWidth="1"/>
    <col min="11018" max="11019" width="9.28515625" style="1168" bestFit="1" customWidth="1"/>
    <col min="11020" max="11020" width="12.28515625" style="1168" bestFit="1" customWidth="1"/>
    <col min="11021" max="11021" width="14.85546875" style="1168" bestFit="1" customWidth="1"/>
    <col min="11022" max="11022" width="14.42578125" style="1168" bestFit="1" customWidth="1"/>
    <col min="11023" max="11023" width="12.28515625" style="1168" bestFit="1" customWidth="1"/>
    <col min="11024" max="11024" width="11" style="1168" customWidth="1"/>
    <col min="11025" max="11025" width="14.85546875" style="1168" customWidth="1"/>
    <col min="11026" max="11264" width="9.140625" style="1168"/>
    <col min="11265" max="11265" width="10.5703125" style="1168" bestFit="1" customWidth="1"/>
    <col min="11266" max="11266" width="12.28515625" style="1168" bestFit="1" customWidth="1"/>
    <col min="11267" max="11267" width="14.85546875" style="1168" bestFit="1" customWidth="1"/>
    <col min="11268" max="11269" width="9.28515625" style="1168" bestFit="1" customWidth="1"/>
    <col min="11270" max="11270" width="12.28515625" style="1168" bestFit="1" customWidth="1"/>
    <col min="11271" max="11271" width="14.85546875" style="1168" bestFit="1" customWidth="1"/>
    <col min="11272" max="11272" width="12.28515625" style="1168" bestFit="1" customWidth="1"/>
    <col min="11273" max="11273" width="14.85546875" style="1168" bestFit="1" customWidth="1"/>
    <col min="11274" max="11275" width="9.28515625" style="1168" bestFit="1" customWidth="1"/>
    <col min="11276" max="11276" width="12.28515625" style="1168" bestFit="1" customWidth="1"/>
    <col min="11277" max="11277" width="14.85546875" style="1168" bestFit="1" customWidth="1"/>
    <col min="11278" max="11278" width="14.42578125" style="1168" bestFit="1" customWidth="1"/>
    <col min="11279" max="11279" width="12.28515625" style="1168" bestFit="1" customWidth="1"/>
    <col min="11280" max="11280" width="11" style="1168" customWidth="1"/>
    <col min="11281" max="11281" width="14.85546875" style="1168" customWidth="1"/>
    <col min="11282" max="11520" width="9.140625" style="1168"/>
    <col min="11521" max="11521" width="10.5703125" style="1168" bestFit="1" customWidth="1"/>
    <col min="11522" max="11522" width="12.28515625" style="1168" bestFit="1" customWidth="1"/>
    <col min="11523" max="11523" width="14.85546875" style="1168" bestFit="1" customWidth="1"/>
    <col min="11524" max="11525" width="9.28515625" style="1168" bestFit="1" customWidth="1"/>
    <col min="11526" max="11526" width="12.28515625" style="1168" bestFit="1" customWidth="1"/>
    <col min="11527" max="11527" width="14.85546875" style="1168" bestFit="1" customWidth="1"/>
    <col min="11528" max="11528" width="12.28515625" style="1168" bestFit="1" customWidth="1"/>
    <col min="11529" max="11529" width="14.85546875" style="1168" bestFit="1" customWidth="1"/>
    <col min="11530" max="11531" width="9.28515625" style="1168" bestFit="1" customWidth="1"/>
    <col min="11532" max="11532" width="12.28515625" style="1168" bestFit="1" customWidth="1"/>
    <col min="11533" max="11533" width="14.85546875" style="1168" bestFit="1" customWidth="1"/>
    <col min="11534" max="11534" width="14.42578125" style="1168" bestFit="1" customWidth="1"/>
    <col min="11535" max="11535" width="12.28515625" style="1168" bestFit="1" customWidth="1"/>
    <col min="11536" max="11536" width="11" style="1168" customWidth="1"/>
    <col min="11537" max="11537" width="14.85546875" style="1168" customWidth="1"/>
    <col min="11538" max="11776" width="9.140625" style="1168"/>
    <col min="11777" max="11777" width="10.5703125" style="1168" bestFit="1" customWidth="1"/>
    <col min="11778" max="11778" width="12.28515625" style="1168" bestFit="1" customWidth="1"/>
    <col min="11779" max="11779" width="14.85546875" style="1168" bestFit="1" customWidth="1"/>
    <col min="11780" max="11781" width="9.28515625" style="1168" bestFit="1" customWidth="1"/>
    <col min="11782" max="11782" width="12.28515625" style="1168" bestFit="1" customWidth="1"/>
    <col min="11783" max="11783" width="14.85546875" style="1168" bestFit="1" customWidth="1"/>
    <col min="11784" max="11784" width="12.28515625" style="1168" bestFit="1" customWidth="1"/>
    <col min="11785" max="11785" width="14.85546875" style="1168" bestFit="1" customWidth="1"/>
    <col min="11786" max="11787" width="9.28515625" style="1168" bestFit="1" customWidth="1"/>
    <col min="11788" max="11788" width="12.28515625" style="1168" bestFit="1" customWidth="1"/>
    <col min="11789" max="11789" width="14.85546875" style="1168" bestFit="1" customWidth="1"/>
    <col min="11790" max="11790" width="14.42578125" style="1168" bestFit="1" customWidth="1"/>
    <col min="11791" max="11791" width="12.28515625" style="1168" bestFit="1" customWidth="1"/>
    <col min="11792" max="11792" width="11" style="1168" customWidth="1"/>
    <col min="11793" max="11793" width="14.85546875" style="1168" customWidth="1"/>
    <col min="11794" max="12032" width="9.140625" style="1168"/>
    <col min="12033" max="12033" width="10.5703125" style="1168" bestFit="1" customWidth="1"/>
    <col min="12034" max="12034" width="12.28515625" style="1168" bestFit="1" customWidth="1"/>
    <col min="12035" max="12035" width="14.85546875" style="1168" bestFit="1" customWidth="1"/>
    <col min="12036" max="12037" width="9.28515625" style="1168" bestFit="1" customWidth="1"/>
    <col min="12038" max="12038" width="12.28515625" style="1168" bestFit="1" customWidth="1"/>
    <col min="12039" max="12039" width="14.85546875" style="1168" bestFit="1" customWidth="1"/>
    <col min="12040" max="12040" width="12.28515625" style="1168" bestFit="1" customWidth="1"/>
    <col min="12041" max="12041" width="14.85546875" style="1168" bestFit="1" customWidth="1"/>
    <col min="12042" max="12043" width="9.28515625" style="1168" bestFit="1" customWidth="1"/>
    <col min="12044" max="12044" width="12.28515625" style="1168" bestFit="1" customWidth="1"/>
    <col min="12045" max="12045" width="14.85546875" style="1168" bestFit="1" customWidth="1"/>
    <col min="12046" max="12046" width="14.42578125" style="1168" bestFit="1" customWidth="1"/>
    <col min="12047" max="12047" width="12.28515625" style="1168" bestFit="1" customWidth="1"/>
    <col min="12048" max="12048" width="11" style="1168" customWidth="1"/>
    <col min="12049" max="12049" width="14.85546875" style="1168" customWidth="1"/>
    <col min="12050" max="12288" width="9.140625" style="1168"/>
    <col min="12289" max="12289" width="10.5703125" style="1168" bestFit="1" customWidth="1"/>
    <col min="12290" max="12290" width="12.28515625" style="1168" bestFit="1" customWidth="1"/>
    <col min="12291" max="12291" width="14.85546875" style="1168" bestFit="1" customWidth="1"/>
    <col min="12292" max="12293" width="9.28515625" style="1168" bestFit="1" customWidth="1"/>
    <col min="12294" max="12294" width="12.28515625" style="1168" bestFit="1" customWidth="1"/>
    <col min="12295" max="12295" width="14.85546875" style="1168" bestFit="1" customWidth="1"/>
    <col min="12296" max="12296" width="12.28515625" style="1168" bestFit="1" customWidth="1"/>
    <col min="12297" max="12297" width="14.85546875" style="1168" bestFit="1" customWidth="1"/>
    <col min="12298" max="12299" width="9.28515625" style="1168" bestFit="1" customWidth="1"/>
    <col min="12300" max="12300" width="12.28515625" style="1168" bestFit="1" customWidth="1"/>
    <col min="12301" max="12301" width="14.85546875" style="1168" bestFit="1" customWidth="1"/>
    <col min="12302" max="12302" width="14.42578125" style="1168" bestFit="1" customWidth="1"/>
    <col min="12303" max="12303" width="12.28515625" style="1168" bestFit="1" customWidth="1"/>
    <col min="12304" max="12304" width="11" style="1168" customWidth="1"/>
    <col min="12305" max="12305" width="14.85546875" style="1168" customWidth="1"/>
    <col min="12306" max="12544" width="9.140625" style="1168"/>
    <col min="12545" max="12545" width="10.5703125" style="1168" bestFit="1" customWidth="1"/>
    <col min="12546" max="12546" width="12.28515625" style="1168" bestFit="1" customWidth="1"/>
    <col min="12547" max="12547" width="14.85546875" style="1168" bestFit="1" customWidth="1"/>
    <col min="12548" max="12549" width="9.28515625" style="1168" bestFit="1" customWidth="1"/>
    <col min="12550" max="12550" width="12.28515625" style="1168" bestFit="1" customWidth="1"/>
    <col min="12551" max="12551" width="14.85546875" style="1168" bestFit="1" customWidth="1"/>
    <col min="12552" max="12552" width="12.28515625" style="1168" bestFit="1" customWidth="1"/>
    <col min="12553" max="12553" width="14.85546875" style="1168" bestFit="1" customWidth="1"/>
    <col min="12554" max="12555" width="9.28515625" style="1168" bestFit="1" customWidth="1"/>
    <col min="12556" max="12556" width="12.28515625" style="1168" bestFit="1" customWidth="1"/>
    <col min="12557" max="12557" width="14.85546875" style="1168" bestFit="1" customWidth="1"/>
    <col min="12558" max="12558" width="14.42578125" style="1168" bestFit="1" customWidth="1"/>
    <col min="12559" max="12559" width="12.28515625" style="1168" bestFit="1" customWidth="1"/>
    <col min="12560" max="12560" width="11" style="1168" customWidth="1"/>
    <col min="12561" max="12561" width="14.85546875" style="1168" customWidth="1"/>
    <col min="12562" max="12800" width="9.140625" style="1168"/>
    <col min="12801" max="12801" width="10.5703125" style="1168" bestFit="1" customWidth="1"/>
    <col min="12802" max="12802" width="12.28515625" style="1168" bestFit="1" customWidth="1"/>
    <col min="12803" max="12803" width="14.85546875" style="1168" bestFit="1" customWidth="1"/>
    <col min="12804" max="12805" width="9.28515625" style="1168" bestFit="1" customWidth="1"/>
    <col min="12806" max="12806" width="12.28515625" style="1168" bestFit="1" customWidth="1"/>
    <col min="12807" max="12807" width="14.85546875" style="1168" bestFit="1" customWidth="1"/>
    <col min="12808" max="12808" width="12.28515625" style="1168" bestFit="1" customWidth="1"/>
    <col min="12809" max="12809" width="14.85546875" style="1168" bestFit="1" customWidth="1"/>
    <col min="12810" max="12811" width="9.28515625" style="1168" bestFit="1" customWidth="1"/>
    <col min="12812" max="12812" width="12.28515625" style="1168" bestFit="1" customWidth="1"/>
    <col min="12813" max="12813" width="14.85546875" style="1168" bestFit="1" customWidth="1"/>
    <col min="12814" max="12814" width="14.42578125" style="1168" bestFit="1" customWidth="1"/>
    <col min="12815" max="12815" width="12.28515625" style="1168" bestFit="1" customWidth="1"/>
    <col min="12816" max="12816" width="11" style="1168" customWidth="1"/>
    <col min="12817" max="12817" width="14.85546875" style="1168" customWidth="1"/>
    <col min="12818" max="13056" width="9.140625" style="1168"/>
    <col min="13057" max="13057" width="10.5703125" style="1168" bestFit="1" customWidth="1"/>
    <col min="13058" max="13058" width="12.28515625" style="1168" bestFit="1" customWidth="1"/>
    <col min="13059" max="13059" width="14.85546875" style="1168" bestFit="1" customWidth="1"/>
    <col min="13060" max="13061" width="9.28515625" style="1168" bestFit="1" customWidth="1"/>
    <col min="13062" max="13062" width="12.28515625" style="1168" bestFit="1" customWidth="1"/>
    <col min="13063" max="13063" width="14.85546875" style="1168" bestFit="1" customWidth="1"/>
    <col min="13064" max="13064" width="12.28515625" style="1168" bestFit="1" customWidth="1"/>
    <col min="13065" max="13065" width="14.85546875" style="1168" bestFit="1" customWidth="1"/>
    <col min="13066" max="13067" width="9.28515625" style="1168" bestFit="1" customWidth="1"/>
    <col min="13068" max="13068" width="12.28515625" style="1168" bestFit="1" customWidth="1"/>
    <col min="13069" max="13069" width="14.85546875" style="1168" bestFit="1" customWidth="1"/>
    <col min="13070" max="13070" width="14.42578125" style="1168" bestFit="1" customWidth="1"/>
    <col min="13071" max="13071" width="12.28515625" style="1168" bestFit="1" customWidth="1"/>
    <col min="13072" max="13072" width="11" style="1168" customWidth="1"/>
    <col min="13073" max="13073" width="14.85546875" style="1168" customWidth="1"/>
    <col min="13074" max="13312" width="9.140625" style="1168"/>
    <col min="13313" max="13313" width="10.5703125" style="1168" bestFit="1" customWidth="1"/>
    <col min="13314" max="13314" width="12.28515625" style="1168" bestFit="1" customWidth="1"/>
    <col min="13315" max="13315" width="14.85546875" style="1168" bestFit="1" customWidth="1"/>
    <col min="13316" max="13317" width="9.28515625" style="1168" bestFit="1" customWidth="1"/>
    <col min="13318" max="13318" width="12.28515625" style="1168" bestFit="1" customWidth="1"/>
    <col min="13319" max="13319" width="14.85546875" style="1168" bestFit="1" customWidth="1"/>
    <col min="13320" max="13320" width="12.28515625" style="1168" bestFit="1" customWidth="1"/>
    <col min="13321" max="13321" width="14.85546875" style="1168" bestFit="1" customWidth="1"/>
    <col min="13322" max="13323" width="9.28515625" style="1168" bestFit="1" customWidth="1"/>
    <col min="13324" max="13324" width="12.28515625" style="1168" bestFit="1" customWidth="1"/>
    <col min="13325" max="13325" width="14.85546875" style="1168" bestFit="1" customWidth="1"/>
    <col min="13326" max="13326" width="14.42578125" style="1168" bestFit="1" customWidth="1"/>
    <col min="13327" max="13327" width="12.28515625" style="1168" bestFit="1" customWidth="1"/>
    <col min="13328" max="13328" width="11" style="1168" customWidth="1"/>
    <col min="13329" max="13329" width="14.85546875" style="1168" customWidth="1"/>
    <col min="13330" max="13568" width="9.140625" style="1168"/>
    <col min="13569" max="13569" width="10.5703125" style="1168" bestFit="1" customWidth="1"/>
    <col min="13570" max="13570" width="12.28515625" style="1168" bestFit="1" customWidth="1"/>
    <col min="13571" max="13571" width="14.85546875" style="1168" bestFit="1" customWidth="1"/>
    <col min="13572" max="13573" width="9.28515625" style="1168" bestFit="1" customWidth="1"/>
    <col min="13574" max="13574" width="12.28515625" style="1168" bestFit="1" customWidth="1"/>
    <col min="13575" max="13575" width="14.85546875" style="1168" bestFit="1" customWidth="1"/>
    <col min="13576" max="13576" width="12.28515625" style="1168" bestFit="1" customWidth="1"/>
    <col min="13577" max="13577" width="14.85546875" style="1168" bestFit="1" customWidth="1"/>
    <col min="13578" max="13579" width="9.28515625" style="1168" bestFit="1" customWidth="1"/>
    <col min="13580" max="13580" width="12.28515625" style="1168" bestFit="1" customWidth="1"/>
    <col min="13581" max="13581" width="14.85546875" style="1168" bestFit="1" customWidth="1"/>
    <col min="13582" max="13582" width="14.42578125" style="1168" bestFit="1" customWidth="1"/>
    <col min="13583" max="13583" width="12.28515625" style="1168" bestFit="1" customWidth="1"/>
    <col min="13584" max="13584" width="11" style="1168" customWidth="1"/>
    <col min="13585" max="13585" width="14.85546875" style="1168" customWidth="1"/>
    <col min="13586" max="13824" width="9.140625" style="1168"/>
    <col min="13825" max="13825" width="10.5703125" style="1168" bestFit="1" customWidth="1"/>
    <col min="13826" max="13826" width="12.28515625" style="1168" bestFit="1" customWidth="1"/>
    <col min="13827" max="13827" width="14.85546875" style="1168" bestFit="1" customWidth="1"/>
    <col min="13828" max="13829" width="9.28515625" style="1168" bestFit="1" customWidth="1"/>
    <col min="13830" max="13830" width="12.28515625" style="1168" bestFit="1" customWidth="1"/>
    <col min="13831" max="13831" width="14.85546875" style="1168" bestFit="1" customWidth="1"/>
    <col min="13832" max="13832" width="12.28515625" style="1168" bestFit="1" customWidth="1"/>
    <col min="13833" max="13833" width="14.85546875" style="1168" bestFit="1" customWidth="1"/>
    <col min="13834" max="13835" width="9.28515625" style="1168" bestFit="1" customWidth="1"/>
    <col min="13836" max="13836" width="12.28515625" style="1168" bestFit="1" customWidth="1"/>
    <col min="13837" max="13837" width="14.85546875" style="1168" bestFit="1" customWidth="1"/>
    <col min="13838" max="13838" width="14.42578125" style="1168" bestFit="1" customWidth="1"/>
    <col min="13839" max="13839" width="12.28515625" style="1168" bestFit="1" customWidth="1"/>
    <col min="13840" max="13840" width="11" style="1168" customWidth="1"/>
    <col min="13841" max="13841" width="14.85546875" style="1168" customWidth="1"/>
    <col min="13842" max="14080" width="9.140625" style="1168"/>
    <col min="14081" max="14081" width="10.5703125" style="1168" bestFit="1" customWidth="1"/>
    <col min="14082" max="14082" width="12.28515625" style="1168" bestFit="1" customWidth="1"/>
    <col min="14083" max="14083" width="14.85546875" style="1168" bestFit="1" customWidth="1"/>
    <col min="14084" max="14085" width="9.28515625" style="1168" bestFit="1" customWidth="1"/>
    <col min="14086" max="14086" width="12.28515625" style="1168" bestFit="1" customWidth="1"/>
    <col min="14087" max="14087" width="14.85546875" style="1168" bestFit="1" customWidth="1"/>
    <col min="14088" max="14088" width="12.28515625" style="1168" bestFit="1" customWidth="1"/>
    <col min="14089" max="14089" width="14.85546875" style="1168" bestFit="1" customWidth="1"/>
    <col min="14090" max="14091" width="9.28515625" style="1168" bestFit="1" customWidth="1"/>
    <col min="14092" max="14092" width="12.28515625" style="1168" bestFit="1" customWidth="1"/>
    <col min="14093" max="14093" width="14.85546875" style="1168" bestFit="1" customWidth="1"/>
    <col min="14094" max="14094" width="14.42578125" style="1168" bestFit="1" customWidth="1"/>
    <col min="14095" max="14095" width="12.28515625" style="1168" bestFit="1" customWidth="1"/>
    <col min="14096" max="14096" width="11" style="1168" customWidth="1"/>
    <col min="14097" max="14097" width="14.85546875" style="1168" customWidth="1"/>
    <col min="14098" max="14336" width="9.140625" style="1168"/>
    <col min="14337" max="14337" width="10.5703125" style="1168" bestFit="1" customWidth="1"/>
    <col min="14338" max="14338" width="12.28515625" style="1168" bestFit="1" customWidth="1"/>
    <col min="14339" max="14339" width="14.85546875" style="1168" bestFit="1" customWidth="1"/>
    <col min="14340" max="14341" width="9.28515625" style="1168" bestFit="1" customWidth="1"/>
    <col min="14342" max="14342" width="12.28515625" style="1168" bestFit="1" customWidth="1"/>
    <col min="14343" max="14343" width="14.85546875" style="1168" bestFit="1" customWidth="1"/>
    <col min="14344" max="14344" width="12.28515625" style="1168" bestFit="1" customWidth="1"/>
    <col min="14345" max="14345" width="14.85546875" style="1168" bestFit="1" customWidth="1"/>
    <col min="14346" max="14347" width="9.28515625" style="1168" bestFit="1" customWidth="1"/>
    <col min="14348" max="14348" width="12.28515625" style="1168" bestFit="1" customWidth="1"/>
    <col min="14349" max="14349" width="14.85546875" style="1168" bestFit="1" customWidth="1"/>
    <col min="14350" max="14350" width="14.42578125" style="1168" bestFit="1" customWidth="1"/>
    <col min="14351" max="14351" width="12.28515625" style="1168" bestFit="1" customWidth="1"/>
    <col min="14352" max="14352" width="11" style="1168" customWidth="1"/>
    <col min="14353" max="14353" width="14.85546875" style="1168" customWidth="1"/>
    <col min="14354" max="14592" width="9.140625" style="1168"/>
    <col min="14593" max="14593" width="10.5703125" style="1168" bestFit="1" customWidth="1"/>
    <col min="14594" max="14594" width="12.28515625" style="1168" bestFit="1" customWidth="1"/>
    <col min="14595" max="14595" width="14.85546875" style="1168" bestFit="1" customWidth="1"/>
    <col min="14596" max="14597" width="9.28515625" style="1168" bestFit="1" customWidth="1"/>
    <col min="14598" max="14598" width="12.28515625" style="1168" bestFit="1" customWidth="1"/>
    <col min="14599" max="14599" width="14.85546875" style="1168" bestFit="1" customWidth="1"/>
    <col min="14600" max="14600" width="12.28515625" style="1168" bestFit="1" customWidth="1"/>
    <col min="14601" max="14601" width="14.85546875" style="1168" bestFit="1" customWidth="1"/>
    <col min="14602" max="14603" width="9.28515625" style="1168" bestFit="1" customWidth="1"/>
    <col min="14604" max="14604" width="12.28515625" style="1168" bestFit="1" customWidth="1"/>
    <col min="14605" max="14605" width="14.85546875" style="1168" bestFit="1" customWidth="1"/>
    <col min="14606" max="14606" width="14.42578125" style="1168" bestFit="1" customWidth="1"/>
    <col min="14607" max="14607" width="12.28515625" style="1168" bestFit="1" customWidth="1"/>
    <col min="14608" max="14608" width="11" style="1168" customWidth="1"/>
    <col min="14609" max="14609" width="14.85546875" style="1168" customWidth="1"/>
    <col min="14610" max="14848" width="9.140625" style="1168"/>
    <col min="14849" max="14849" width="10.5703125" style="1168" bestFit="1" customWidth="1"/>
    <col min="14850" max="14850" width="12.28515625" style="1168" bestFit="1" customWidth="1"/>
    <col min="14851" max="14851" width="14.85546875" style="1168" bestFit="1" customWidth="1"/>
    <col min="14852" max="14853" width="9.28515625" style="1168" bestFit="1" customWidth="1"/>
    <col min="14854" max="14854" width="12.28515625" style="1168" bestFit="1" customWidth="1"/>
    <col min="14855" max="14855" width="14.85546875" style="1168" bestFit="1" customWidth="1"/>
    <col min="14856" max="14856" width="12.28515625" style="1168" bestFit="1" customWidth="1"/>
    <col min="14857" max="14857" width="14.85546875" style="1168" bestFit="1" customWidth="1"/>
    <col min="14858" max="14859" width="9.28515625" style="1168" bestFit="1" customWidth="1"/>
    <col min="14860" max="14860" width="12.28515625" style="1168" bestFit="1" customWidth="1"/>
    <col min="14861" max="14861" width="14.85546875" style="1168" bestFit="1" customWidth="1"/>
    <col min="14862" max="14862" width="14.42578125" style="1168" bestFit="1" customWidth="1"/>
    <col min="14863" max="14863" width="12.28515625" style="1168" bestFit="1" customWidth="1"/>
    <col min="14864" max="14864" width="11" style="1168" customWidth="1"/>
    <col min="14865" max="14865" width="14.85546875" style="1168" customWidth="1"/>
    <col min="14866" max="15104" width="9.140625" style="1168"/>
    <col min="15105" max="15105" width="10.5703125" style="1168" bestFit="1" customWidth="1"/>
    <col min="15106" max="15106" width="12.28515625" style="1168" bestFit="1" customWidth="1"/>
    <col min="15107" max="15107" width="14.85546875" style="1168" bestFit="1" customWidth="1"/>
    <col min="15108" max="15109" width="9.28515625" style="1168" bestFit="1" customWidth="1"/>
    <col min="15110" max="15110" width="12.28515625" style="1168" bestFit="1" customWidth="1"/>
    <col min="15111" max="15111" width="14.85546875" style="1168" bestFit="1" customWidth="1"/>
    <col min="15112" max="15112" width="12.28515625" style="1168" bestFit="1" customWidth="1"/>
    <col min="15113" max="15113" width="14.85546875" style="1168" bestFit="1" customWidth="1"/>
    <col min="15114" max="15115" width="9.28515625" style="1168" bestFit="1" customWidth="1"/>
    <col min="15116" max="15116" width="12.28515625" style="1168" bestFit="1" customWidth="1"/>
    <col min="15117" max="15117" width="14.85546875" style="1168" bestFit="1" customWidth="1"/>
    <col min="15118" max="15118" width="14.42578125" style="1168" bestFit="1" customWidth="1"/>
    <col min="15119" max="15119" width="12.28515625" style="1168" bestFit="1" customWidth="1"/>
    <col min="15120" max="15120" width="11" style="1168" customWidth="1"/>
    <col min="15121" max="15121" width="14.85546875" style="1168" customWidth="1"/>
    <col min="15122" max="15360" width="9.140625" style="1168"/>
    <col min="15361" max="15361" width="10.5703125" style="1168" bestFit="1" customWidth="1"/>
    <col min="15362" max="15362" width="12.28515625" style="1168" bestFit="1" customWidth="1"/>
    <col min="15363" max="15363" width="14.85546875" style="1168" bestFit="1" customWidth="1"/>
    <col min="15364" max="15365" width="9.28515625" style="1168" bestFit="1" customWidth="1"/>
    <col min="15366" max="15366" width="12.28515625" style="1168" bestFit="1" customWidth="1"/>
    <col min="15367" max="15367" width="14.85546875" style="1168" bestFit="1" customWidth="1"/>
    <col min="15368" max="15368" width="12.28515625" style="1168" bestFit="1" customWidth="1"/>
    <col min="15369" max="15369" width="14.85546875" style="1168" bestFit="1" customWidth="1"/>
    <col min="15370" max="15371" width="9.28515625" style="1168" bestFit="1" customWidth="1"/>
    <col min="15372" max="15372" width="12.28515625" style="1168" bestFit="1" customWidth="1"/>
    <col min="15373" max="15373" width="14.85546875" style="1168" bestFit="1" customWidth="1"/>
    <col min="15374" max="15374" width="14.42578125" style="1168" bestFit="1" customWidth="1"/>
    <col min="15375" max="15375" width="12.28515625" style="1168" bestFit="1" customWidth="1"/>
    <col min="15376" max="15376" width="11" style="1168" customWidth="1"/>
    <col min="15377" max="15377" width="14.85546875" style="1168" customWidth="1"/>
    <col min="15378" max="15616" width="9.140625" style="1168"/>
    <col min="15617" max="15617" width="10.5703125" style="1168" bestFit="1" customWidth="1"/>
    <col min="15618" max="15618" width="12.28515625" style="1168" bestFit="1" customWidth="1"/>
    <col min="15619" max="15619" width="14.85546875" style="1168" bestFit="1" customWidth="1"/>
    <col min="15620" max="15621" width="9.28515625" style="1168" bestFit="1" customWidth="1"/>
    <col min="15622" max="15622" width="12.28515625" style="1168" bestFit="1" customWidth="1"/>
    <col min="15623" max="15623" width="14.85546875" style="1168" bestFit="1" customWidth="1"/>
    <col min="15624" max="15624" width="12.28515625" style="1168" bestFit="1" customWidth="1"/>
    <col min="15625" max="15625" width="14.85546875" style="1168" bestFit="1" customWidth="1"/>
    <col min="15626" max="15627" width="9.28515625" style="1168" bestFit="1" customWidth="1"/>
    <col min="15628" max="15628" width="12.28515625" style="1168" bestFit="1" customWidth="1"/>
    <col min="15629" max="15629" width="14.85546875" style="1168" bestFit="1" customWidth="1"/>
    <col min="15630" max="15630" width="14.42578125" style="1168" bestFit="1" customWidth="1"/>
    <col min="15631" max="15631" width="12.28515625" style="1168" bestFit="1" customWidth="1"/>
    <col min="15632" max="15632" width="11" style="1168" customWidth="1"/>
    <col min="15633" max="15633" width="14.85546875" style="1168" customWidth="1"/>
    <col min="15634" max="15872" width="9.140625" style="1168"/>
    <col min="15873" max="15873" width="10.5703125" style="1168" bestFit="1" customWidth="1"/>
    <col min="15874" max="15874" width="12.28515625" style="1168" bestFit="1" customWidth="1"/>
    <col min="15875" max="15875" width="14.85546875" style="1168" bestFit="1" customWidth="1"/>
    <col min="15876" max="15877" width="9.28515625" style="1168" bestFit="1" customWidth="1"/>
    <col min="15878" max="15878" width="12.28515625" style="1168" bestFit="1" customWidth="1"/>
    <col min="15879" max="15879" width="14.85546875" style="1168" bestFit="1" customWidth="1"/>
    <col min="15880" max="15880" width="12.28515625" style="1168" bestFit="1" customWidth="1"/>
    <col min="15881" max="15881" width="14.85546875" style="1168" bestFit="1" customWidth="1"/>
    <col min="15882" max="15883" width="9.28515625" style="1168" bestFit="1" customWidth="1"/>
    <col min="15884" max="15884" width="12.28515625" style="1168" bestFit="1" customWidth="1"/>
    <col min="15885" max="15885" width="14.85546875" style="1168" bestFit="1" customWidth="1"/>
    <col min="15886" max="15886" width="14.42578125" style="1168" bestFit="1" customWidth="1"/>
    <col min="15887" max="15887" width="12.28515625" style="1168" bestFit="1" customWidth="1"/>
    <col min="15888" max="15888" width="11" style="1168" customWidth="1"/>
    <col min="15889" max="15889" width="14.85546875" style="1168" customWidth="1"/>
    <col min="15890" max="16128" width="9.140625" style="1168"/>
    <col min="16129" max="16129" width="10.5703125" style="1168" bestFit="1" customWidth="1"/>
    <col min="16130" max="16130" width="12.28515625" style="1168" bestFit="1" customWidth="1"/>
    <col min="16131" max="16131" width="14.85546875" style="1168" bestFit="1" customWidth="1"/>
    <col min="16132" max="16133" width="9.28515625" style="1168" bestFit="1" customWidth="1"/>
    <col min="16134" max="16134" width="12.28515625" style="1168" bestFit="1" customWidth="1"/>
    <col min="16135" max="16135" width="14.85546875" style="1168" bestFit="1" customWidth="1"/>
    <col min="16136" max="16136" width="12.28515625" style="1168" bestFit="1" customWidth="1"/>
    <col min="16137" max="16137" width="14.85546875" style="1168" bestFit="1" customWidth="1"/>
    <col min="16138" max="16139" width="9.28515625" style="1168" bestFit="1" customWidth="1"/>
    <col min="16140" max="16140" width="12.28515625" style="1168" bestFit="1" customWidth="1"/>
    <col min="16141" max="16141" width="14.85546875" style="1168" bestFit="1" customWidth="1"/>
    <col min="16142" max="16142" width="14.42578125" style="1168" bestFit="1" customWidth="1"/>
    <col min="16143" max="16143" width="12.28515625" style="1168" bestFit="1" customWidth="1"/>
    <col min="16144" max="16144" width="11" style="1168" customWidth="1"/>
    <col min="16145" max="16145" width="14.85546875" style="1168" customWidth="1"/>
    <col min="16146" max="16384" width="9.140625" style="1168"/>
  </cols>
  <sheetData>
    <row r="1" spans="1:20">
      <c r="A1" s="1885" t="s">
        <v>1219</v>
      </c>
      <c r="B1" s="1885"/>
      <c r="C1" s="1885"/>
      <c r="D1" s="1885"/>
      <c r="E1" s="1885"/>
      <c r="F1" s="1885"/>
      <c r="G1" s="1885"/>
      <c r="H1" s="1885"/>
      <c r="I1" s="1885"/>
      <c r="J1" s="1885"/>
      <c r="K1" s="1885"/>
      <c r="L1" s="1885"/>
      <c r="M1" s="1885"/>
      <c r="N1" s="1885"/>
      <c r="O1" s="1885"/>
      <c r="P1" s="1885"/>
      <c r="Q1" s="1885"/>
    </row>
    <row r="2" spans="1:20">
      <c r="A2" s="1886" t="s">
        <v>131</v>
      </c>
      <c r="B2" s="1886"/>
      <c r="C2" s="1886"/>
      <c r="D2" s="1886"/>
      <c r="E2" s="1886"/>
      <c r="F2" s="1886"/>
      <c r="G2" s="1886"/>
      <c r="H2" s="1886"/>
      <c r="I2" s="1886"/>
      <c r="J2" s="1886"/>
      <c r="K2" s="1886"/>
      <c r="L2" s="1886"/>
      <c r="M2" s="1886"/>
      <c r="N2" s="1886"/>
      <c r="O2" s="1886"/>
      <c r="P2" s="1886"/>
      <c r="Q2" s="1886"/>
    </row>
    <row r="3" spans="1:20" ht="16.5" thickBot="1">
      <c r="A3" s="1337"/>
      <c r="O3" s="1033"/>
      <c r="Q3" s="1033" t="s">
        <v>1220</v>
      </c>
    </row>
    <row r="4" spans="1:20" s="1194" customFormat="1" ht="21" customHeight="1" thickTop="1">
      <c r="A4" s="1893" t="s">
        <v>546</v>
      </c>
      <c r="B4" s="1895" t="s">
        <v>1221</v>
      </c>
      <c r="C4" s="1896"/>
      <c r="D4" s="1896"/>
      <c r="E4" s="1896"/>
      <c r="F4" s="1896"/>
      <c r="G4" s="1896"/>
      <c r="H4" s="1896"/>
      <c r="I4" s="1896"/>
      <c r="J4" s="1896"/>
      <c r="K4" s="1896"/>
      <c r="L4" s="1896"/>
      <c r="M4" s="1897"/>
      <c r="N4" s="1898" t="s">
        <v>1222</v>
      </c>
      <c r="O4" s="1896"/>
      <c r="P4" s="1896"/>
      <c r="Q4" s="1897"/>
    </row>
    <row r="5" spans="1:20" s="1194" customFormat="1" ht="21" customHeight="1">
      <c r="A5" s="1894"/>
      <c r="B5" s="1899" t="s">
        <v>7</v>
      </c>
      <c r="C5" s="1900"/>
      <c r="D5" s="1900"/>
      <c r="E5" s="1900"/>
      <c r="F5" s="1900"/>
      <c r="G5" s="1901"/>
      <c r="H5" s="1902" t="s">
        <v>53</v>
      </c>
      <c r="I5" s="1902"/>
      <c r="J5" s="1902"/>
      <c r="K5" s="1902"/>
      <c r="L5" s="1902"/>
      <c r="M5" s="1903"/>
      <c r="N5" s="1904" t="s">
        <v>7</v>
      </c>
      <c r="O5" s="1905"/>
      <c r="P5" s="1908" t="s">
        <v>53</v>
      </c>
      <c r="Q5" s="1909"/>
    </row>
    <row r="6" spans="1:20" s="1194" customFormat="1" ht="31.5" customHeight="1">
      <c r="A6" s="1894"/>
      <c r="B6" s="1912" t="s">
        <v>1223</v>
      </c>
      <c r="C6" s="1913"/>
      <c r="D6" s="1912" t="s">
        <v>1224</v>
      </c>
      <c r="E6" s="1913"/>
      <c r="F6" s="1914" t="s">
        <v>1225</v>
      </c>
      <c r="G6" s="1915"/>
      <c r="H6" s="1916" t="s">
        <v>1223</v>
      </c>
      <c r="I6" s="1917"/>
      <c r="J6" s="1918" t="s">
        <v>1224</v>
      </c>
      <c r="K6" s="1917"/>
      <c r="L6" s="1919" t="s">
        <v>1225</v>
      </c>
      <c r="M6" s="1920"/>
      <c r="N6" s="1906"/>
      <c r="O6" s="1907"/>
      <c r="P6" s="1910"/>
      <c r="Q6" s="1911"/>
    </row>
    <row r="7" spans="1:20" s="1194" customFormat="1" ht="21" customHeight="1">
      <c r="A7" s="1894"/>
      <c r="B7" s="1339" t="s">
        <v>1226</v>
      </c>
      <c r="C7" s="1339" t="s">
        <v>1227</v>
      </c>
      <c r="D7" s="1339" t="s">
        <v>1226</v>
      </c>
      <c r="E7" s="1339" t="s">
        <v>1227</v>
      </c>
      <c r="F7" s="1339" t="s">
        <v>1226</v>
      </c>
      <c r="G7" s="1340" t="s">
        <v>1227</v>
      </c>
      <c r="H7" s="1341" t="s">
        <v>1226</v>
      </c>
      <c r="I7" s="1342" t="s">
        <v>1227</v>
      </c>
      <c r="J7" s="1342" t="s">
        <v>1226</v>
      </c>
      <c r="K7" s="1342" t="s">
        <v>1227</v>
      </c>
      <c r="L7" s="1342" t="s">
        <v>1226</v>
      </c>
      <c r="M7" s="1343" t="s">
        <v>1227</v>
      </c>
      <c r="N7" s="1344" t="s">
        <v>1222</v>
      </c>
      <c r="O7" s="1345" t="s">
        <v>1228</v>
      </c>
      <c r="P7" s="1345" t="s">
        <v>1222</v>
      </c>
      <c r="Q7" s="1346" t="s">
        <v>1228</v>
      </c>
    </row>
    <row r="8" spans="1:20" s="1194" customFormat="1" ht="21" customHeight="1">
      <c r="A8" s="21" t="s">
        <v>200</v>
      </c>
      <c r="B8" s="1347">
        <v>220.8</v>
      </c>
      <c r="C8" s="1348">
        <v>23629.293000000001</v>
      </c>
      <c r="D8" s="1349">
        <v>0</v>
      </c>
      <c r="E8" s="1349">
        <v>0</v>
      </c>
      <c r="F8" s="1350">
        <f t="shared" ref="F8:G19" si="0">B8-D8</f>
        <v>220.8</v>
      </c>
      <c r="G8" s="1350">
        <f t="shared" si="0"/>
        <v>23629.293000000001</v>
      </c>
      <c r="H8" s="1351">
        <v>186.82499999999999</v>
      </c>
      <c r="I8" s="1352">
        <v>19141.891500000002</v>
      </c>
      <c r="J8" s="1353">
        <v>0</v>
      </c>
      <c r="K8" s="1353">
        <v>0</v>
      </c>
      <c r="L8" s="1354">
        <f t="shared" ref="L8:M19" si="1">H8-J8</f>
        <v>186.82499999999999</v>
      </c>
      <c r="M8" s="1355">
        <f t="shared" si="1"/>
        <v>19141.891500000002</v>
      </c>
      <c r="N8" s="1356">
        <v>17437</v>
      </c>
      <c r="O8" s="1357">
        <v>260</v>
      </c>
      <c r="P8" s="1357">
        <v>19228.93</v>
      </c>
      <c r="Q8" s="1358">
        <v>300</v>
      </c>
      <c r="S8" s="1359"/>
      <c r="T8" s="1359"/>
    </row>
    <row r="9" spans="1:20" s="1194" customFormat="1" ht="21" customHeight="1">
      <c r="A9" s="21" t="s">
        <v>201</v>
      </c>
      <c r="B9" s="1347">
        <v>316.7</v>
      </c>
      <c r="C9" s="1349">
        <v>33874</v>
      </c>
      <c r="D9" s="1349">
        <v>0</v>
      </c>
      <c r="E9" s="1349">
        <v>0</v>
      </c>
      <c r="F9" s="1350">
        <f t="shared" si="0"/>
        <v>316.7</v>
      </c>
      <c r="G9" s="1350">
        <f t="shared" si="0"/>
        <v>33874</v>
      </c>
      <c r="H9" s="1351">
        <v>344.4</v>
      </c>
      <c r="I9" s="1353">
        <f>3528.255*10</f>
        <v>35282.550000000003</v>
      </c>
      <c r="J9" s="1353">
        <v>0</v>
      </c>
      <c r="K9" s="1353">
        <v>0</v>
      </c>
      <c r="L9" s="1354">
        <f t="shared" si="1"/>
        <v>344.4</v>
      </c>
      <c r="M9" s="1355">
        <f t="shared" si="1"/>
        <v>35282.550000000003</v>
      </c>
      <c r="N9" s="1356">
        <v>25398.68</v>
      </c>
      <c r="O9" s="1357">
        <v>380</v>
      </c>
      <c r="P9" s="1357">
        <v>20495.34</v>
      </c>
      <c r="Q9" s="1358">
        <v>320</v>
      </c>
      <c r="R9" s="1360"/>
      <c r="S9" s="1359"/>
    </row>
    <row r="10" spans="1:20" s="1194" customFormat="1" ht="21" customHeight="1">
      <c r="A10" s="21" t="s">
        <v>202</v>
      </c>
      <c r="B10" s="1347">
        <v>388.40000000000003</v>
      </c>
      <c r="C10" s="1349">
        <v>41431.738499999999</v>
      </c>
      <c r="D10" s="1349">
        <v>0</v>
      </c>
      <c r="E10" s="1349">
        <v>0</v>
      </c>
      <c r="F10" s="1350">
        <f t="shared" si="0"/>
        <v>388.40000000000003</v>
      </c>
      <c r="G10" s="1350">
        <f t="shared" si="0"/>
        <v>41431.738499999999</v>
      </c>
      <c r="H10" s="1351">
        <v>416.28</v>
      </c>
      <c r="I10" s="1353">
        <v>43260.45</v>
      </c>
      <c r="J10" s="1353">
        <v>0</v>
      </c>
      <c r="K10" s="1353">
        <v>0</v>
      </c>
      <c r="L10" s="1354">
        <f t="shared" si="1"/>
        <v>416.28</v>
      </c>
      <c r="M10" s="1355">
        <f t="shared" si="1"/>
        <v>43260.45</v>
      </c>
      <c r="N10" s="1361">
        <v>17327.563999999998</v>
      </c>
      <c r="O10" s="1362">
        <v>260</v>
      </c>
      <c r="P10" s="1362">
        <v>15569.72</v>
      </c>
      <c r="Q10" s="1363">
        <v>240</v>
      </c>
      <c r="S10" s="1359"/>
    </row>
    <row r="11" spans="1:20" s="1194" customFormat="1" ht="21" customHeight="1">
      <c r="A11" s="21" t="s">
        <v>203</v>
      </c>
      <c r="B11" s="1347">
        <v>364.4</v>
      </c>
      <c r="C11" s="1349">
        <v>38936.5</v>
      </c>
      <c r="D11" s="1349">
        <v>0</v>
      </c>
      <c r="E11" s="1349">
        <v>0</v>
      </c>
      <c r="F11" s="1350">
        <f t="shared" si="0"/>
        <v>364.4</v>
      </c>
      <c r="G11" s="1350">
        <f t="shared" si="0"/>
        <v>38936.5</v>
      </c>
      <c r="H11" s="1353">
        <v>334.7</v>
      </c>
      <c r="I11" s="1351">
        <f>3478.851325*10</f>
        <v>34788.513250000004</v>
      </c>
      <c r="J11" s="1353">
        <v>0</v>
      </c>
      <c r="K11" s="1353">
        <v>0</v>
      </c>
      <c r="L11" s="1354">
        <f>H11-J11</f>
        <v>334.7</v>
      </c>
      <c r="M11" s="1355">
        <f t="shared" si="1"/>
        <v>34788.513250000004</v>
      </c>
      <c r="N11" s="1361">
        <v>26715.894</v>
      </c>
      <c r="O11" s="1362">
        <v>400</v>
      </c>
      <c r="P11" s="1362">
        <v>32487.71</v>
      </c>
      <c r="Q11" s="1363">
        <v>500</v>
      </c>
      <c r="S11" s="1359"/>
    </row>
    <row r="12" spans="1:20" s="1194" customFormat="1" ht="21" customHeight="1">
      <c r="A12" s="21" t="s">
        <v>204</v>
      </c>
      <c r="B12" s="1347">
        <v>348.36250000000001</v>
      </c>
      <c r="C12" s="1349">
        <v>37894.311249999999</v>
      </c>
      <c r="D12" s="1349">
        <v>0</v>
      </c>
      <c r="E12" s="1349">
        <v>0</v>
      </c>
      <c r="F12" s="1350">
        <f t="shared" si="0"/>
        <v>348.36250000000001</v>
      </c>
      <c r="G12" s="1350">
        <f t="shared" si="0"/>
        <v>37894.311249999999</v>
      </c>
      <c r="H12" s="1351">
        <v>336.15</v>
      </c>
      <c r="I12" s="1353">
        <f>3471.5016*10</f>
        <v>34715.016000000003</v>
      </c>
      <c r="J12" s="1353">
        <v>0</v>
      </c>
      <c r="K12" s="1353">
        <v>0</v>
      </c>
      <c r="L12" s="1354">
        <f>H12-J12</f>
        <v>336.15</v>
      </c>
      <c r="M12" s="1355">
        <f t="shared" si="1"/>
        <v>34715.016000000003</v>
      </c>
      <c r="N12" s="1361">
        <v>17714.03</v>
      </c>
      <c r="O12" s="1362">
        <v>260</v>
      </c>
      <c r="P12" s="1362">
        <v>23246.55</v>
      </c>
      <c r="Q12" s="1363">
        <v>360</v>
      </c>
      <c r="S12" s="1359"/>
    </row>
    <row r="13" spans="1:20" s="1194" customFormat="1" ht="21" customHeight="1">
      <c r="A13" s="21" t="s">
        <v>205</v>
      </c>
      <c r="B13" s="1347">
        <v>400.59</v>
      </c>
      <c r="C13" s="1349">
        <v>43581</v>
      </c>
      <c r="D13" s="1349">
        <v>0</v>
      </c>
      <c r="E13" s="1349">
        <v>0</v>
      </c>
      <c r="F13" s="1350">
        <f t="shared" si="0"/>
        <v>400.59</v>
      </c>
      <c r="G13" s="1350">
        <f t="shared" si="0"/>
        <v>43581</v>
      </c>
      <c r="H13" s="1351">
        <v>301.86</v>
      </c>
      <c r="I13" s="1353">
        <f>3085.41653*10</f>
        <v>30854.165300000001</v>
      </c>
      <c r="J13" s="1353">
        <v>0</v>
      </c>
      <c r="K13" s="1353">
        <v>0</v>
      </c>
      <c r="L13" s="1354">
        <f t="shared" si="1"/>
        <v>301.86</v>
      </c>
      <c r="M13" s="1355">
        <f t="shared" si="1"/>
        <v>30854.165300000001</v>
      </c>
      <c r="N13" s="1361">
        <v>28516.7</v>
      </c>
      <c r="O13" s="1362">
        <v>420</v>
      </c>
      <c r="P13" s="1362">
        <v>30670.890000000003</v>
      </c>
      <c r="Q13" s="1363">
        <v>480</v>
      </c>
    </row>
    <row r="14" spans="1:20" s="1194" customFormat="1" ht="21" customHeight="1">
      <c r="A14" s="21" t="s">
        <v>206</v>
      </c>
      <c r="B14" s="1347">
        <v>292.5</v>
      </c>
      <c r="C14" s="1349">
        <v>31770.9</v>
      </c>
      <c r="D14" s="1349">
        <v>0</v>
      </c>
      <c r="E14" s="1349">
        <v>0</v>
      </c>
      <c r="F14" s="1350">
        <f t="shared" si="0"/>
        <v>292.5</v>
      </c>
      <c r="G14" s="1350">
        <f t="shared" si="0"/>
        <v>31770.9</v>
      </c>
      <c r="H14" s="1351"/>
      <c r="I14" s="1353"/>
      <c r="J14" s="1353">
        <v>0</v>
      </c>
      <c r="K14" s="1353">
        <v>0</v>
      </c>
      <c r="L14" s="1354">
        <f t="shared" si="1"/>
        <v>0</v>
      </c>
      <c r="M14" s="1355">
        <f t="shared" si="1"/>
        <v>0</v>
      </c>
      <c r="N14" s="1361">
        <v>25765.9</v>
      </c>
      <c r="O14" s="1362">
        <v>380</v>
      </c>
      <c r="P14" s="1362"/>
      <c r="Q14" s="1363"/>
    </row>
    <row r="15" spans="1:20" s="1194" customFormat="1" ht="21" customHeight="1">
      <c r="A15" s="21" t="s">
        <v>207</v>
      </c>
      <c r="B15" s="1349">
        <v>363.9</v>
      </c>
      <c r="C15" s="1349">
        <v>38901.5</v>
      </c>
      <c r="D15" s="1349">
        <v>0</v>
      </c>
      <c r="E15" s="1347">
        <v>0</v>
      </c>
      <c r="F15" s="1349">
        <f t="shared" si="0"/>
        <v>363.9</v>
      </c>
      <c r="G15" s="1350">
        <f t="shared" si="0"/>
        <v>38901.5</v>
      </c>
      <c r="H15" s="1354"/>
      <c r="I15" s="1353"/>
      <c r="J15" s="1353">
        <v>0</v>
      </c>
      <c r="K15" s="1364">
        <v>0</v>
      </c>
      <c r="L15" s="1353">
        <f t="shared" si="1"/>
        <v>0</v>
      </c>
      <c r="M15" s="1355">
        <f t="shared" si="1"/>
        <v>0</v>
      </c>
      <c r="N15" s="1361">
        <v>24082.46</v>
      </c>
      <c r="O15" s="1362">
        <v>360</v>
      </c>
      <c r="P15" s="1362"/>
      <c r="Q15" s="1363"/>
    </row>
    <row r="16" spans="1:20" s="1194" customFormat="1" ht="21" customHeight="1">
      <c r="A16" s="21" t="s">
        <v>208</v>
      </c>
      <c r="B16" s="1365">
        <v>361.54</v>
      </c>
      <c r="C16" s="1365">
        <v>37579.954100000003</v>
      </c>
      <c r="D16" s="1349">
        <v>0</v>
      </c>
      <c r="E16" s="1347">
        <v>0</v>
      </c>
      <c r="F16" s="1349">
        <f t="shared" si="0"/>
        <v>361.54</v>
      </c>
      <c r="G16" s="1350">
        <f t="shared" si="0"/>
        <v>37579.954100000003</v>
      </c>
      <c r="H16" s="1366"/>
      <c r="I16" s="1367"/>
      <c r="J16" s="1353">
        <v>0</v>
      </c>
      <c r="K16" s="1364">
        <v>0</v>
      </c>
      <c r="L16" s="1353">
        <f t="shared" si="1"/>
        <v>0</v>
      </c>
      <c r="M16" s="1355">
        <f t="shared" si="1"/>
        <v>0</v>
      </c>
      <c r="N16" s="1361">
        <v>32585.18</v>
      </c>
      <c r="O16" s="1362">
        <v>500</v>
      </c>
      <c r="P16" s="1362"/>
      <c r="Q16" s="1363"/>
    </row>
    <row r="17" spans="1:19" s="1194" customFormat="1" ht="21" customHeight="1">
      <c r="A17" s="21" t="s">
        <v>209</v>
      </c>
      <c r="B17" s="1347">
        <v>320.8</v>
      </c>
      <c r="C17" s="1349">
        <v>33035.5</v>
      </c>
      <c r="D17" s="1349">
        <v>0</v>
      </c>
      <c r="E17" s="1347">
        <v>0</v>
      </c>
      <c r="F17" s="1349">
        <f t="shared" si="0"/>
        <v>320.8</v>
      </c>
      <c r="G17" s="1350">
        <f t="shared" si="0"/>
        <v>33035.5</v>
      </c>
      <c r="H17" s="1351"/>
      <c r="I17" s="1353"/>
      <c r="J17" s="1353">
        <v>0</v>
      </c>
      <c r="K17" s="1364">
        <v>0</v>
      </c>
      <c r="L17" s="1353">
        <f t="shared" si="1"/>
        <v>0</v>
      </c>
      <c r="M17" s="1355">
        <f t="shared" si="1"/>
        <v>0</v>
      </c>
      <c r="N17" s="1361">
        <v>10315.15</v>
      </c>
      <c r="O17" s="1362">
        <v>160</v>
      </c>
      <c r="P17" s="1362"/>
      <c r="Q17" s="1363"/>
    </row>
    <row r="18" spans="1:19" s="1194" customFormat="1" ht="21" customHeight="1">
      <c r="A18" s="21" t="s">
        <v>210</v>
      </c>
      <c r="B18" s="1347">
        <v>365.8</v>
      </c>
      <c r="C18" s="1349">
        <v>37693.9</v>
      </c>
      <c r="D18" s="1349">
        <v>0</v>
      </c>
      <c r="E18" s="1347">
        <v>0</v>
      </c>
      <c r="F18" s="1349">
        <f t="shared" si="0"/>
        <v>365.8</v>
      </c>
      <c r="G18" s="1350">
        <f t="shared" si="0"/>
        <v>37693.9</v>
      </c>
      <c r="H18" s="1351"/>
      <c r="I18" s="1353"/>
      <c r="J18" s="1353">
        <v>0</v>
      </c>
      <c r="K18" s="1364">
        <v>0</v>
      </c>
      <c r="L18" s="1353">
        <f t="shared" si="1"/>
        <v>0</v>
      </c>
      <c r="M18" s="1355">
        <f t="shared" si="1"/>
        <v>0</v>
      </c>
      <c r="N18" s="1361">
        <v>21895.599999999999</v>
      </c>
      <c r="O18" s="1362">
        <v>340</v>
      </c>
      <c r="P18" s="1362"/>
      <c r="Q18" s="1363"/>
    </row>
    <row r="19" spans="1:19" s="1194" customFormat="1" ht="21" customHeight="1">
      <c r="A19" s="25" t="s">
        <v>211</v>
      </c>
      <c r="B19" s="1368">
        <v>363.4</v>
      </c>
      <c r="C19" s="1369">
        <v>37530</v>
      </c>
      <c r="D19" s="1349">
        <v>0</v>
      </c>
      <c r="E19" s="1347">
        <v>0</v>
      </c>
      <c r="F19" s="1349">
        <f t="shared" si="0"/>
        <v>363.4</v>
      </c>
      <c r="G19" s="1350">
        <f t="shared" si="0"/>
        <v>37530</v>
      </c>
      <c r="H19" s="1370"/>
      <c r="I19" s="1371"/>
      <c r="J19" s="1353">
        <v>0</v>
      </c>
      <c r="K19" s="1364">
        <v>0</v>
      </c>
      <c r="L19" s="1353">
        <f t="shared" si="1"/>
        <v>0</v>
      </c>
      <c r="M19" s="1355">
        <f t="shared" si="1"/>
        <v>0</v>
      </c>
      <c r="N19" s="1372">
        <v>25826.070000000003</v>
      </c>
      <c r="O19" s="1373">
        <v>400</v>
      </c>
      <c r="P19" s="1373"/>
      <c r="Q19" s="1374"/>
      <c r="S19" s="1375"/>
    </row>
    <row r="20" spans="1:19" s="1194" customFormat="1" ht="21" customHeight="1" thickBot="1">
      <c r="A20" s="1376" t="s">
        <v>555</v>
      </c>
      <c r="B20" s="1377">
        <f>SUM(B8:B19)</f>
        <v>4107.1925000000001</v>
      </c>
      <c r="C20" s="1378">
        <f>SUM(C8:C19)</f>
        <v>435858.59684999997</v>
      </c>
      <c r="D20" s="1378">
        <f>SUM(D8:D19)</f>
        <v>0</v>
      </c>
      <c r="E20" s="1378">
        <f>SUM(E8:E19)</f>
        <v>0</v>
      </c>
      <c r="F20" s="1377">
        <f>SUM(F8:F19)</f>
        <v>4107.1925000000001</v>
      </c>
      <c r="G20" s="1378">
        <f t="shared" ref="G20:M20" si="2">SUM(G8:G19)</f>
        <v>435858.59684999997</v>
      </c>
      <c r="H20" s="1379">
        <f t="shared" si="2"/>
        <v>1920.2150000000001</v>
      </c>
      <c r="I20" s="1379">
        <f t="shared" si="2"/>
        <v>198042.58604999998</v>
      </c>
      <c r="J20" s="1379">
        <f t="shared" si="2"/>
        <v>0</v>
      </c>
      <c r="K20" s="1379">
        <f t="shared" si="2"/>
        <v>0</v>
      </c>
      <c r="L20" s="1380">
        <f t="shared" si="2"/>
        <v>1920.2150000000001</v>
      </c>
      <c r="M20" s="1381">
        <f t="shared" si="2"/>
        <v>198042.58604999998</v>
      </c>
      <c r="N20" s="1382">
        <f>SUM(N8:N19)</f>
        <v>273580.228</v>
      </c>
      <c r="O20" s="1383">
        <f>SUM(O8:O19)</f>
        <v>4120</v>
      </c>
      <c r="P20" s="1383">
        <f>SUM(P8:P19)</f>
        <v>141699.14000000001</v>
      </c>
      <c r="Q20" s="1384">
        <f>SUM(Q8:Q19)</f>
        <v>2200</v>
      </c>
      <c r="S20" s="1375"/>
    </row>
    <row r="21" spans="1:19" s="1194" customFormat="1" ht="16.5" thickTop="1">
      <c r="H21" s="1385"/>
      <c r="I21" s="1385"/>
      <c r="J21" s="1385"/>
      <c r="K21" s="1385"/>
      <c r="L21" s="1385"/>
      <c r="M21" s="1385"/>
      <c r="S21" s="1375"/>
    </row>
    <row r="22" spans="1:19" s="1194" customFormat="1">
      <c r="C22" s="1386"/>
      <c r="D22" s="1387"/>
      <c r="E22" s="1387"/>
      <c r="F22" s="1387"/>
      <c r="H22" s="1385"/>
      <c r="I22" s="1388"/>
      <c r="J22" s="1389"/>
      <c r="K22" s="1389"/>
      <c r="L22" s="1389"/>
      <c r="M22" s="1385"/>
      <c r="N22" s="1375"/>
      <c r="P22" s="1375"/>
      <c r="S22" s="1375"/>
    </row>
    <row r="23" spans="1:19">
      <c r="B23" s="1336"/>
      <c r="C23" s="1390"/>
      <c r="D23" s="1391"/>
      <c r="E23" s="1391"/>
      <c r="F23" s="1391"/>
      <c r="G23" s="1336">
        <v>219346.8</v>
      </c>
      <c r="H23" s="1392"/>
      <c r="I23" s="1393"/>
      <c r="J23" s="1394"/>
      <c r="K23" s="1394"/>
      <c r="L23" s="1394"/>
      <c r="M23" s="1392"/>
      <c r="N23" s="1375"/>
      <c r="O23" s="1321"/>
      <c r="P23" s="1375"/>
      <c r="Q23" s="1321"/>
      <c r="S23" s="1194"/>
    </row>
    <row r="24" spans="1:19">
      <c r="B24" s="1336"/>
      <c r="C24" s="1391"/>
      <c r="D24" s="1391"/>
      <c r="E24" s="1391"/>
      <c r="F24" s="1391"/>
      <c r="G24" s="1336"/>
      <c r="H24" s="1392"/>
      <c r="I24" s="1394"/>
      <c r="J24" s="1394"/>
      <c r="K24" s="1394"/>
      <c r="L24" s="1394"/>
      <c r="M24" s="1392"/>
      <c r="N24" s="1375"/>
      <c r="O24" s="1395"/>
      <c r="P24" s="1375"/>
    </row>
    <row r="25" spans="1:19">
      <c r="B25" s="1336"/>
      <c r="C25" s="1391"/>
      <c r="D25" s="1391"/>
      <c r="E25" s="1391"/>
      <c r="F25" s="1391"/>
      <c r="G25" s="1336"/>
      <c r="H25" s="1392"/>
      <c r="I25" s="1396"/>
      <c r="J25" s="1394"/>
      <c r="K25" s="1394"/>
      <c r="L25" s="1394"/>
      <c r="M25" s="1392"/>
      <c r="O25" s="1395"/>
      <c r="P25" s="1321"/>
    </row>
    <row r="26" spans="1:19">
      <c r="B26" s="1391"/>
      <c r="C26" s="1391"/>
      <c r="D26" s="1391"/>
      <c r="E26" s="1391"/>
      <c r="F26" s="1391"/>
      <c r="G26" s="1336"/>
      <c r="H26" s="1394"/>
      <c r="I26" s="1396"/>
      <c r="J26" s="1394"/>
      <c r="K26" s="1394"/>
      <c r="L26" s="1394"/>
      <c r="M26" s="1392"/>
      <c r="N26" s="1321"/>
      <c r="O26" s="1321"/>
      <c r="P26" s="1395"/>
      <c r="Q26" s="1395"/>
      <c r="R26" s="1168" t="s">
        <v>1229</v>
      </c>
    </row>
    <row r="27" spans="1:19">
      <c r="B27" s="1391"/>
      <c r="C27" s="1391"/>
      <c r="D27" s="1391"/>
      <c r="E27" s="1391"/>
      <c r="F27" s="1391"/>
      <c r="G27" s="1336"/>
      <c r="H27" s="1394"/>
      <c r="I27" s="1394"/>
      <c r="J27" s="1394"/>
      <c r="K27" s="1394"/>
      <c r="L27" s="1394"/>
      <c r="M27" s="1392"/>
      <c r="N27" s="1321"/>
      <c r="O27" s="1321"/>
      <c r="P27" s="1321"/>
    </row>
    <row r="28" spans="1:19">
      <c r="B28" s="1391"/>
      <c r="C28" s="1391"/>
      <c r="D28" s="1391"/>
      <c r="E28" s="1391"/>
      <c r="F28" s="1391"/>
      <c r="G28" s="1336"/>
      <c r="H28" s="1394"/>
      <c r="I28" s="1394"/>
      <c r="J28" s="1394"/>
      <c r="K28" s="1394"/>
      <c r="L28" s="1394"/>
      <c r="M28" s="1392"/>
    </row>
    <row r="29" spans="1:19">
      <c r="B29" s="1391"/>
      <c r="C29" s="1391"/>
      <c r="D29" s="1391"/>
      <c r="E29" s="1391"/>
      <c r="F29" s="1391"/>
      <c r="G29" s="1336"/>
      <c r="H29" s="1394"/>
      <c r="I29" s="1394"/>
      <c r="J29" s="1394"/>
      <c r="K29" s="1394"/>
      <c r="L29" s="1394"/>
      <c r="M29" s="1392"/>
      <c r="P29" s="1395"/>
    </row>
    <row r="30" spans="1:19">
      <c r="B30" s="1391"/>
      <c r="C30" s="1391"/>
      <c r="D30" s="1391"/>
      <c r="E30" s="1391"/>
      <c r="F30" s="1391"/>
      <c r="G30" s="1336"/>
      <c r="H30" s="1394"/>
      <c r="I30" s="1394"/>
      <c r="J30" s="1394"/>
      <c r="K30" s="1394"/>
      <c r="L30" s="1394"/>
      <c r="M30" s="1392"/>
    </row>
    <row r="31" spans="1:19">
      <c r="B31" s="1391"/>
      <c r="C31" s="1391"/>
      <c r="D31" s="1391"/>
      <c r="E31" s="1391"/>
      <c r="F31" s="1391"/>
      <c r="G31" s="1397"/>
      <c r="H31" s="1394"/>
      <c r="I31" s="1394"/>
      <c r="J31" s="1394"/>
      <c r="K31" s="1394"/>
      <c r="L31" s="1394"/>
      <c r="M31" s="1398"/>
      <c r="P31" s="1395"/>
    </row>
    <row r="32" spans="1:19">
      <c r="B32" s="1391"/>
      <c r="C32" s="1391"/>
      <c r="D32" s="1391"/>
      <c r="E32" s="1391"/>
      <c r="F32" s="1391"/>
      <c r="G32" s="1397"/>
      <c r="H32" s="1394"/>
      <c r="I32" s="1394"/>
      <c r="J32" s="1394"/>
      <c r="K32" s="1394"/>
      <c r="L32" s="1394"/>
      <c r="M32" s="1398"/>
      <c r="P32" s="1321"/>
    </row>
    <row r="33" spans="2:13">
      <c r="B33" s="1391"/>
      <c r="C33" s="1391"/>
      <c r="D33" s="1391"/>
      <c r="E33" s="1391"/>
      <c r="F33" s="1391"/>
      <c r="G33" s="1397"/>
      <c r="H33" s="1394"/>
      <c r="I33" s="1394"/>
      <c r="J33" s="1394"/>
      <c r="K33" s="1394"/>
      <c r="L33" s="1394"/>
      <c r="M33" s="1398"/>
    </row>
    <row r="34" spans="2:13">
      <c r="B34" s="1391"/>
      <c r="C34" s="1391"/>
      <c r="D34" s="1391"/>
      <c r="E34" s="1391"/>
      <c r="F34" s="1391"/>
      <c r="G34" s="1391"/>
      <c r="H34" s="1394"/>
      <c r="I34" s="1394"/>
      <c r="J34" s="1394"/>
      <c r="K34" s="1394"/>
      <c r="L34" s="1394"/>
      <c r="M34" s="1394"/>
    </row>
  </sheetData>
  <mergeCells count="15">
    <mergeCell ref="A1:Q1"/>
    <mergeCell ref="A2:Q2"/>
    <mergeCell ref="A4:A7"/>
    <mergeCell ref="B4:M4"/>
    <mergeCell ref="N4:Q4"/>
    <mergeCell ref="B5:G5"/>
    <mergeCell ref="H5:M5"/>
    <mergeCell ref="N5:O6"/>
    <mergeCell ref="P5:Q6"/>
    <mergeCell ref="B6:C6"/>
    <mergeCell ref="D6:E6"/>
    <mergeCell ref="F6:G6"/>
    <mergeCell ref="H6:I6"/>
    <mergeCell ref="J6:K6"/>
    <mergeCell ref="L6:M6"/>
  </mergeCells>
  <pageMargins left="0.7" right="0.7" top="1" bottom="1" header="0.3" footer="0.3"/>
  <pageSetup scale="4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topLeftCell="C1" workbookViewId="0">
      <selection activeCell="L5" sqref="L5:M5"/>
    </sheetView>
  </sheetViews>
  <sheetFormatPr defaultRowHeight="15.75"/>
  <cols>
    <col min="1" max="1" width="13" style="151" customWidth="1"/>
    <col min="2" max="2" width="17.5703125" style="151" bestFit="1" customWidth="1"/>
    <col min="3" max="3" width="13.28515625" style="151" bestFit="1" customWidth="1"/>
    <col min="4" max="4" width="19.7109375" style="151" bestFit="1" customWidth="1"/>
    <col min="5" max="5" width="13.28515625" style="151" bestFit="1" customWidth="1"/>
    <col min="6" max="6" width="14.85546875" style="151" bestFit="1" customWidth="1"/>
    <col min="7" max="7" width="13.28515625" style="151" bestFit="1" customWidth="1"/>
    <col min="8" max="8" width="18" style="151" bestFit="1" customWidth="1"/>
    <col min="9" max="9" width="13.28515625" style="151" bestFit="1" customWidth="1"/>
    <col min="10" max="10" width="16.5703125" style="151" bestFit="1" customWidth="1"/>
    <col min="11" max="11" width="13.140625" style="151" customWidth="1"/>
    <col min="12" max="12" width="12.5703125" style="151" bestFit="1" customWidth="1"/>
    <col min="13" max="13" width="13.28515625" style="151" bestFit="1" customWidth="1"/>
    <col min="14" max="256" width="9.140625" style="151"/>
    <col min="257" max="257" width="10.140625" style="151" customWidth="1"/>
    <col min="258" max="258" width="13.7109375" style="151" customWidth="1"/>
    <col min="259" max="259" width="11.28515625" style="151" customWidth="1"/>
    <col min="260" max="260" width="14.7109375" style="151" bestFit="1" customWidth="1"/>
    <col min="261" max="261" width="10.85546875" style="151" customWidth="1"/>
    <col min="262" max="262" width="11.42578125" style="151" bestFit="1" customWidth="1"/>
    <col min="263" max="263" width="11.85546875" style="151" customWidth="1"/>
    <col min="264" max="264" width="14.85546875" style="151" bestFit="1" customWidth="1"/>
    <col min="265" max="265" width="12.140625" style="151" customWidth="1"/>
    <col min="266" max="266" width="14.85546875" style="151" bestFit="1" customWidth="1"/>
    <col min="267" max="267" width="13.140625" style="151" customWidth="1"/>
    <col min="268" max="268" width="10.5703125" style="151" customWidth="1"/>
    <col min="269" max="269" width="12" style="151" customWidth="1"/>
    <col min="270" max="512" width="9.140625" style="151"/>
    <col min="513" max="513" width="10.140625" style="151" customWidth="1"/>
    <col min="514" max="514" width="13.7109375" style="151" customWidth="1"/>
    <col min="515" max="515" width="11.28515625" style="151" customWidth="1"/>
    <col min="516" max="516" width="14.7109375" style="151" bestFit="1" customWidth="1"/>
    <col min="517" max="517" width="10.85546875" style="151" customWidth="1"/>
    <col min="518" max="518" width="11.42578125" style="151" bestFit="1" customWidth="1"/>
    <col min="519" max="519" width="11.85546875" style="151" customWidth="1"/>
    <col min="520" max="520" width="14.85546875" style="151" bestFit="1" customWidth="1"/>
    <col min="521" max="521" width="12.140625" style="151" customWidth="1"/>
    <col min="522" max="522" width="14.85546875" style="151" bestFit="1" customWidth="1"/>
    <col min="523" max="523" width="13.140625" style="151" customWidth="1"/>
    <col min="524" max="524" width="10.5703125" style="151" customWidth="1"/>
    <col min="525" max="525" width="12" style="151" customWidth="1"/>
    <col min="526" max="768" width="9.140625" style="151"/>
    <col min="769" max="769" width="10.140625" style="151" customWidth="1"/>
    <col min="770" max="770" width="13.7109375" style="151" customWidth="1"/>
    <col min="771" max="771" width="11.28515625" style="151" customWidth="1"/>
    <col min="772" max="772" width="14.7109375" style="151" bestFit="1" customWidth="1"/>
    <col min="773" max="773" width="10.85546875" style="151" customWidth="1"/>
    <col min="774" max="774" width="11.42578125" style="151" bestFit="1" customWidth="1"/>
    <col min="775" max="775" width="11.85546875" style="151" customWidth="1"/>
    <col min="776" max="776" width="14.85546875" style="151" bestFit="1" customWidth="1"/>
    <col min="777" max="777" width="12.140625" style="151" customWidth="1"/>
    <col min="778" max="778" width="14.85546875" style="151" bestFit="1" customWidth="1"/>
    <col min="779" max="779" width="13.140625" style="151" customWidth="1"/>
    <col min="780" max="780" width="10.5703125" style="151" customWidth="1"/>
    <col min="781" max="781" width="12" style="151" customWidth="1"/>
    <col min="782" max="1024" width="9.140625" style="151"/>
    <col min="1025" max="1025" width="10.140625" style="151" customWidth="1"/>
    <col min="1026" max="1026" width="13.7109375" style="151" customWidth="1"/>
    <col min="1027" max="1027" width="11.28515625" style="151" customWidth="1"/>
    <col min="1028" max="1028" width="14.7109375" style="151" bestFit="1" customWidth="1"/>
    <col min="1029" max="1029" width="10.85546875" style="151" customWidth="1"/>
    <col min="1030" max="1030" width="11.42578125" style="151" bestFit="1" customWidth="1"/>
    <col min="1031" max="1031" width="11.85546875" style="151" customWidth="1"/>
    <col min="1032" max="1032" width="14.85546875" style="151" bestFit="1" customWidth="1"/>
    <col min="1033" max="1033" width="12.140625" style="151" customWidth="1"/>
    <col min="1034" max="1034" width="14.85546875" style="151" bestFit="1" customWidth="1"/>
    <col min="1035" max="1035" width="13.140625" style="151" customWidth="1"/>
    <col min="1036" max="1036" width="10.5703125" style="151" customWidth="1"/>
    <col min="1037" max="1037" width="12" style="151" customWidth="1"/>
    <col min="1038" max="1280" width="9.140625" style="151"/>
    <col min="1281" max="1281" width="10.140625" style="151" customWidth="1"/>
    <col min="1282" max="1282" width="13.7109375" style="151" customWidth="1"/>
    <col min="1283" max="1283" width="11.28515625" style="151" customWidth="1"/>
    <col min="1284" max="1284" width="14.7109375" style="151" bestFit="1" customWidth="1"/>
    <col min="1285" max="1285" width="10.85546875" style="151" customWidth="1"/>
    <col min="1286" max="1286" width="11.42578125" style="151" bestFit="1" customWidth="1"/>
    <col min="1287" max="1287" width="11.85546875" style="151" customWidth="1"/>
    <col min="1288" max="1288" width="14.85546875" style="151" bestFit="1" customWidth="1"/>
    <col min="1289" max="1289" width="12.140625" style="151" customWidth="1"/>
    <col min="1290" max="1290" width="14.85546875" style="151" bestFit="1" customWidth="1"/>
    <col min="1291" max="1291" width="13.140625" style="151" customWidth="1"/>
    <col min="1292" max="1292" width="10.5703125" style="151" customWidth="1"/>
    <col min="1293" max="1293" width="12" style="151" customWidth="1"/>
    <col min="1294" max="1536" width="9.140625" style="151"/>
    <col min="1537" max="1537" width="10.140625" style="151" customWidth="1"/>
    <col min="1538" max="1538" width="13.7109375" style="151" customWidth="1"/>
    <col min="1539" max="1539" width="11.28515625" style="151" customWidth="1"/>
    <col min="1540" max="1540" width="14.7109375" style="151" bestFit="1" customWidth="1"/>
    <col min="1541" max="1541" width="10.85546875" style="151" customWidth="1"/>
    <col min="1542" max="1542" width="11.42578125" style="151" bestFit="1" customWidth="1"/>
    <col min="1543" max="1543" width="11.85546875" style="151" customWidth="1"/>
    <col min="1544" max="1544" width="14.85546875" style="151" bestFit="1" customWidth="1"/>
    <col min="1545" max="1545" width="12.140625" style="151" customWidth="1"/>
    <col min="1546" max="1546" width="14.85546875" style="151" bestFit="1" customWidth="1"/>
    <col min="1547" max="1547" width="13.140625" style="151" customWidth="1"/>
    <col min="1548" max="1548" width="10.5703125" style="151" customWidth="1"/>
    <col min="1549" max="1549" width="12" style="151" customWidth="1"/>
    <col min="1550" max="1792" width="9.140625" style="151"/>
    <col min="1793" max="1793" width="10.140625" style="151" customWidth="1"/>
    <col min="1794" max="1794" width="13.7109375" style="151" customWidth="1"/>
    <col min="1795" max="1795" width="11.28515625" style="151" customWidth="1"/>
    <col min="1796" max="1796" width="14.7109375" style="151" bestFit="1" customWidth="1"/>
    <col min="1797" max="1797" width="10.85546875" style="151" customWidth="1"/>
    <col min="1798" max="1798" width="11.42578125" style="151" bestFit="1" customWidth="1"/>
    <col min="1799" max="1799" width="11.85546875" style="151" customWidth="1"/>
    <col min="1800" max="1800" width="14.85546875" style="151" bestFit="1" customWidth="1"/>
    <col min="1801" max="1801" width="12.140625" style="151" customWidth="1"/>
    <col min="1802" max="1802" width="14.85546875" style="151" bestFit="1" customWidth="1"/>
    <col min="1803" max="1803" width="13.140625" style="151" customWidth="1"/>
    <col min="1804" max="1804" width="10.5703125" style="151" customWidth="1"/>
    <col min="1805" max="1805" width="12" style="151" customWidth="1"/>
    <col min="1806" max="2048" width="9.140625" style="151"/>
    <col min="2049" max="2049" width="10.140625" style="151" customWidth="1"/>
    <col min="2050" max="2050" width="13.7109375" style="151" customWidth="1"/>
    <col min="2051" max="2051" width="11.28515625" style="151" customWidth="1"/>
    <col min="2052" max="2052" width="14.7109375" style="151" bestFit="1" customWidth="1"/>
    <col min="2053" max="2053" width="10.85546875" style="151" customWidth="1"/>
    <col min="2054" max="2054" width="11.42578125" style="151" bestFit="1" customWidth="1"/>
    <col min="2055" max="2055" width="11.85546875" style="151" customWidth="1"/>
    <col min="2056" max="2056" width="14.85546875" style="151" bestFit="1" customWidth="1"/>
    <col min="2057" max="2057" width="12.140625" style="151" customWidth="1"/>
    <col min="2058" max="2058" width="14.85546875" style="151" bestFit="1" customWidth="1"/>
    <col min="2059" max="2059" width="13.140625" style="151" customWidth="1"/>
    <col min="2060" max="2060" width="10.5703125" style="151" customWidth="1"/>
    <col min="2061" max="2061" width="12" style="151" customWidth="1"/>
    <col min="2062" max="2304" width="9.140625" style="151"/>
    <col min="2305" max="2305" width="10.140625" style="151" customWidth="1"/>
    <col min="2306" max="2306" width="13.7109375" style="151" customWidth="1"/>
    <col min="2307" max="2307" width="11.28515625" style="151" customWidth="1"/>
    <col min="2308" max="2308" width="14.7109375" style="151" bestFit="1" customWidth="1"/>
    <col min="2309" max="2309" width="10.85546875" style="151" customWidth="1"/>
    <col min="2310" max="2310" width="11.42578125" style="151" bestFit="1" customWidth="1"/>
    <col min="2311" max="2311" width="11.85546875" style="151" customWidth="1"/>
    <col min="2312" max="2312" width="14.85546875" style="151" bestFit="1" customWidth="1"/>
    <col min="2313" max="2313" width="12.140625" style="151" customWidth="1"/>
    <col min="2314" max="2314" width="14.85546875" style="151" bestFit="1" customWidth="1"/>
    <col min="2315" max="2315" width="13.140625" style="151" customWidth="1"/>
    <col min="2316" max="2316" width="10.5703125" style="151" customWidth="1"/>
    <col min="2317" max="2317" width="12" style="151" customWidth="1"/>
    <col min="2318" max="2560" width="9.140625" style="151"/>
    <col min="2561" max="2561" width="10.140625" style="151" customWidth="1"/>
    <col min="2562" max="2562" width="13.7109375" style="151" customWidth="1"/>
    <col min="2563" max="2563" width="11.28515625" style="151" customWidth="1"/>
    <col min="2564" max="2564" width="14.7109375" style="151" bestFit="1" customWidth="1"/>
    <col min="2565" max="2565" width="10.85546875" style="151" customWidth="1"/>
    <col min="2566" max="2566" width="11.42578125" style="151" bestFit="1" customWidth="1"/>
    <col min="2567" max="2567" width="11.85546875" style="151" customWidth="1"/>
    <col min="2568" max="2568" width="14.85546875" style="151" bestFit="1" customWidth="1"/>
    <col min="2569" max="2569" width="12.140625" style="151" customWidth="1"/>
    <col min="2570" max="2570" width="14.85546875" style="151" bestFit="1" customWidth="1"/>
    <col min="2571" max="2571" width="13.140625" style="151" customWidth="1"/>
    <col min="2572" max="2572" width="10.5703125" style="151" customWidth="1"/>
    <col min="2573" max="2573" width="12" style="151" customWidth="1"/>
    <col min="2574" max="2816" width="9.140625" style="151"/>
    <col min="2817" max="2817" width="10.140625" style="151" customWidth="1"/>
    <col min="2818" max="2818" width="13.7109375" style="151" customWidth="1"/>
    <col min="2819" max="2819" width="11.28515625" style="151" customWidth="1"/>
    <col min="2820" max="2820" width="14.7109375" style="151" bestFit="1" customWidth="1"/>
    <col min="2821" max="2821" width="10.85546875" style="151" customWidth="1"/>
    <col min="2822" max="2822" width="11.42578125" style="151" bestFit="1" customWidth="1"/>
    <col min="2823" max="2823" width="11.85546875" style="151" customWidth="1"/>
    <col min="2824" max="2824" width="14.85546875" style="151" bestFit="1" customWidth="1"/>
    <col min="2825" max="2825" width="12.140625" style="151" customWidth="1"/>
    <col min="2826" max="2826" width="14.85546875" style="151" bestFit="1" customWidth="1"/>
    <col min="2827" max="2827" width="13.140625" style="151" customWidth="1"/>
    <col min="2828" max="2828" width="10.5703125" style="151" customWidth="1"/>
    <col min="2829" max="2829" width="12" style="151" customWidth="1"/>
    <col min="2830" max="3072" width="9.140625" style="151"/>
    <col min="3073" max="3073" width="10.140625" style="151" customWidth="1"/>
    <col min="3074" max="3074" width="13.7109375" style="151" customWidth="1"/>
    <col min="3075" max="3075" width="11.28515625" style="151" customWidth="1"/>
    <col min="3076" max="3076" width="14.7109375" style="151" bestFit="1" customWidth="1"/>
    <col min="3077" max="3077" width="10.85546875" style="151" customWidth="1"/>
    <col min="3078" max="3078" width="11.42578125" style="151" bestFit="1" customWidth="1"/>
    <col min="3079" max="3079" width="11.85546875" style="151" customWidth="1"/>
    <col min="3080" max="3080" width="14.85546875" style="151" bestFit="1" customWidth="1"/>
    <col min="3081" max="3081" width="12.140625" style="151" customWidth="1"/>
    <col min="3082" max="3082" width="14.85546875" style="151" bestFit="1" customWidth="1"/>
    <col min="3083" max="3083" width="13.140625" style="151" customWidth="1"/>
    <col min="3084" max="3084" width="10.5703125" style="151" customWidth="1"/>
    <col min="3085" max="3085" width="12" style="151" customWidth="1"/>
    <col min="3086" max="3328" width="9.140625" style="151"/>
    <col min="3329" max="3329" width="10.140625" style="151" customWidth="1"/>
    <col min="3330" max="3330" width="13.7109375" style="151" customWidth="1"/>
    <col min="3331" max="3331" width="11.28515625" style="151" customWidth="1"/>
    <col min="3332" max="3332" width="14.7109375" style="151" bestFit="1" customWidth="1"/>
    <col min="3333" max="3333" width="10.85546875" style="151" customWidth="1"/>
    <col min="3334" max="3334" width="11.42578125" style="151" bestFit="1" customWidth="1"/>
    <col min="3335" max="3335" width="11.85546875" style="151" customWidth="1"/>
    <col min="3336" max="3336" width="14.85546875" style="151" bestFit="1" customWidth="1"/>
    <col min="3337" max="3337" width="12.140625" style="151" customWidth="1"/>
    <col min="3338" max="3338" width="14.85546875" style="151" bestFit="1" customWidth="1"/>
    <col min="3339" max="3339" width="13.140625" style="151" customWidth="1"/>
    <col min="3340" max="3340" width="10.5703125" style="151" customWidth="1"/>
    <col min="3341" max="3341" width="12" style="151" customWidth="1"/>
    <col min="3342" max="3584" width="9.140625" style="151"/>
    <col min="3585" max="3585" width="10.140625" style="151" customWidth="1"/>
    <col min="3586" max="3586" width="13.7109375" style="151" customWidth="1"/>
    <col min="3587" max="3587" width="11.28515625" style="151" customWidth="1"/>
    <col min="3588" max="3588" width="14.7109375" style="151" bestFit="1" customWidth="1"/>
    <col min="3589" max="3589" width="10.85546875" style="151" customWidth="1"/>
    <col min="3590" max="3590" width="11.42578125" style="151" bestFit="1" customWidth="1"/>
    <col min="3591" max="3591" width="11.85546875" style="151" customWidth="1"/>
    <col min="3592" max="3592" width="14.85546875" style="151" bestFit="1" customWidth="1"/>
    <col min="3593" max="3593" width="12.140625" style="151" customWidth="1"/>
    <col min="3594" max="3594" width="14.85546875" style="151" bestFit="1" customWidth="1"/>
    <col min="3595" max="3595" width="13.140625" style="151" customWidth="1"/>
    <col min="3596" max="3596" width="10.5703125" style="151" customWidth="1"/>
    <col min="3597" max="3597" width="12" style="151" customWidth="1"/>
    <col min="3598" max="3840" width="9.140625" style="151"/>
    <col min="3841" max="3841" width="10.140625" style="151" customWidth="1"/>
    <col min="3842" max="3842" width="13.7109375" style="151" customWidth="1"/>
    <col min="3843" max="3843" width="11.28515625" style="151" customWidth="1"/>
    <col min="3844" max="3844" width="14.7109375" style="151" bestFit="1" customWidth="1"/>
    <col min="3845" max="3845" width="10.85546875" style="151" customWidth="1"/>
    <col min="3846" max="3846" width="11.42578125" style="151" bestFit="1" customWidth="1"/>
    <col min="3847" max="3847" width="11.85546875" style="151" customWidth="1"/>
    <col min="3848" max="3848" width="14.85546875" style="151" bestFit="1" customWidth="1"/>
    <col min="3849" max="3849" width="12.140625" style="151" customWidth="1"/>
    <col min="3850" max="3850" width="14.85546875" style="151" bestFit="1" customWidth="1"/>
    <col min="3851" max="3851" width="13.140625" style="151" customWidth="1"/>
    <col min="3852" max="3852" width="10.5703125" style="151" customWidth="1"/>
    <col min="3853" max="3853" width="12" style="151" customWidth="1"/>
    <col min="3854" max="4096" width="9.140625" style="151"/>
    <col min="4097" max="4097" width="10.140625" style="151" customWidth="1"/>
    <col min="4098" max="4098" width="13.7109375" style="151" customWidth="1"/>
    <col min="4099" max="4099" width="11.28515625" style="151" customWidth="1"/>
    <col min="4100" max="4100" width="14.7109375" style="151" bestFit="1" customWidth="1"/>
    <col min="4101" max="4101" width="10.85546875" style="151" customWidth="1"/>
    <col min="4102" max="4102" width="11.42578125" style="151" bestFit="1" customWidth="1"/>
    <col min="4103" max="4103" width="11.85546875" style="151" customWidth="1"/>
    <col min="4104" max="4104" width="14.85546875" style="151" bestFit="1" customWidth="1"/>
    <col min="4105" max="4105" width="12.140625" style="151" customWidth="1"/>
    <col min="4106" max="4106" width="14.85546875" style="151" bestFit="1" customWidth="1"/>
    <col min="4107" max="4107" width="13.140625" style="151" customWidth="1"/>
    <col min="4108" max="4108" width="10.5703125" style="151" customWidth="1"/>
    <col min="4109" max="4109" width="12" style="151" customWidth="1"/>
    <col min="4110" max="4352" width="9.140625" style="151"/>
    <col min="4353" max="4353" width="10.140625" style="151" customWidth="1"/>
    <col min="4354" max="4354" width="13.7109375" style="151" customWidth="1"/>
    <col min="4355" max="4355" width="11.28515625" style="151" customWidth="1"/>
    <col min="4356" max="4356" width="14.7109375" style="151" bestFit="1" customWidth="1"/>
    <col min="4357" max="4357" width="10.85546875" style="151" customWidth="1"/>
    <col min="4358" max="4358" width="11.42578125" style="151" bestFit="1" customWidth="1"/>
    <col min="4359" max="4359" width="11.85546875" style="151" customWidth="1"/>
    <col min="4360" max="4360" width="14.85546875" style="151" bestFit="1" customWidth="1"/>
    <col min="4361" max="4361" width="12.140625" style="151" customWidth="1"/>
    <col min="4362" max="4362" width="14.85546875" style="151" bestFit="1" customWidth="1"/>
    <col min="4363" max="4363" width="13.140625" style="151" customWidth="1"/>
    <col min="4364" max="4364" width="10.5703125" style="151" customWidth="1"/>
    <col min="4365" max="4365" width="12" style="151" customWidth="1"/>
    <col min="4366" max="4608" width="9.140625" style="151"/>
    <col min="4609" max="4609" width="10.140625" style="151" customWidth="1"/>
    <col min="4610" max="4610" width="13.7109375" style="151" customWidth="1"/>
    <col min="4611" max="4611" width="11.28515625" style="151" customWidth="1"/>
    <col min="4612" max="4612" width="14.7109375" style="151" bestFit="1" customWidth="1"/>
    <col min="4613" max="4613" width="10.85546875" style="151" customWidth="1"/>
    <col min="4614" max="4614" width="11.42578125" style="151" bestFit="1" customWidth="1"/>
    <col min="4615" max="4615" width="11.85546875" style="151" customWidth="1"/>
    <col min="4616" max="4616" width="14.85546875" style="151" bestFit="1" customWidth="1"/>
    <col min="4617" max="4617" width="12.140625" style="151" customWidth="1"/>
    <col min="4618" max="4618" width="14.85546875" style="151" bestFit="1" customWidth="1"/>
    <col min="4619" max="4619" width="13.140625" style="151" customWidth="1"/>
    <col min="4620" max="4620" width="10.5703125" style="151" customWidth="1"/>
    <col min="4621" max="4621" width="12" style="151" customWidth="1"/>
    <col min="4622" max="4864" width="9.140625" style="151"/>
    <col min="4865" max="4865" width="10.140625" style="151" customWidth="1"/>
    <col min="4866" max="4866" width="13.7109375" style="151" customWidth="1"/>
    <col min="4867" max="4867" width="11.28515625" style="151" customWidth="1"/>
    <col min="4868" max="4868" width="14.7109375" style="151" bestFit="1" customWidth="1"/>
    <col min="4869" max="4869" width="10.85546875" style="151" customWidth="1"/>
    <col min="4870" max="4870" width="11.42578125" style="151" bestFit="1" customWidth="1"/>
    <col min="4871" max="4871" width="11.85546875" style="151" customWidth="1"/>
    <col min="4872" max="4872" width="14.85546875" style="151" bestFit="1" customWidth="1"/>
    <col min="4873" max="4873" width="12.140625" style="151" customWidth="1"/>
    <col min="4874" max="4874" width="14.85546875" style="151" bestFit="1" customWidth="1"/>
    <col min="4875" max="4875" width="13.140625" style="151" customWidth="1"/>
    <col min="4876" max="4876" width="10.5703125" style="151" customWidth="1"/>
    <col min="4877" max="4877" width="12" style="151" customWidth="1"/>
    <col min="4878" max="5120" width="9.140625" style="151"/>
    <col min="5121" max="5121" width="10.140625" style="151" customWidth="1"/>
    <col min="5122" max="5122" width="13.7109375" style="151" customWidth="1"/>
    <col min="5123" max="5123" width="11.28515625" style="151" customWidth="1"/>
    <col min="5124" max="5124" width="14.7109375" style="151" bestFit="1" customWidth="1"/>
    <col min="5125" max="5125" width="10.85546875" style="151" customWidth="1"/>
    <col min="5126" max="5126" width="11.42578125" style="151" bestFit="1" customWidth="1"/>
    <col min="5127" max="5127" width="11.85546875" style="151" customWidth="1"/>
    <col min="5128" max="5128" width="14.85546875" style="151" bestFit="1" customWidth="1"/>
    <col min="5129" max="5129" width="12.140625" style="151" customWidth="1"/>
    <col min="5130" max="5130" width="14.85546875" style="151" bestFit="1" customWidth="1"/>
    <col min="5131" max="5131" width="13.140625" style="151" customWidth="1"/>
    <col min="5132" max="5132" width="10.5703125" style="151" customWidth="1"/>
    <col min="5133" max="5133" width="12" style="151" customWidth="1"/>
    <col min="5134" max="5376" width="9.140625" style="151"/>
    <col min="5377" max="5377" width="10.140625" style="151" customWidth="1"/>
    <col min="5378" max="5378" width="13.7109375" style="151" customWidth="1"/>
    <col min="5379" max="5379" width="11.28515625" style="151" customWidth="1"/>
    <col min="5380" max="5380" width="14.7109375" style="151" bestFit="1" customWidth="1"/>
    <col min="5381" max="5381" width="10.85546875" style="151" customWidth="1"/>
    <col min="5382" max="5382" width="11.42578125" style="151" bestFit="1" customWidth="1"/>
    <col min="5383" max="5383" width="11.85546875" style="151" customWidth="1"/>
    <col min="5384" max="5384" width="14.85546875" style="151" bestFit="1" customWidth="1"/>
    <col min="5385" max="5385" width="12.140625" style="151" customWidth="1"/>
    <col min="5386" max="5386" width="14.85546875" style="151" bestFit="1" customWidth="1"/>
    <col min="5387" max="5387" width="13.140625" style="151" customWidth="1"/>
    <col min="5388" max="5388" width="10.5703125" style="151" customWidth="1"/>
    <col min="5389" max="5389" width="12" style="151" customWidth="1"/>
    <col min="5390" max="5632" width="9.140625" style="151"/>
    <col min="5633" max="5633" width="10.140625" style="151" customWidth="1"/>
    <col min="5634" max="5634" width="13.7109375" style="151" customWidth="1"/>
    <col min="5635" max="5635" width="11.28515625" style="151" customWidth="1"/>
    <col min="5636" max="5636" width="14.7109375" style="151" bestFit="1" customWidth="1"/>
    <col min="5637" max="5637" width="10.85546875" style="151" customWidth="1"/>
    <col min="5638" max="5638" width="11.42578125" style="151" bestFit="1" customWidth="1"/>
    <col min="5639" max="5639" width="11.85546875" style="151" customWidth="1"/>
    <col min="5640" max="5640" width="14.85546875" style="151" bestFit="1" customWidth="1"/>
    <col min="5641" max="5641" width="12.140625" style="151" customWidth="1"/>
    <col min="5642" max="5642" width="14.85546875" style="151" bestFit="1" customWidth="1"/>
    <col min="5643" max="5643" width="13.140625" style="151" customWidth="1"/>
    <col min="5644" max="5644" width="10.5703125" style="151" customWidth="1"/>
    <col min="5645" max="5645" width="12" style="151" customWidth="1"/>
    <col min="5646" max="5888" width="9.140625" style="151"/>
    <col min="5889" max="5889" width="10.140625" style="151" customWidth="1"/>
    <col min="5890" max="5890" width="13.7109375" style="151" customWidth="1"/>
    <col min="5891" max="5891" width="11.28515625" style="151" customWidth="1"/>
    <col min="5892" max="5892" width="14.7109375" style="151" bestFit="1" customWidth="1"/>
    <col min="5893" max="5893" width="10.85546875" style="151" customWidth="1"/>
    <col min="5894" max="5894" width="11.42578125" style="151" bestFit="1" customWidth="1"/>
    <col min="5895" max="5895" width="11.85546875" style="151" customWidth="1"/>
    <col min="5896" max="5896" width="14.85546875" style="151" bestFit="1" customWidth="1"/>
    <col min="5897" max="5897" width="12.140625" style="151" customWidth="1"/>
    <col min="5898" max="5898" width="14.85546875" style="151" bestFit="1" customWidth="1"/>
    <col min="5899" max="5899" width="13.140625" style="151" customWidth="1"/>
    <col min="5900" max="5900" width="10.5703125" style="151" customWidth="1"/>
    <col min="5901" max="5901" width="12" style="151" customWidth="1"/>
    <col min="5902" max="6144" width="9.140625" style="151"/>
    <col min="6145" max="6145" width="10.140625" style="151" customWidth="1"/>
    <col min="6146" max="6146" width="13.7109375" style="151" customWidth="1"/>
    <col min="6147" max="6147" width="11.28515625" style="151" customWidth="1"/>
    <col min="6148" max="6148" width="14.7109375" style="151" bestFit="1" customWidth="1"/>
    <col min="6149" max="6149" width="10.85546875" style="151" customWidth="1"/>
    <col min="6150" max="6150" width="11.42578125" style="151" bestFit="1" customWidth="1"/>
    <col min="6151" max="6151" width="11.85546875" style="151" customWidth="1"/>
    <col min="6152" max="6152" width="14.85546875" style="151" bestFit="1" customWidth="1"/>
    <col min="6153" max="6153" width="12.140625" style="151" customWidth="1"/>
    <col min="6154" max="6154" width="14.85546875" style="151" bestFit="1" customWidth="1"/>
    <col min="6155" max="6155" width="13.140625" style="151" customWidth="1"/>
    <col min="6156" max="6156" width="10.5703125" style="151" customWidth="1"/>
    <col min="6157" max="6157" width="12" style="151" customWidth="1"/>
    <col min="6158" max="6400" width="9.140625" style="151"/>
    <col min="6401" max="6401" width="10.140625" style="151" customWidth="1"/>
    <col min="6402" max="6402" width="13.7109375" style="151" customWidth="1"/>
    <col min="6403" max="6403" width="11.28515625" style="151" customWidth="1"/>
    <col min="6404" max="6404" width="14.7109375" style="151" bestFit="1" customWidth="1"/>
    <col min="6405" max="6405" width="10.85546875" style="151" customWidth="1"/>
    <col min="6406" max="6406" width="11.42578125" style="151" bestFit="1" customWidth="1"/>
    <col min="6407" max="6407" width="11.85546875" style="151" customWidth="1"/>
    <col min="6408" max="6408" width="14.85546875" style="151" bestFit="1" customWidth="1"/>
    <col min="6409" max="6409" width="12.140625" style="151" customWidth="1"/>
    <col min="6410" max="6410" width="14.85546875" style="151" bestFit="1" customWidth="1"/>
    <col min="6411" max="6411" width="13.140625" style="151" customWidth="1"/>
    <col min="6412" max="6412" width="10.5703125" style="151" customWidth="1"/>
    <col min="6413" max="6413" width="12" style="151" customWidth="1"/>
    <col min="6414" max="6656" width="9.140625" style="151"/>
    <col min="6657" max="6657" width="10.140625" style="151" customWidth="1"/>
    <col min="6658" max="6658" width="13.7109375" style="151" customWidth="1"/>
    <col min="6659" max="6659" width="11.28515625" style="151" customWidth="1"/>
    <col min="6660" max="6660" width="14.7109375" style="151" bestFit="1" customWidth="1"/>
    <col min="6661" max="6661" width="10.85546875" style="151" customWidth="1"/>
    <col min="6662" max="6662" width="11.42578125" style="151" bestFit="1" customWidth="1"/>
    <col min="6663" max="6663" width="11.85546875" style="151" customWidth="1"/>
    <col min="6664" max="6664" width="14.85546875" style="151" bestFit="1" customWidth="1"/>
    <col min="6665" max="6665" width="12.140625" style="151" customWidth="1"/>
    <col min="6666" max="6666" width="14.85546875" style="151" bestFit="1" customWidth="1"/>
    <col min="6667" max="6667" width="13.140625" style="151" customWidth="1"/>
    <col min="6668" max="6668" width="10.5703125" style="151" customWidth="1"/>
    <col min="6669" max="6669" width="12" style="151" customWidth="1"/>
    <col min="6670" max="6912" width="9.140625" style="151"/>
    <col min="6913" max="6913" width="10.140625" style="151" customWidth="1"/>
    <col min="6914" max="6914" width="13.7109375" style="151" customWidth="1"/>
    <col min="6915" max="6915" width="11.28515625" style="151" customWidth="1"/>
    <col min="6916" max="6916" width="14.7109375" style="151" bestFit="1" customWidth="1"/>
    <col min="6917" max="6917" width="10.85546875" style="151" customWidth="1"/>
    <col min="6918" max="6918" width="11.42578125" style="151" bestFit="1" customWidth="1"/>
    <col min="6919" max="6919" width="11.85546875" style="151" customWidth="1"/>
    <col min="6920" max="6920" width="14.85546875" style="151" bestFit="1" customWidth="1"/>
    <col min="6921" max="6921" width="12.140625" style="151" customWidth="1"/>
    <col min="6922" max="6922" width="14.85546875" style="151" bestFit="1" customWidth="1"/>
    <col min="6923" max="6923" width="13.140625" style="151" customWidth="1"/>
    <col min="6924" max="6924" width="10.5703125" style="151" customWidth="1"/>
    <col min="6925" max="6925" width="12" style="151" customWidth="1"/>
    <col min="6926" max="7168" width="9.140625" style="151"/>
    <col min="7169" max="7169" width="10.140625" style="151" customWidth="1"/>
    <col min="7170" max="7170" width="13.7109375" style="151" customWidth="1"/>
    <col min="7171" max="7171" width="11.28515625" style="151" customWidth="1"/>
    <col min="7172" max="7172" width="14.7109375" style="151" bestFit="1" customWidth="1"/>
    <col min="7173" max="7173" width="10.85546875" style="151" customWidth="1"/>
    <col min="7174" max="7174" width="11.42578125" style="151" bestFit="1" customWidth="1"/>
    <col min="7175" max="7175" width="11.85546875" style="151" customWidth="1"/>
    <col min="7176" max="7176" width="14.85546875" style="151" bestFit="1" customWidth="1"/>
    <col min="7177" max="7177" width="12.140625" style="151" customWidth="1"/>
    <col min="7178" max="7178" width="14.85546875" style="151" bestFit="1" customWidth="1"/>
    <col min="7179" max="7179" width="13.140625" style="151" customWidth="1"/>
    <col min="7180" max="7180" width="10.5703125" style="151" customWidth="1"/>
    <col min="7181" max="7181" width="12" style="151" customWidth="1"/>
    <col min="7182" max="7424" width="9.140625" style="151"/>
    <col min="7425" max="7425" width="10.140625" style="151" customWidth="1"/>
    <col min="7426" max="7426" width="13.7109375" style="151" customWidth="1"/>
    <col min="7427" max="7427" width="11.28515625" style="151" customWidth="1"/>
    <col min="7428" max="7428" width="14.7109375" style="151" bestFit="1" customWidth="1"/>
    <col min="7429" max="7429" width="10.85546875" style="151" customWidth="1"/>
    <col min="7430" max="7430" width="11.42578125" style="151" bestFit="1" customWidth="1"/>
    <col min="7431" max="7431" width="11.85546875" style="151" customWidth="1"/>
    <col min="7432" max="7432" width="14.85546875" style="151" bestFit="1" customWidth="1"/>
    <col min="7433" max="7433" width="12.140625" style="151" customWidth="1"/>
    <col min="7434" max="7434" width="14.85546875" style="151" bestFit="1" customWidth="1"/>
    <col min="7435" max="7435" width="13.140625" style="151" customWidth="1"/>
    <col min="7436" max="7436" width="10.5703125" style="151" customWidth="1"/>
    <col min="7437" max="7437" width="12" style="151" customWidth="1"/>
    <col min="7438" max="7680" width="9.140625" style="151"/>
    <col min="7681" max="7681" width="10.140625" style="151" customWidth="1"/>
    <col min="7682" max="7682" width="13.7109375" style="151" customWidth="1"/>
    <col min="7683" max="7683" width="11.28515625" style="151" customWidth="1"/>
    <col min="7684" max="7684" width="14.7109375" style="151" bestFit="1" customWidth="1"/>
    <col min="7685" max="7685" width="10.85546875" style="151" customWidth="1"/>
    <col min="7686" max="7686" width="11.42578125" style="151" bestFit="1" customWidth="1"/>
    <col min="7687" max="7687" width="11.85546875" style="151" customWidth="1"/>
    <col min="7688" max="7688" width="14.85546875" style="151" bestFit="1" customWidth="1"/>
    <col min="7689" max="7689" width="12.140625" style="151" customWidth="1"/>
    <col min="7690" max="7690" width="14.85546875" style="151" bestFit="1" customWidth="1"/>
    <col min="7691" max="7691" width="13.140625" style="151" customWidth="1"/>
    <col min="7692" max="7692" width="10.5703125" style="151" customWidth="1"/>
    <col min="7693" max="7693" width="12" style="151" customWidth="1"/>
    <col min="7694" max="7936" width="9.140625" style="151"/>
    <col min="7937" max="7937" width="10.140625" style="151" customWidth="1"/>
    <col min="7938" max="7938" width="13.7109375" style="151" customWidth="1"/>
    <col min="7939" max="7939" width="11.28515625" style="151" customWidth="1"/>
    <col min="7940" max="7940" width="14.7109375" style="151" bestFit="1" customWidth="1"/>
    <col min="7941" max="7941" width="10.85546875" style="151" customWidth="1"/>
    <col min="7942" max="7942" width="11.42578125" style="151" bestFit="1" customWidth="1"/>
    <col min="7943" max="7943" width="11.85546875" style="151" customWidth="1"/>
    <col min="7944" max="7944" width="14.85546875" style="151" bestFit="1" customWidth="1"/>
    <col min="7945" max="7945" width="12.140625" style="151" customWidth="1"/>
    <col min="7946" max="7946" width="14.85546875" style="151" bestFit="1" customWidth="1"/>
    <col min="7947" max="7947" width="13.140625" style="151" customWidth="1"/>
    <col min="7948" max="7948" width="10.5703125" style="151" customWidth="1"/>
    <col min="7949" max="7949" width="12" style="151" customWidth="1"/>
    <col min="7950" max="8192" width="9.140625" style="151"/>
    <col min="8193" max="8193" width="10.140625" style="151" customWidth="1"/>
    <col min="8194" max="8194" width="13.7109375" style="151" customWidth="1"/>
    <col min="8195" max="8195" width="11.28515625" style="151" customWidth="1"/>
    <col min="8196" max="8196" width="14.7109375" style="151" bestFit="1" customWidth="1"/>
    <col min="8197" max="8197" width="10.85546875" style="151" customWidth="1"/>
    <col min="8198" max="8198" width="11.42578125" style="151" bestFit="1" customWidth="1"/>
    <col min="8199" max="8199" width="11.85546875" style="151" customWidth="1"/>
    <col min="8200" max="8200" width="14.85546875" style="151" bestFit="1" customWidth="1"/>
    <col min="8201" max="8201" width="12.140625" style="151" customWidth="1"/>
    <col min="8202" max="8202" width="14.85546875" style="151" bestFit="1" customWidth="1"/>
    <col min="8203" max="8203" width="13.140625" style="151" customWidth="1"/>
    <col min="8204" max="8204" width="10.5703125" style="151" customWidth="1"/>
    <col min="8205" max="8205" width="12" style="151" customWidth="1"/>
    <col min="8206" max="8448" width="9.140625" style="151"/>
    <col min="8449" max="8449" width="10.140625" style="151" customWidth="1"/>
    <col min="8450" max="8450" width="13.7109375" style="151" customWidth="1"/>
    <col min="8451" max="8451" width="11.28515625" style="151" customWidth="1"/>
    <col min="8452" max="8452" width="14.7109375" style="151" bestFit="1" customWidth="1"/>
    <col min="8453" max="8453" width="10.85546875" style="151" customWidth="1"/>
    <col min="8454" max="8454" width="11.42578125" style="151" bestFit="1" customWidth="1"/>
    <col min="8455" max="8455" width="11.85546875" style="151" customWidth="1"/>
    <col min="8456" max="8456" width="14.85546875" style="151" bestFit="1" customWidth="1"/>
    <col min="8457" max="8457" width="12.140625" style="151" customWidth="1"/>
    <col min="8458" max="8458" width="14.85546875" style="151" bestFit="1" customWidth="1"/>
    <col min="8459" max="8459" width="13.140625" style="151" customWidth="1"/>
    <col min="8460" max="8460" width="10.5703125" style="151" customWidth="1"/>
    <col min="8461" max="8461" width="12" style="151" customWidth="1"/>
    <col min="8462" max="8704" width="9.140625" style="151"/>
    <col min="8705" max="8705" width="10.140625" style="151" customWidth="1"/>
    <col min="8706" max="8706" width="13.7109375" style="151" customWidth="1"/>
    <col min="8707" max="8707" width="11.28515625" style="151" customWidth="1"/>
    <col min="8708" max="8708" width="14.7109375" style="151" bestFit="1" customWidth="1"/>
    <col min="8709" max="8709" width="10.85546875" style="151" customWidth="1"/>
    <col min="8710" max="8710" width="11.42578125" style="151" bestFit="1" customWidth="1"/>
    <col min="8711" max="8711" width="11.85546875" style="151" customWidth="1"/>
    <col min="8712" max="8712" width="14.85546875" style="151" bestFit="1" customWidth="1"/>
    <col min="8713" max="8713" width="12.140625" style="151" customWidth="1"/>
    <col min="8714" max="8714" width="14.85546875" style="151" bestFit="1" customWidth="1"/>
    <col min="8715" max="8715" width="13.140625" style="151" customWidth="1"/>
    <col min="8716" max="8716" width="10.5703125" style="151" customWidth="1"/>
    <col min="8717" max="8717" width="12" style="151" customWidth="1"/>
    <col min="8718" max="8960" width="9.140625" style="151"/>
    <col min="8961" max="8961" width="10.140625" style="151" customWidth="1"/>
    <col min="8962" max="8962" width="13.7109375" style="151" customWidth="1"/>
    <col min="8963" max="8963" width="11.28515625" style="151" customWidth="1"/>
    <col min="8964" max="8964" width="14.7109375" style="151" bestFit="1" customWidth="1"/>
    <col min="8965" max="8965" width="10.85546875" style="151" customWidth="1"/>
    <col min="8966" max="8966" width="11.42578125" style="151" bestFit="1" customWidth="1"/>
    <col min="8967" max="8967" width="11.85546875" style="151" customWidth="1"/>
    <col min="8968" max="8968" width="14.85546875" style="151" bestFit="1" customWidth="1"/>
    <col min="8969" max="8969" width="12.140625" style="151" customWidth="1"/>
    <col min="8970" max="8970" width="14.85546875" style="151" bestFit="1" customWidth="1"/>
    <col min="8971" max="8971" width="13.140625" style="151" customWidth="1"/>
    <col min="8972" max="8972" width="10.5703125" style="151" customWidth="1"/>
    <col min="8973" max="8973" width="12" style="151" customWidth="1"/>
    <col min="8974" max="9216" width="9.140625" style="151"/>
    <col min="9217" max="9217" width="10.140625" style="151" customWidth="1"/>
    <col min="9218" max="9218" width="13.7109375" style="151" customWidth="1"/>
    <col min="9219" max="9219" width="11.28515625" style="151" customWidth="1"/>
    <col min="9220" max="9220" width="14.7109375" style="151" bestFit="1" customWidth="1"/>
    <col min="9221" max="9221" width="10.85546875" style="151" customWidth="1"/>
    <col min="9222" max="9222" width="11.42578125" style="151" bestFit="1" customWidth="1"/>
    <col min="9223" max="9223" width="11.85546875" style="151" customWidth="1"/>
    <col min="9224" max="9224" width="14.85546875" style="151" bestFit="1" customWidth="1"/>
    <col min="9225" max="9225" width="12.140625" style="151" customWidth="1"/>
    <col min="9226" max="9226" width="14.85546875" style="151" bestFit="1" customWidth="1"/>
    <col min="9227" max="9227" width="13.140625" style="151" customWidth="1"/>
    <col min="9228" max="9228" width="10.5703125" style="151" customWidth="1"/>
    <col min="9229" max="9229" width="12" style="151" customWidth="1"/>
    <col min="9230" max="9472" width="9.140625" style="151"/>
    <col min="9473" max="9473" width="10.140625" style="151" customWidth="1"/>
    <col min="9474" max="9474" width="13.7109375" style="151" customWidth="1"/>
    <col min="9475" max="9475" width="11.28515625" style="151" customWidth="1"/>
    <col min="9476" max="9476" width="14.7109375" style="151" bestFit="1" customWidth="1"/>
    <col min="9477" max="9477" width="10.85546875" style="151" customWidth="1"/>
    <col min="9478" max="9478" width="11.42578125" style="151" bestFit="1" customWidth="1"/>
    <col min="9479" max="9479" width="11.85546875" style="151" customWidth="1"/>
    <col min="9480" max="9480" width="14.85546875" style="151" bestFit="1" customWidth="1"/>
    <col min="9481" max="9481" width="12.140625" style="151" customWidth="1"/>
    <col min="9482" max="9482" width="14.85546875" style="151" bestFit="1" customWidth="1"/>
    <col min="9483" max="9483" width="13.140625" style="151" customWidth="1"/>
    <col min="9484" max="9484" width="10.5703125" style="151" customWidth="1"/>
    <col min="9485" max="9485" width="12" style="151" customWidth="1"/>
    <col min="9486" max="9728" width="9.140625" style="151"/>
    <col min="9729" max="9729" width="10.140625" style="151" customWidth="1"/>
    <col min="9730" max="9730" width="13.7109375" style="151" customWidth="1"/>
    <col min="9731" max="9731" width="11.28515625" style="151" customWidth="1"/>
    <col min="9732" max="9732" width="14.7109375" style="151" bestFit="1" customWidth="1"/>
    <col min="9733" max="9733" width="10.85546875" style="151" customWidth="1"/>
    <col min="9734" max="9734" width="11.42578125" style="151" bestFit="1" customWidth="1"/>
    <col min="9735" max="9735" width="11.85546875" style="151" customWidth="1"/>
    <col min="9736" max="9736" width="14.85546875" style="151" bestFit="1" customWidth="1"/>
    <col min="9737" max="9737" width="12.140625" style="151" customWidth="1"/>
    <col min="9738" max="9738" width="14.85546875" style="151" bestFit="1" customWidth="1"/>
    <col min="9739" max="9739" width="13.140625" style="151" customWidth="1"/>
    <col min="9740" max="9740" width="10.5703125" style="151" customWidth="1"/>
    <col min="9741" max="9741" width="12" style="151" customWidth="1"/>
    <col min="9742" max="9984" width="9.140625" style="151"/>
    <col min="9985" max="9985" width="10.140625" style="151" customWidth="1"/>
    <col min="9986" max="9986" width="13.7109375" style="151" customWidth="1"/>
    <col min="9987" max="9987" width="11.28515625" style="151" customWidth="1"/>
    <col min="9988" max="9988" width="14.7109375" style="151" bestFit="1" customWidth="1"/>
    <col min="9989" max="9989" width="10.85546875" style="151" customWidth="1"/>
    <col min="9990" max="9990" width="11.42578125" style="151" bestFit="1" customWidth="1"/>
    <col min="9991" max="9991" width="11.85546875" style="151" customWidth="1"/>
    <col min="9992" max="9992" width="14.85546875" style="151" bestFit="1" customWidth="1"/>
    <col min="9993" max="9993" width="12.140625" style="151" customWidth="1"/>
    <col min="9994" max="9994" width="14.85546875" style="151" bestFit="1" customWidth="1"/>
    <col min="9995" max="9995" width="13.140625" style="151" customWidth="1"/>
    <col min="9996" max="9996" width="10.5703125" style="151" customWidth="1"/>
    <col min="9997" max="9997" width="12" style="151" customWidth="1"/>
    <col min="9998" max="10240" width="9.140625" style="151"/>
    <col min="10241" max="10241" width="10.140625" style="151" customWidth="1"/>
    <col min="10242" max="10242" width="13.7109375" style="151" customWidth="1"/>
    <col min="10243" max="10243" width="11.28515625" style="151" customWidth="1"/>
    <col min="10244" max="10244" width="14.7109375" style="151" bestFit="1" customWidth="1"/>
    <col min="10245" max="10245" width="10.85546875" style="151" customWidth="1"/>
    <col min="10246" max="10246" width="11.42578125" style="151" bestFit="1" customWidth="1"/>
    <col min="10247" max="10247" width="11.85546875" style="151" customWidth="1"/>
    <col min="10248" max="10248" width="14.85546875" style="151" bestFit="1" customWidth="1"/>
    <col min="10249" max="10249" width="12.140625" style="151" customWidth="1"/>
    <col min="10250" max="10250" width="14.85546875" style="151" bestFit="1" customWidth="1"/>
    <col min="10251" max="10251" width="13.140625" style="151" customWidth="1"/>
    <col min="10252" max="10252" width="10.5703125" style="151" customWidth="1"/>
    <col min="10253" max="10253" width="12" style="151" customWidth="1"/>
    <col min="10254" max="10496" width="9.140625" style="151"/>
    <col min="10497" max="10497" width="10.140625" style="151" customWidth="1"/>
    <col min="10498" max="10498" width="13.7109375" style="151" customWidth="1"/>
    <col min="10499" max="10499" width="11.28515625" style="151" customWidth="1"/>
    <col min="10500" max="10500" width="14.7109375" style="151" bestFit="1" customWidth="1"/>
    <col min="10501" max="10501" width="10.85546875" style="151" customWidth="1"/>
    <col min="10502" max="10502" width="11.42578125" style="151" bestFit="1" customWidth="1"/>
    <col min="10503" max="10503" width="11.85546875" style="151" customWidth="1"/>
    <col min="10504" max="10504" width="14.85546875" style="151" bestFit="1" customWidth="1"/>
    <col min="10505" max="10505" width="12.140625" style="151" customWidth="1"/>
    <col min="10506" max="10506" width="14.85546875" style="151" bestFit="1" customWidth="1"/>
    <col min="10507" max="10507" width="13.140625" style="151" customWidth="1"/>
    <col min="10508" max="10508" width="10.5703125" style="151" customWidth="1"/>
    <col min="10509" max="10509" width="12" style="151" customWidth="1"/>
    <col min="10510" max="10752" width="9.140625" style="151"/>
    <col min="10753" max="10753" width="10.140625" style="151" customWidth="1"/>
    <col min="10754" max="10754" width="13.7109375" style="151" customWidth="1"/>
    <col min="10755" max="10755" width="11.28515625" style="151" customWidth="1"/>
    <col min="10756" max="10756" width="14.7109375" style="151" bestFit="1" customWidth="1"/>
    <col min="10757" max="10757" width="10.85546875" style="151" customWidth="1"/>
    <col min="10758" max="10758" width="11.42578125" style="151" bestFit="1" customWidth="1"/>
    <col min="10759" max="10759" width="11.85546875" style="151" customWidth="1"/>
    <col min="10760" max="10760" width="14.85546875" style="151" bestFit="1" customWidth="1"/>
    <col min="10761" max="10761" width="12.140625" style="151" customWidth="1"/>
    <col min="10762" max="10762" width="14.85546875" style="151" bestFit="1" customWidth="1"/>
    <col min="10763" max="10763" width="13.140625" style="151" customWidth="1"/>
    <col min="10764" max="10764" width="10.5703125" style="151" customWidth="1"/>
    <col min="10765" max="10765" width="12" style="151" customWidth="1"/>
    <col min="10766" max="11008" width="9.140625" style="151"/>
    <col min="11009" max="11009" width="10.140625" style="151" customWidth="1"/>
    <col min="11010" max="11010" width="13.7109375" style="151" customWidth="1"/>
    <col min="11011" max="11011" width="11.28515625" style="151" customWidth="1"/>
    <col min="11012" max="11012" width="14.7109375" style="151" bestFit="1" customWidth="1"/>
    <col min="11013" max="11013" width="10.85546875" style="151" customWidth="1"/>
    <col min="11014" max="11014" width="11.42578125" style="151" bestFit="1" customWidth="1"/>
    <col min="11015" max="11015" width="11.85546875" style="151" customWidth="1"/>
    <col min="11016" max="11016" width="14.85546875" style="151" bestFit="1" customWidth="1"/>
    <col min="11017" max="11017" width="12.140625" style="151" customWidth="1"/>
    <col min="11018" max="11018" width="14.85546875" style="151" bestFit="1" customWidth="1"/>
    <col min="11019" max="11019" width="13.140625" style="151" customWidth="1"/>
    <col min="11020" max="11020" width="10.5703125" style="151" customWidth="1"/>
    <col min="11021" max="11021" width="12" style="151" customWidth="1"/>
    <col min="11022" max="11264" width="9.140625" style="151"/>
    <col min="11265" max="11265" width="10.140625" style="151" customWidth="1"/>
    <col min="11266" max="11266" width="13.7109375" style="151" customWidth="1"/>
    <col min="11267" max="11267" width="11.28515625" style="151" customWidth="1"/>
    <col min="11268" max="11268" width="14.7109375" style="151" bestFit="1" customWidth="1"/>
    <col min="11269" max="11269" width="10.85546875" style="151" customWidth="1"/>
    <col min="11270" max="11270" width="11.42578125" style="151" bestFit="1" customWidth="1"/>
    <col min="11271" max="11271" width="11.85546875" style="151" customWidth="1"/>
    <col min="11272" max="11272" width="14.85546875" style="151" bestFit="1" customWidth="1"/>
    <col min="11273" max="11273" width="12.140625" style="151" customWidth="1"/>
    <col min="11274" max="11274" width="14.85546875" style="151" bestFit="1" customWidth="1"/>
    <col min="11275" max="11275" width="13.140625" style="151" customWidth="1"/>
    <col min="11276" max="11276" width="10.5703125" style="151" customWidth="1"/>
    <col min="11277" max="11277" width="12" style="151" customWidth="1"/>
    <col min="11278" max="11520" width="9.140625" style="151"/>
    <col min="11521" max="11521" width="10.140625" style="151" customWidth="1"/>
    <col min="11522" max="11522" width="13.7109375" style="151" customWidth="1"/>
    <col min="11523" max="11523" width="11.28515625" style="151" customWidth="1"/>
    <col min="11524" max="11524" width="14.7109375" style="151" bestFit="1" customWidth="1"/>
    <col min="11525" max="11525" width="10.85546875" style="151" customWidth="1"/>
    <col min="11526" max="11526" width="11.42578125" style="151" bestFit="1" customWidth="1"/>
    <col min="11527" max="11527" width="11.85546875" style="151" customWidth="1"/>
    <col min="11528" max="11528" width="14.85546875" style="151" bestFit="1" customWidth="1"/>
    <col min="11529" max="11529" width="12.140625" style="151" customWidth="1"/>
    <col min="11530" max="11530" width="14.85546875" style="151" bestFit="1" customWidth="1"/>
    <col min="11531" max="11531" width="13.140625" style="151" customWidth="1"/>
    <col min="11532" max="11532" width="10.5703125" style="151" customWidth="1"/>
    <col min="11533" max="11533" width="12" style="151" customWidth="1"/>
    <col min="11534" max="11776" width="9.140625" style="151"/>
    <col min="11777" max="11777" width="10.140625" style="151" customWidth="1"/>
    <col min="11778" max="11778" width="13.7109375" style="151" customWidth="1"/>
    <col min="11779" max="11779" width="11.28515625" style="151" customWidth="1"/>
    <col min="11780" max="11780" width="14.7109375" style="151" bestFit="1" customWidth="1"/>
    <col min="11781" max="11781" width="10.85546875" style="151" customWidth="1"/>
    <col min="11782" max="11782" width="11.42578125" style="151" bestFit="1" customWidth="1"/>
    <col min="11783" max="11783" width="11.85546875" style="151" customWidth="1"/>
    <col min="11784" max="11784" width="14.85546875" style="151" bestFit="1" customWidth="1"/>
    <col min="11785" max="11785" width="12.140625" style="151" customWidth="1"/>
    <col min="11786" max="11786" width="14.85546875" style="151" bestFit="1" customWidth="1"/>
    <col min="11787" max="11787" width="13.140625" style="151" customWidth="1"/>
    <col min="11788" max="11788" width="10.5703125" style="151" customWidth="1"/>
    <col min="11789" max="11789" width="12" style="151" customWidth="1"/>
    <col min="11790" max="12032" width="9.140625" style="151"/>
    <col min="12033" max="12033" width="10.140625" style="151" customWidth="1"/>
    <col min="12034" max="12034" width="13.7109375" style="151" customWidth="1"/>
    <col min="12035" max="12035" width="11.28515625" style="151" customWidth="1"/>
    <col min="12036" max="12036" width="14.7109375" style="151" bestFit="1" customWidth="1"/>
    <col min="12037" max="12037" width="10.85546875" style="151" customWidth="1"/>
    <col min="12038" max="12038" width="11.42578125" style="151" bestFit="1" customWidth="1"/>
    <col min="12039" max="12039" width="11.85546875" style="151" customWidth="1"/>
    <col min="12040" max="12040" width="14.85546875" style="151" bestFit="1" customWidth="1"/>
    <col min="12041" max="12041" width="12.140625" style="151" customWidth="1"/>
    <col min="12042" max="12042" width="14.85546875" style="151" bestFit="1" customWidth="1"/>
    <col min="12043" max="12043" width="13.140625" style="151" customWidth="1"/>
    <col min="12044" max="12044" width="10.5703125" style="151" customWidth="1"/>
    <col min="12045" max="12045" width="12" style="151" customWidth="1"/>
    <col min="12046" max="12288" width="9.140625" style="151"/>
    <col min="12289" max="12289" width="10.140625" style="151" customWidth="1"/>
    <col min="12290" max="12290" width="13.7109375" style="151" customWidth="1"/>
    <col min="12291" max="12291" width="11.28515625" style="151" customWidth="1"/>
    <col min="12292" max="12292" width="14.7109375" style="151" bestFit="1" customWidth="1"/>
    <col min="12293" max="12293" width="10.85546875" style="151" customWidth="1"/>
    <col min="12294" max="12294" width="11.42578125" style="151" bestFit="1" customWidth="1"/>
    <col min="12295" max="12295" width="11.85546875" style="151" customWidth="1"/>
    <col min="12296" max="12296" width="14.85546875" style="151" bestFit="1" customWidth="1"/>
    <col min="12297" max="12297" width="12.140625" style="151" customWidth="1"/>
    <col min="12298" max="12298" width="14.85546875" style="151" bestFit="1" customWidth="1"/>
    <col min="12299" max="12299" width="13.140625" style="151" customWidth="1"/>
    <col min="12300" max="12300" width="10.5703125" style="151" customWidth="1"/>
    <col min="12301" max="12301" width="12" style="151" customWidth="1"/>
    <col min="12302" max="12544" width="9.140625" style="151"/>
    <col min="12545" max="12545" width="10.140625" style="151" customWidth="1"/>
    <col min="12546" max="12546" width="13.7109375" style="151" customWidth="1"/>
    <col min="12547" max="12547" width="11.28515625" style="151" customWidth="1"/>
    <col min="12548" max="12548" width="14.7109375" style="151" bestFit="1" customWidth="1"/>
    <col min="12549" max="12549" width="10.85546875" style="151" customWidth="1"/>
    <col min="12550" max="12550" width="11.42578125" style="151" bestFit="1" customWidth="1"/>
    <col min="12551" max="12551" width="11.85546875" style="151" customWidth="1"/>
    <col min="12552" max="12552" width="14.85546875" style="151" bestFit="1" customWidth="1"/>
    <col min="12553" max="12553" width="12.140625" style="151" customWidth="1"/>
    <col min="12554" max="12554" width="14.85546875" style="151" bestFit="1" customWidth="1"/>
    <col min="12555" max="12555" width="13.140625" style="151" customWidth="1"/>
    <col min="12556" max="12556" width="10.5703125" style="151" customWidth="1"/>
    <col min="12557" max="12557" width="12" style="151" customWidth="1"/>
    <col min="12558" max="12800" width="9.140625" style="151"/>
    <col min="12801" max="12801" width="10.140625" style="151" customWidth="1"/>
    <col min="12802" max="12802" width="13.7109375" style="151" customWidth="1"/>
    <col min="12803" max="12803" width="11.28515625" style="151" customWidth="1"/>
    <col min="12804" max="12804" width="14.7109375" style="151" bestFit="1" customWidth="1"/>
    <col min="12805" max="12805" width="10.85546875" style="151" customWidth="1"/>
    <col min="12806" max="12806" width="11.42578125" style="151" bestFit="1" customWidth="1"/>
    <col min="12807" max="12807" width="11.85546875" style="151" customWidth="1"/>
    <col min="12808" max="12808" width="14.85546875" style="151" bestFit="1" customWidth="1"/>
    <col min="12809" max="12809" width="12.140625" style="151" customWidth="1"/>
    <col min="12810" max="12810" width="14.85546875" style="151" bestFit="1" customWidth="1"/>
    <col min="12811" max="12811" width="13.140625" style="151" customWidth="1"/>
    <col min="12812" max="12812" width="10.5703125" style="151" customWidth="1"/>
    <col min="12813" max="12813" width="12" style="151" customWidth="1"/>
    <col min="12814" max="13056" width="9.140625" style="151"/>
    <col min="13057" max="13057" width="10.140625" style="151" customWidth="1"/>
    <col min="13058" max="13058" width="13.7109375" style="151" customWidth="1"/>
    <col min="13059" max="13059" width="11.28515625" style="151" customWidth="1"/>
    <col min="13060" max="13060" width="14.7109375" style="151" bestFit="1" customWidth="1"/>
    <col min="13061" max="13061" width="10.85546875" style="151" customWidth="1"/>
    <col min="13062" max="13062" width="11.42578125" style="151" bestFit="1" customWidth="1"/>
    <col min="13063" max="13063" width="11.85546875" style="151" customWidth="1"/>
    <col min="13064" max="13064" width="14.85546875" style="151" bestFit="1" customWidth="1"/>
    <col min="13065" max="13065" width="12.140625" style="151" customWidth="1"/>
    <col min="13066" max="13066" width="14.85546875" style="151" bestFit="1" customWidth="1"/>
    <col min="13067" max="13067" width="13.140625" style="151" customWidth="1"/>
    <col min="13068" max="13068" width="10.5703125" style="151" customWidth="1"/>
    <col min="13069" max="13069" width="12" style="151" customWidth="1"/>
    <col min="13070" max="13312" width="9.140625" style="151"/>
    <col min="13313" max="13313" width="10.140625" style="151" customWidth="1"/>
    <col min="13314" max="13314" width="13.7109375" style="151" customWidth="1"/>
    <col min="13315" max="13315" width="11.28515625" style="151" customWidth="1"/>
    <col min="13316" max="13316" width="14.7109375" style="151" bestFit="1" customWidth="1"/>
    <col min="13317" max="13317" width="10.85546875" style="151" customWidth="1"/>
    <col min="13318" max="13318" width="11.42578125" style="151" bestFit="1" customWidth="1"/>
    <col min="13319" max="13319" width="11.85546875" style="151" customWidth="1"/>
    <col min="13320" max="13320" width="14.85546875" style="151" bestFit="1" customWidth="1"/>
    <col min="13321" max="13321" width="12.140625" style="151" customWidth="1"/>
    <col min="13322" max="13322" width="14.85546875" style="151" bestFit="1" customWidth="1"/>
    <col min="13323" max="13323" width="13.140625" style="151" customWidth="1"/>
    <col min="13324" max="13324" width="10.5703125" style="151" customWidth="1"/>
    <col min="13325" max="13325" width="12" style="151" customWidth="1"/>
    <col min="13326" max="13568" width="9.140625" style="151"/>
    <col min="13569" max="13569" width="10.140625" style="151" customWidth="1"/>
    <col min="13570" max="13570" width="13.7109375" style="151" customWidth="1"/>
    <col min="13571" max="13571" width="11.28515625" style="151" customWidth="1"/>
    <col min="13572" max="13572" width="14.7109375" style="151" bestFit="1" customWidth="1"/>
    <col min="13573" max="13573" width="10.85546875" style="151" customWidth="1"/>
    <col min="13574" max="13574" width="11.42578125" style="151" bestFit="1" customWidth="1"/>
    <col min="13575" max="13575" width="11.85546875" style="151" customWidth="1"/>
    <col min="13576" max="13576" width="14.85546875" style="151" bestFit="1" customWidth="1"/>
    <col min="13577" max="13577" width="12.140625" style="151" customWidth="1"/>
    <col min="13578" max="13578" width="14.85546875" style="151" bestFit="1" customWidth="1"/>
    <col min="13579" max="13579" width="13.140625" style="151" customWidth="1"/>
    <col min="13580" max="13580" width="10.5703125" style="151" customWidth="1"/>
    <col min="13581" max="13581" width="12" style="151" customWidth="1"/>
    <col min="13582" max="13824" width="9.140625" style="151"/>
    <col min="13825" max="13825" width="10.140625" style="151" customWidth="1"/>
    <col min="13826" max="13826" width="13.7109375" style="151" customWidth="1"/>
    <col min="13827" max="13827" width="11.28515625" style="151" customWidth="1"/>
    <col min="13828" max="13828" width="14.7109375" style="151" bestFit="1" customWidth="1"/>
    <col min="13829" max="13829" width="10.85546875" style="151" customWidth="1"/>
    <col min="13830" max="13830" width="11.42578125" style="151" bestFit="1" customWidth="1"/>
    <col min="13831" max="13831" width="11.85546875" style="151" customWidth="1"/>
    <col min="13832" max="13832" width="14.85546875" style="151" bestFit="1" customWidth="1"/>
    <col min="13833" max="13833" width="12.140625" style="151" customWidth="1"/>
    <col min="13834" max="13834" width="14.85546875" style="151" bestFit="1" customWidth="1"/>
    <col min="13835" max="13835" width="13.140625" style="151" customWidth="1"/>
    <col min="13836" max="13836" width="10.5703125" style="151" customWidth="1"/>
    <col min="13837" max="13837" width="12" style="151" customWidth="1"/>
    <col min="13838" max="14080" width="9.140625" style="151"/>
    <col min="14081" max="14081" width="10.140625" style="151" customWidth="1"/>
    <col min="14082" max="14082" width="13.7109375" style="151" customWidth="1"/>
    <col min="14083" max="14083" width="11.28515625" style="151" customWidth="1"/>
    <col min="14084" max="14084" width="14.7109375" style="151" bestFit="1" customWidth="1"/>
    <col min="14085" max="14085" width="10.85546875" style="151" customWidth="1"/>
    <col min="14086" max="14086" width="11.42578125" style="151" bestFit="1" customWidth="1"/>
    <col min="14087" max="14087" width="11.85546875" style="151" customWidth="1"/>
    <col min="14088" max="14088" width="14.85546875" style="151" bestFit="1" customWidth="1"/>
    <col min="14089" max="14089" width="12.140625" style="151" customWidth="1"/>
    <col min="14090" max="14090" width="14.85546875" style="151" bestFit="1" customWidth="1"/>
    <col min="14091" max="14091" width="13.140625" style="151" customWidth="1"/>
    <col min="14092" max="14092" width="10.5703125" style="151" customWidth="1"/>
    <col min="14093" max="14093" width="12" style="151" customWidth="1"/>
    <col min="14094" max="14336" width="9.140625" style="151"/>
    <col min="14337" max="14337" width="10.140625" style="151" customWidth="1"/>
    <col min="14338" max="14338" width="13.7109375" style="151" customWidth="1"/>
    <col min="14339" max="14339" width="11.28515625" style="151" customWidth="1"/>
    <col min="14340" max="14340" width="14.7109375" style="151" bestFit="1" customWidth="1"/>
    <col min="14341" max="14341" width="10.85546875" style="151" customWidth="1"/>
    <col min="14342" max="14342" width="11.42578125" style="151" bestFit="1" customWidth="1"/>
    <col min="14343" max="14343" width="11.85546875" style="151" customWidth="1"/>
    <col min="14344" max="14344" width="14.85546875" style="151" bestFit="1" customWidth="1"/>
    <col min="14345" max="14345" width="12.140625" style="151" customWidth="1"/>
    <col min="14346" max="14346" width="14.85546875" style="151" bestFit="1" customWidth="1"/>
    <col min="14347" max="14347" width="13.140625" style="151" customWidth="1"/>
    <col min="14348" max="14348" width="10.5703125" style="151" customWidth="1"/>
    <col min="14349" max="14349" width="12" style="151" customWidth="1"/>
    <col min="14350" max="14592" width="9.140625" style="151"/>
    <col min="14593" max="14593" width="10.140625" style="151" customWidth="1"/>
    <col min="14594" max="14594" width="13.7109375" style="151" customWidth="1"/>
    <col min="14595" max="14595" width="11.28515625" style="151" customWidth="1"/>
    <col min="14596" max="14596" width="14.7109375" style="151" bestFit="1" customWidth="1"/>
    <col min="14597" max="14597" width="10.85546875" style="151" customWidth="1"/>
    <col min="14598" max="14598" width="11.42578125" style="151" bestFit="1" customWidth="1"/>
    <col min="14599" max="14599" width="11.85546875" style="151" customWidth="1"/>
    <col min="14600" max="14600" width="14.85546875" style="151" bestFit="1" customWidth="1"/>
    <col min="14601" max="14601" width="12.140625" style="151" customWidth="1"/>
    <col min="14602" max="14602" width="14.85546875" style="151" bestFit="1" customWidth="1"/>
    <col min="14603" max="14603" width="13.140625" style="151" customWidth="1"/>
    <col min="14604" max="14604" width="10.5703125" style="151" customWidth="1"/>
    <col min="14605" max="14605" width="12" style="151" customWidth="1"/>
    <col min="14606" max="14848" width="9.140625" style="151"/>
    <col min="14849" max="14849" width="10.140625" style="151" customWidth="1"/>
    <col min="14850" max="14850" width="13.7109375" style="151" customWidth="1"/>
    <col min="14851" max="14851" width="11.28515625" style="151" customWidth="1"/>
    <col min="14852" max="14852" width="14.7109375" style="151" bestFit="1" customWidth="1"/>
    <col min="14853" max="14853" width="10.85546875" style="151" customWidth="1"/>
    <col min="14854" max="14854" width="11.42578125" style="151" bestFit="1" customWidth="1"/>
    <col min="14855" max="14855" width="11.85546875" style="151" customWidth="1"/>
    <col min="14856" max="14856" width="14.85546875" style="151" bestFit="1" customWidth="1"/>
    <col min="14857" max="14857" width="12.140625" style="151" customWidth="1"/>
    <col min="14858" max="14858" width="14.85546875" style="151" bestFit="1" customWidth="1"/>
    <col min="14859" max="14859" width="13.140625" style="151" customWidth="1"/>
    <col min="14860" max="14860" width="10.5703125" style="151" customWidth="1"/>
    <col min="14861" max="14861" width="12" style="151" customWidth="1"/>
    <col min="14862" max="15104" width="9.140625" style="151"/>
    <col min="15105" max="15105" width="10.140625" style="151" customWidth="1"/>
    <col min="15106" max="15106" width="13.7109375" style="151" customWidth="1"/>
    <col min="15107" max="15107" width="11.28515625" style="151" customWidth="1"/>
    <col min="15108" max="15108" width="14.7109375" style="151" bestFit="1" customWidth="1"/>
    <col min="15109" max="15109" width="10.85546875" style="151" customWidth="1"/>
    <col min="15110" max="15110" width="11.42578125" style="151" bestFit="1" customWidth="1"/>
    <col min="15111" max="15111" width="11.85546875" style="151" customWidth="1"/>
    <col min="15112" max="15112" width="14.85546875" style="151" bestFit="1" customWidth="1"/>
    <col min="15113" max="15113" width="12.140625" style="151" customWidth="1"/>
    <col min="15114" max="15114" width="14.85546875" style="151" bestFit="1" customWidth="1"/>
    <col min="15115" max="15115" width="13.140625" style="151" customWidth="1"/>
    <col min="15116" max="15116" width="10.5703125" style="151" customWidth="1"/>
    <col min="15117" max="15117" width="12" style="151" customWidth="1"/>
    <col min="15118" max="15360" width="9.140625" style="151"/>
    <col min="15361" max="15361" width="10.140625" style="151" customWidth="1"/>
    <col min="15362" max="15362" width="13.7109375" style="151" customWidth="1"/>
    <col min="15363" max="15363" width="11.28515625" style="151" customWidth="1"/>
    <col min="15364" max="15364" width="14.7109375" style="151" bestFit="1" customWidth="1"/>
    <col min="15365" max="15365" width="10.85546875" style="151" customWidth="1"/>
    <col min="15366" max="15366" width="11.42578125" style="151" bestFit="1" customWidth="1"/>
    <col min="15367" max="15367" width="11.85546875" style="151" customWidth="1"/>
    <col min="15368" max="15368" width="14.85546875" style="151" bestFit="1" customWidth="1"/>
    <col min="15369" max="15369" width="12.140625" style="151" customWidth="1"/>
    <col min="15370" max="15370" width="14.85546875" style="151" bestFit="1" customWidth="1"/>
    <col min="15371" max="15371" width="13.140625" style="151" customWidth="1"/>
    <col min="15372" max="15372" width="10.5703125" style="151" customWidth="1"/>
    <col min="15373" max="15373" width="12" style="151" customWidth="1"/>
    <col min="15374" max="15616" width="9.140625" style="151"/>
    <col min="15617" max="15617" width="10.140625" style="151" customWidth="1"/>
    <col min="15618" max="15618" width="13.7109375" style="151" customWidth="1"/>
    <col min="15619" max="15619" width="11.28515625" style="151" customWidth="1"/>
    <col min="15620" max="15620" width="14.7109375" style="151" bestFit="1" customWidth="1"/>
    <col min="15621" max="15621" width="10.85546875" style="151" customWidth="1"/>
    <col min="15622" max="15622" width="11.42578125" style="151" bestFit="1" customWidth="1"/>
    <col min="15623" max="15623" width="11.85546875" style="151" customWidth="1"/>
    <col min="15624" max="15624" width="14.85546875" style="151" bestFit="1" customWidth="1"/>
    <col min="15625" max="15625" width="12.140625" style="151" customWidth="1"/>
    <col min="15626" max="15626" width="14.85546875" style="151" bestFit="1" customWidth="1"/>
    <col min="15627" max="15627" width="13.140625" style="151" customWidth="1"/>
    <col min="15628" max="15628" width="10.5703125" style="151" customWidth="1"/>
    <col min="15629" max="15629" width="12" style="151" customWidth="1"/>
    <col min="15630" max="15872" width="9.140625" style="151"/>
    <col min="15873" max="15873" width="10.140625" style="151" customWidth="1"/>
    <col min="15874" max="15874" width="13.7109375" style="151" customWidth="1"/>
    <col min="15875" max="15875" width="11.28515625" style="151" customWidth="1"/>
    <col min="15876" max="15876" width="14.7109375" style="151" bestFit="1" customWidth="1"/>
    <col min="15877" max="15877" width="10.85546875" style="151" customWidth="1"/>
    <col min="15878" max="15878" width="11.42578125" style="151" bestFit="1" customWidth="1"/>
    <col min="15879" max="15879" width="11.85546875" style="151" customWidth="1"/>
    <col min="15880" max="15880" width="14.85546875" style="151" bestFit="1" customWidth="1"/>
    <col min="15881" max="15881" width="12.140625" style="151" customWidth="1"/>
    <col min="15882" max="15882" width="14.85546875" style="151" bestFit="1" customWidth="1"/>
    <col min="15883" max="15883" width="13.140625" style="151" customWidth="1"/>
    <col min="15884" max="15884" width="10.5703125" style="151" customWidth="1"/>
    <col min="15885" max="15885" width="12" style="151" customWidth="1"/>
    <col min="15886" max="16128" width="9.140625" style="151"/>
    <col min="16129" max="16129" width="10.140625" style="151" customWidth="1"/>
    <col min="16130" max="16130" width="13.7109375" style="151" customWidth="1"/>
    <col min="16131" max="16131" width="11.28515625" style="151" customWidth="1"/>
    <col min="16132" max="16132" width="14.7109375" style="151" bestFit="1" customWidth="1"/>
    <col min="16133" max="16133" width="10.85546875" style="151" customWidth="1"/>
    <col min="16134" max="16134" width="11.42578125" style="151" bestFit="1" customWidth="1"/>
    <col min="16135" max="16135" width="11.85546875" style="151" customWidth="1"/>
    <col min="16136" max="16136" width="14.85546875" style="151" bestFit="1" customWidth="1"/>
    <col min="16137" max="16137" width="12.140625" style="151" customWidth="1"/>
    <col min="16138" max="16138" width="14.85546875" style="151" bestFit="1" customWidth="1"/>
    <col min="16139" max="16139" width="13.140625" style="151" customWidth="1"/>
    <col min="16140" max="16140" width="10.5703125" style="151" customWidth="1"/>
    <col min="16141" max="16141" width="12" style="151" customWidth="1"/>
    <col min="16142" max="16384" width="9.140625" style="151"/>
  </cols>
  <sheetData>
    <row r="1" spans="1:13">
      <c r="A1" s="1885" t="s">
        <v>1230</v>
      </c>
      <c r="B1" s="1885"/>
      <c r="C1" s="1885"/>
      <c r="D1" s="1885"/>
      <c r="E1" s="1885"/>
      <c r="F1" s="1885"/>
      <c r="G1" s="1885"/>
      <c r="H1" s="1885"/>
      <c r="I1" s="1885"/>
      <c r="J1" s="1885"/>
      <c r="K1" s="1885"/>
      <c r="L1" s="1885"/>
      <c r="M1" s="1885"/>
    </row>
    <row r="2" spans="1:13">
      <c r="A2" s="1885" t="s">
        <v>133</v>
      </c>
      <c r="B2" s="1885"/>
      <c r="C2" s="1885"/>
      <c r="D2" s="1885"/>
      <c r="E2" s="1885"/>
      <c r="F2" s="1885"/>
      <c r="G2" s="1885"/>
      <c r="H2" s="1885"/>
      <c r="I2" s="1885"/>
      <c r="J2" s="1885"/>
      <c r="K2" s="1885"/>
      <c r="L2" s="1885"/>
      <c r="M2" s="1885"/>
    </row>
    <row r="3" spans="1:13" ht="16.5" thickBot="1">
      <c r="A3" s="1399"/>
      <c r="B3" s="1399"/>
      <c r="C3" s="1399"/>
      <c r="D3" s="1399"/>
      <c r="E3" s="1399"/>
      <c r="F3" s="1399"/>
      <c r="G3" s="1399"/>
      <c r="H3" s="1399"/>
      <c r="I3" s="1399"/>
      <c r="J3" s="1927"/>
      <c r="K3" s="1927"/>
      <c r="L3" s="1927" t="s">
        <v>70</v>
      </c>
      <c r="M3" s="1927"/>
    </row>
    <row r="4" spans="1:13" ht="21" customHeight="1" thickTop="1">
      <c r="A4" s="1928" t="s">
        <v>546</v>
      </c>
      <c r="B4" s="1929" t="s">
        <v>1231</v>
      </c>
      <c r="C4" s="1930"/>
      <c r="D4" s="1930"/>
      <c r="E4" s="1930"/>
      <c r="F4" s="1930"/>
      <c r="G4" s="1931"/>
      <c r="H4" s="1932" t="s">
        <v>1232</v>
      </c>
      <c r="I4" s="1930"/>
      <c r="J4" s="1930"/>
      <c r="K4" s="1930"/>
      <c r="L4" s="1930"/>
      <c r="M4" s="1931"/>
    </row>
    <row r="5" spans="1:13" ht="21" customHeight="1">
      <c r="A5" s="1880"/>
      <c r="B5" s="1933" t="s">
        <v>6</v>
      </c>
      <c r="C5" s="1934"/>
      <c r="D5" s="1933" t="s">
        <v>7</v>
      </c>
      <c r="E5" s="1934"/>
      <c r="F5" s="1935" t="s">
        <v>53</v>
      </c>
      <c r="G5" s="1936"/>
      <c r="H5" s="1921" t="s">
        <v>6</v>
      </c>
      <c r="I5" s="1922"/>
      <c r="J5" s="1923" t="s">
        <v>7</v>
      </c>
      <c r="K5" s="1924"/>
      <c r="L5" s="1923" t="s">
        <v>53</v>
      </c>
      <c r="M5" s="1925"/>
    </row>
    <row r="6" spans="1:13" ht="21" customHeight="1">
      <c r="A6" s="1881"/>
      <c r="B6" s="1400" t="s">
        <v>4</v>
      </c>
      <c r="C6" s="1401" t="s">
        <v>1233</v>
      </c>
      <c r="D6" s="1402" t="s">
        <v>4</v>
      </c>
      <c r="E6" s="1401" t="s">
        <v>1233</v>
      </c>
      <c r="F6" s="1401" t="s">
        <v>4</v>
      </c>
      <c r="G6" s="1403" t="s">
        <v>1233</v>
      </c>
      <c r="H6" s="1404" t="s">
        <v>4</v>
      </c>
      <c r="I6" s="1405" t="s">
        <v>1233</v>
      </c>
      <c r="J6" s="1400" t="s">
        <v>4</v>
      </c>
      <c r="K6" s="1401" t="s">
        <v>1233</v>
      </c>
      <c r="L6" s="1400" t="s">
        <v>4</v>
      </c>
      <c r="M6" s="1403" t="s">
        <v>1233</v>
      </c>
    </row>
    <row r="7" spans="1:13" ht="21" customHeight="1">
      <c r="A7" s="1406" t="s">
        <v>200</v>
      </c>
      <c r="B7" s="1407">
        <v>54163.06</v>
      </c>
      <c r="C7" s="1408">
        <v>0.73928031280663342</v>
      </c>
      <c r="D7" s="1407">
        <v>74532.06</v>
      </c>
      <c r="E7" s="1408">
        <v>0.82350000000000001</v>
      </c>
      <c r="F7" s="1409">
        <v>35750</v>
      </c>
      <c r="G7" s="1410">
        <v>0.28740629370629367</v>
      </c>
      <c r="H7" s="1411">
        <v>10386.870000000001</v>
      </c>
      <c r="I7" s="1412">
        <v>3.09</v>
      </c>
      <c r="J7" s="1413">
        <v>26350.12</v>
      </c>
      <c r="K7" s="1414">
        <v>3.1572</v>
      </c>
      <c r="L7" s="1415">
        <v>7000</v>
      </c>
      <c r="M7" s="1416">
        <v>3.5605727142857146</v>
      </c>
    </row>
    <row r="8" spans="1:13" ht="21" customHeight="1">
      <c r="A8" s="1406" t="s">
        <v>201</v>
      </c>
      <c r="B8" s="1407">
        <v>87216.62</v>
      </c>
      <c r="C8" s="1408">
        <v>1.45</v>
      </c>
      <c r="D8" s="1407">
        <v>93260.44</v>
      </c>
      <c r="E8" s="1408">
        <v>2.56</v>
      </c>
      <c r="F8" s="1409">
        <v>58180.9</v>
      </c>
      <c r="G8" s="1410">
        <v>0.39290000000000003</v>
      </c>
      <c r="H8" s="1411">
        <v>3614.8099999999995</v>
      </c>
      <c r="I8" s="1412">
        <v>2.71</v>
      </c>
      <c r="J8" s="1413">
        <v>19240.13</v>
      </c>
      <c r="K8" s="1414">
        <v>3.5777000000000001</v>
      </c>
      <c r="L8" s="1415">
        <v>80</v>
      </c>
      <c r="M8" s="1416">
        <v>4.25</v>
      </c>
    </row>
    <row r="9" spans="1:13" ht="21" customHeight="1">
      <c r="A9" s="1406" t="s">
        <v>202</v>
      </c>
      <c r="B9" s="1417">
        <v>44212.160000000003</v>
      </c>
      <c r="C9" s="1408">
        <v>0.64</v>
      </c>
      <c r="D9" s="1407">
        <v>112777.51000000001</v>
      </c>
      <c r="E9" s="1408">
        <v>3.2654353261213163</v>
      </c>
      <c r="F9" s="1409">
        <v>108468.29</v>
      </c>
      <c r="G9" s="1410">
        <v>1.1338999999999999</v>
      </c>
      <c r="H9" s="1418">
        <v>4310.22</v>
      </c>
      <c r="I9" s="1412">
        <v>2.1</v>
      </c>
      <c r="J9" s="1413">
        <v>42780.54</v>
      </c>
      <c r="K9" s="1414">
        <v>4.1276929722252218</v>
      </c>
      <c r="L9" s="1415">
        <v>0</v>
      </c>
      <c r="M9" s="1416">
        <v>0</v>
      </c>
    </row>
    <row r="10" spans="1:13" ht="21" customHeight="1">
      <c r="A10" s="1406" t="s">
        <v>203</v>
      </c>
      <c r="B10" s="1417">
        <v>45909.37</v>
      </c>
      <c r="C10" s="1408">
        <v>0.36</v>
      </c>
      <c r="D10" s="1407">
        <v>119761.42000000001</v>
      </c>
      <c r="E10" s="1408">
        <v>3.5897992254016362</v>
      </c>
      <c r="F10" s="1409">
        <v>118700.81</v>
      </c>
      <c r="G10" s="1410">
        <v>2.6753</v>
      </c>
      <c r="H10" s="1418">
        <v>5389.0999999999995</v>
      </c>
      <c r="I10" s="1412">
        <v>1.49</v>
      </c>
      <c r="J10" s="1413">
        <v>32375.370000000003</v>
      </c>
      <c r="K10" s="1414">
        <v>5.0840074514360767</v>
      </c>
      <c r="L10" s="1415">
        <v>100</v>
      </c>
      <c r="M10" s="1416">
        <v>3.5</v>
      </c>
    </row>
    <row r="11" spans="1:13" ht="21" customHeight="1">
      <c r="A11" s="1406" t="s">
        <v>204</v>
      </c>
      <c r="B11" s="1417">
        <v>86020.75</v>
      </c>
      <c r="C11" s="1408">
        <v>0.82</v>
      </c>
      <c r="D11" s="1407">
        <v>86370.65</v>
      </c>
      <c r="E11" s="1408">
        <v>2.672718214439743</v>
      </c>
      <c r="F11" s="1409">
        <v>122227.5</v>
      </c>
      <c r="G11" s="1410">
        <v>4.8301971251968672</v>
      </c>
      <c r="H11" s="1419">
        <v>7079.22</v>
      </c>
      <c r="I11" s="1412">
        <v>1.5</v>
      </c>
      <c r="J11" s="1413">
        <v>31129.22</v>
      </c>
      <c r="K11" s="1414">
        <v>5.2248389755991305</v>
      </c>
      <c r="L11" s="1415">
        <v>0.9</v>
      </c>
      <c r="M11" s="1416">
        <v>1.2</v>
      </c>
    </row>
    <row r="12" spans="1:13" ht="21" customHeight="1">
      <c r="A12" s="1406" t="s">
        <v>205</v>
      </c>
      <c r="B12" s="1417">
        <v>93480.62</v>
      </c>
      <c r="C12" s="1408">
        <v>0.26</v>
      </c>
      <c r="D12" s="1407">
        <v>108890.69</v>
      </c>
      <c r="E12" s="1408">
        <v>2.71</v>
      </c>
      <c r="F12" s="1409">
        <v>141951.71</v>
      </c>
      <c r="G12" s="1410">
        <v>4.4027000000000003</v>
      </c>
      <c r="H12" s="1419">
        <v>3969.74</v>
      </c>
      <c r="I12" s="1412">
        <v>1.21</v>
      </c>
      <c r="J12" s="1413">
        <v>46055.28</v>
      </c>
      <c r="K12" s="1414">
        <v>5.53</v>
      </c>
      <c r="L12" s="1415">
        <v>2450</v>
      </c>
      <c r="M12" s="1416">
        <v>5.1094999999999997</v>
      </c>
    </row>
    <row r="13" spans="1:13" ht="21" customHeight="1">
      <c r="A13" s="1406" t="s">
        <v>206</v>
      </c>
      <c r="B13" s="1417">
        <v>37572.03</v>
      </c>
      <c r="C13" s="1408">
        <v>0.22</v>
      </c>
      <c r="D13" s="1407">
        <v>103429.5</v>
      </c>
      <c r="E13" s="1408">
        <v>4.1268000000000002</v>
      </c>
      <c r="F13" s="1409"/>
      <c r="G13" s="1410"/>
      <c r="H13" s="1419">
        <v>3770.02</v>
      </c>
      <c r="I13" s="1412">
        <v>1.01</v>
      </c>
      <c r="J13" s="1420">
        <v>41950</v>
      </c>
      <c r="K13" s="1414">
        <v>7.0519999999999996</v>
      </c>
      <c r="L13" s="1421"/>
      <c r="M13" s="1416"/>
    </row>
    <row r="14" spans="1:13" ht="21" customHeight="1">
      <c r="A14" s="1406" t="s">
        <v>207</v>
      </c>
      <c r="B14" s="1422">
        <v>75260.850000000006</v>
      </c>
      <c r="C14" s="1408">
        <v>0.42</v>
      </c>
      <c r="D14" s="1407">
        <v>51465.06</v>
      </c>
      <c r="E14" s="1408">
        <v>0.89629999999999999</v>
      </c>
      <c r="F14" s="1409"/>
      <c r="G14" s="1410"/>
      <c r="H14" s="1419">
        <v>6680.02</v>
      </c>
      <c r="I14" s="1412">
        <v>0.98</v>
      </c>
      <c r="J14" s="1420">
        <v>35965.33</v>
      </c>
      <c r="K14" s="1414">
        <v>7.9599000000000002</v>
      </c>
      <c r="L14" s="1421"/>
      <c r="M14" s="1416"/>
    </row>
    <row r="15" spans="1:13" ht="21" customHeight="1">
      <c r="A15" s="1406" t="s">
        <v>208</v>
      </c>
      <c r="B15" s="1422">
        <v>116403.53</v>
      </c>
      <c r="C15" s="1408">
        <v>1.59</v>
      </c>
      <c r="D15" s="1407">
        <v>21562.539999999997</v>
      </c>
      <c r="E15" s="1408">
        <v>0.747</v>
      </c>
      <c r="F15" s="1409"/>
      <c r="G15" s="1410"/>
      <c r="H15" s="1423">
        <v>16270</v>
      </c>
      <c r="I15" s="1424">
        <v>1.52</v>
      </c>
      <c r="J15" s="1425">
        <v>20935</v>
      </c>
      <c r="K15" s="1426">
        <v>7.2720000000000002</v>
      </c>
      <c r="L15" s="1427"/>
      <c r="M15" s="1428"/>
    </row>
    <row r="16" spans="1:13" ht="21" customHeight="1">
      <c r="A16" s="1406" t="s">
        <v>209</v>
      </c>
      <c r="B16" s="1422">
        <v>137484.17000000001</v>
      </c>
      <c r="C16" s="1408">
        <v>3.44</v>
      </c>
      <c r="D16" s="1407">
        <v>118780.26</v>
      </c>
      <c r="E16" s="1408">
        <v>2.7259000000000002</v>
      </c>
      <c r="F16" s="1409"/>
      <c r="G16" s="1410"/>
      <c r="H16" s="1429">
        <v>11660.02</v>
      </c>
      <c r="I16" s="1430">
        <v>2.75</v>
      </c>
      <c r="J16" s="1420">
        <v>25031.5</v>
      </c>
      <c r="K16" s="1414">
        <v>3.9184000000000001</v>
      </c>
      <c r="L16" s="1421"/>
      <c r="M16" s="1416"/>
    </row>
    <row r="17" spans="1:13" ht="21" customHeight="1">
      <c r="A17" s="1406" t="s">
        <v>210</v>
      </c>
      <c r="B17" s="1422">
        <v>84443.89</v>
      </c>
      <c r="C17" s="1408">
        <v>0.36</v>
      </c>
      <c r="D17" s="1407">
        <v>115766.1</v>
      </c>
      <c r="E17" s="1408">
        <v>2.46</v>
      </c>
      <c r="F17" s="1409"/>
      <c r="G17" s="1410"/>
      <c r="H17" s="1429">
        <v>21690.04</v>
      </c>
      <c r="I17" s="1430">
        <v>2.5499999999999998</v>
      </c>
      <c r="J17" s="1420">
        <v>38970.300000000003</v>
      </c>
      <c r="K17" s="1414">
        <v>4.4800000000000004</v>
      </c>
      <c r="L17" s="1421"/>
      <c r="M17" s="1416"/>
    </row>
    <row r="18" spans="1:13" ht="21" customHeight="1">
      <c r="A18" s="1431" t="s">
        <v>211</v>
      </c>
      <c r="B18" s="1432">
        <v>99550.12</v>
      </c>
      <c r="C18" s="1433">
        <v>0.69</v>
      </c>
      <c r="D18" s="1434">
        <v>55440.06</v>
      </c>
      <c r="E18" s="1433">
        <v>0.6364510804822362</v>
      </c>
      <c r="F18" s="1435"/>
      <c r="G18" s="1436"/>
      <c r="H18" s="1437">
        <v>34244.230000000003</v>
      </c>
      <c r="I18" s="1438">
        <v>3.25</v>
      </c>
      <c r="J18" s="1425">
        <v>20234.22</v>
      </c>
      <c r="K18" s="1426">
        <v>4.4662400074724902</v>
      </c>
      <c r="L18" s="1427"/>
      <c r="M18" s="1428"/>
    </row>
    <row r="19" spans="1:13" ht="21" customHeight="1" thickBot="1">
      <c r="A19" s="1439" t="s">
        <v>555</v>
      </c>
      <c r="B19" s="1440">
        <f>SUM(B7:B18)</f>
        <v>961717.17</v>
      </c>
      <c r="C19" s="1441">
        <v>1.1499999999999999</v>
      </c>
      <c r="D19" s="1442">
        <f>SUM(D7:D18)</f>
        <v>1062036.29</v>
      </c>
      <c r="E19" s="1443">
        <v>2.5970446727655725</v>
      </c>
      <c r="F19" s="1444"/>
      <c r="G19" s="1445"/>
      <c r="H19" s="1446">
        <f>SUM(H7:H18)</f>
        <v>129064.29000000001</v>
      </c>
      <c r="I19" s="1447">
        <v>2.39</v>
      </c>
      <c r="J19" s="1448">
        <f>SUM(J7:J18)</f>
        <v>381017.01</v>
      </c>
      <c r="K19" s="1443">
        <v>5.2694089003509035</v>
      </c>
      <c r="L19" s="1449"/>
      <c r="M19" s="1445"/>
    </row>
    <row r="20" spans="1:13" ht="16.5" thickTop="1">
      <c r="A20" s="1926" t="s">
        <v>1234</v>
      </c>
      <c r="B20" s="1926"/>
      <c r="C20" s="1926"/>
      <c r="D20" s="1926"/>
      <c r="E20" s="1926"/>
      <c r="F20" s="1926"/>
      <c r="G20" s="1926"/>
      <c r="H20" s="1926"/>
      <c r="I20" s="1926"/>
      <c r="J20" s="1926"/>
      <c r="K20" s="1926"/>
      <c r="L20" s="1926"/>
      <c r="M20" s="1926"/>
    </row>
    <row r="21" spans="1:13">
      <c r="A21" s="715"/>
    </row>
    <row r="25" spans="1:13">
      <c r="B25" s="1450"/>
    </row>
    <row r="34" spans="4:8">
      <c r="D34" s="1451"/>
    </row>
    <row r="35" spans="4:8">
      <c r="D35" s="1451"/>
      <c r="H35" s="1451"/>
    </row>
    <row r="36" spans="4:8">
      <c r="D36" s="1451"/>
      <c r="H36" s="1451"/>
    </row>
  </sheetData>
  <mergeCells count="14">
    <mergeCell ref="H5:I5"/>
    <mergeCell ref="J5:K5"/>
    <mergeCell ref="L5:M5"/>
    <mergeCell ref="A20:M20"/>
    <mergeCell ref="A1:M1"/>
    <mergeCell ref="A2:M2"/>
    <mergeCell ref="J3:K3"/>
    <mergeCell ref="L3:M3"/>
    <mergeCell ref="A4:A6"/>
    <mergeCell ref="B4:G4"/>
    <mergeCell ref="H4:M4"/>
    <mergeCell ref="B5:C5"/>
    <mergeCell ref="D5:E5"/>
    <mergeCell ref="F5:G5"/>
  </mergeCells>
  <pageMargins left="0.7" right="0.7" top="0.75" bottom="0.75" header="0.3" footer="0.3"/>
  <pageSetup scale="63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zoomScale="85" zoomScaleNormal="85" workbookViewId="0">
      <selection activeCell="X12" sqref="X12"/>
    </sheetView>
  </sheetViews>
  <sheetFormatPr defaultRowHeight="15.75"/>
  <cols>
    <col min="1" max="1" width="62.140625" style="1452" bestFit="1" customWidth="1"/>
    <col min="2" max="4" width="12.85546875" style="1452" hidden="1" customWidth="1"/>
    <col min="5" max="5" width="12.85546875" style="1452" bestFit="1" customWidth="1"/>
    <col min="6" max="10" width="12.85546875" style="1452" hidden="1" customWidth="1"/>
    <col min="11" max="16" width="12.85546875" style="1452" bestFit="1" customWidth="1"/>
    <col min="17" max="17" width="12.85546875" style="1452" customWidth="1"/>
    <col min="18" max="16384" width="9.140625" style="1452"/>
  </cols>
  <sheetData>
    <row r="1" spans="1:17">
      <c r="A1" s="1939" t="s">
        <v>1235</v>
      </c>
      <c r="B1" s="1939"/>
      <c r="C1" s="1939"/>
      <c r="D1" s="1939"/>
      <c r="E1" s="1939"/>
      <c r="F1" s="1939"/>
      <c r="G1" s="1939"/>
      <c r="H1" s="1939"/>
      <c r="I1" s="1939"/>
      <c r="J1" s="1939"/>
      <c r="K1" s="1939"/>
      <c r="L1" s="1939"/>
      <c r="M1" s="1939"/>
      <c r="N1" s="1939"/>
      <c r="O1" s="1939"/>
      <c r="P1" s="1939"/>
      <c r="Q1" s="1939"/>
    </row>
    <row r="2" spans="1:17">
      <c r="A2" s="1940" t="s">
        <v>134</v>
      </c>
      <c r="B2" s="1940"/>
      <c r="C2" s="1940"/>
      <c r="D2" s="1940"/>
      <c r="E2" s="1940"/>
      <c r="F2" s="1940"/>
      <c r="G2" s="1940"/>
      <c r="H2" s="1940"/>
      <c r="I2" s="1940"/>
      <c r="J2" s="1940"/>
      <c r="K2" s="1940"/>
      <c r="L2" s="1940"/>
      <c r="M2" s="1940"/>
      <c r="N2" s="1940"/>
      <c r="O2" s="1940"/>
      <c r="P2" s="1940"/>
      <c r="Q2" s="1940"/>
    </row>
    <row r="3" spans="1:17" ht="16.5" thickBot="1"/>
    <row r="4" spans="1:17" ht="32.25" thickTop="1">
      <c r="A4" s="1453" t="s">
        <v>1236</v>
      </c>
      <c r="B4" s="1454" t="s">
        <v>1237</v>
      </c>
      <c r="C4" s="1454" t="s">
        <v>1238</v>
      </c>
      <c r="D4" s="1454" t="s">
        <v>1239</v>
      </c>
      <c r="E4" s="1454" t="s">
        <v>1240</v>
      </c>
      <c r="F4" s="1454" t="s">
        <v>1241</v>
      </c>
      <c r="G4" s="1454" t="s">
        <v>1242</v>
      </c>
      <c r="H4" s="1454" t="s">
        <v>1243</v>
      </c>
      <c r="I4" s="1454" t="s">
        <v>1244</v>
      </c>
      <c r="J4" s="1454" t="s">
        <v>1245</v>
      </c>
      <c r="K4" s="1454" t="s">
        <v>1288</v>
      </c>
      <c r="L4" s="1454" t="s">
        <v>1246</v>
      </c>
      <c r="M4" s="1454" t="s">
        <v>1247</v>
      </c>
      <c r="N4" s="1454" t="s">
        <v>1248</v>
      </c>
      <c r="O4" s="1454" t="s">
        <v>1249</v>
      </c>
      <c r="P4" s="1454" t="s">
        <v>1250</v>
      </c>
      <c r="Q4" s="1455" t="s">
        <v>1286</v>
      </c>
    </row>
    <row r="5" spans="1:17" ht="20.25" customHeight="1">
      <c r="A5" s="1456" t="s">
        <v>1251</v>
      </c>
      <c r="B5" s="1457"/>
      <c r="C5" s="1457"/>
      <c r="D5" s="1457"/>
      <c r="E5" s="1457"/>
      <c r="F5" s="1458"/>
      <c r="G5" s="1458"/>
      <c r="H5" s="1458"/>
      <c r="I5" s="1458"/>
      <c r="J5" s="1458"/>
      <c r="K5" s="1458"/>
      <c r="L5" s="1458"/>
      <c r="M5" s="1458"/>
      <c r="N5" s="1458"/>
      <c r="O5" s="1458"/>
      <c r="P5" s="1458"/>
      <c r="Q5" s="1459"/>
    </row>
    <row r="6" spans="1:17" ht="20.25" customHeight="1">
      <c r="A6" s="1460" t="s">
        <v>1252</v>
      </c>
      <c r="B6" s="1461"/>
      <c r="C6" s="1461"/>
      <c r="D6" s="1461"/>
      <c r="E6" s="1461"/>
      <c r="F6" s="1462"/>
      <c r="G6" s="1462"/>
      <c r="H6" s="1462"/>
      <c r="I6" s="1462"/>
      <c r="J6" s="1462"/>
      <c r="K6" s="1461">
        <v>5</v>
      </c>
      <c r="L6" s="1461">
        <v>5</v>
      </c>
      <c r="M6" s="1461">
        <v>5</v>
      </c>
      <c r="N6" s="1461">
        <v>5</v>
      </c>
      <c r="O6" s="1461">
        <v>5</v>
      </c>
      <c r="P6" s="1461">
        <v>5</v>
      </c>
      <c r="Q6" s="1463">
        <v>5</v>
      </c>
    </row>
    <row r="7" spans="1:17" ht="20.25" customHeight="1">
      <c r="A7" s="1460" t="s">
        <v>1253</v>
      </c>
      <c r="B7" s="1461"/>
      <c r="C7" s="1461"/>
      <c r="D7" s="1461"/>
      <c r="E7" s="1461"/>
      <c r="F7" s="1462"/>
      <c r="G7" s="1462"/>
      <c r="H7" s="1462"/>
      <c r="I7" s="1462"/>
      <c r="J7" s="1462"/>
      <c r="K7" s="1461">
        <v>3</v>
      </c>
      <c r="L7" s="1461">
        <v>3</v>
      </c>
      <c r="M7" s="1461">
        <v>3</v>
      </c>
      <c r="N7" s="1461">
        <v>3</v>
      </c>
      <c r="O7" s="1461">
        <v>3</v>
      </c>
      <c r="P7" s="1461">
        <v>3</v>
      </c>
      <c r="Q7" s="1463">
        <v>3</v>
      </c>
    </row>
    <row r="8" spans="1:17" ht="20.25" customHeight="1">
      <c r="A8" s="1460" t="s">
        <v>1254</v>
      </c>
      <c r="B8" s="1464">
        <v>7</v>
      </c>
      <c r="C8" s="1464">
        <v>7</v>
      </c>
      <c r="D8" s="1464">
        <v>7</v>
      </c>
      <c r="E8" s="1461">
        <v>7</v>
      </c>
      <c r="F8" s="1461">
        <v>7</v>
      </c>
      <c r="G8" s="1461">
        <v>7</v>
      </c>
      <c r="H8" s="1461">
        <v>7</v>
      </c>
      <c r="I8" s="1461">
        <v>7</v>
      </c>
      <c r="J8" s="1461">
        <v>7</v>
      </c>
      <c r="K8" s="1461">
        <v>7</v>
      </c>
      <c r="L8" s="1461">
        <v>7</v>
      </c>
      <c r="M8" s="1461">
        <v>7</v>
      </c>
      <c r="N8" s="1461">
        <v>7</v>
      </c>
      <c r="O8" s="1461">
        <v>7</v>
      </c>
      <c r="P8" s="1461">
        <v>7</v>
      </c>
      <c r="Q8" s="1463">
        <v>7</v>
      </c>
    </row>
    <row r="9" spans="1:17" ht="20.25" customHeight="1">
      <c r="A9" s="1460" t="s">
        <v>1255</v>
      </c>
      <c r="B9" s="1464">
        <v>7</v>
      </c>
      <c r="C9" s="1464">
        <v>7</v>
      </c>
      <c r="D9" s="1464">
        <v>7</v>
      </c>
      <c r="E9" s="1461">
        <v>7</v>
      </c>
      <c r="F9" s="1461">
        <v>7</v>
      </c>
      <c r="G9" s="1461">
        <v>7</v>
      </c>
      <c r="H9" s="1461">
        <v>7</v>
      </c>
      <c r="I9" s="1461">
        <v>7</v>
      </c>
      <c r="J9" s="1461">
        <v>7</v>
      </c>
      <c r="K9" s="1461">
        <v>7</v>
      </c>
      <c r="L9" s="1461">
        <v>7</v>
      </c>
      <c r="M9" s="1461">
        <v>7</v>
      </c>
      <c r="N9" s="1461">
        <v>7</v>
      </c>
      <c r="O9" s="1461">
        <v>7</v>
      </c>
      <c r="P9" s="1461">
        <v>7</v>
      </c>
      <c r="Q9" s="1463">
        <v>7</v>
      </c>
    </row>
    <row r="10" spans="1:17" s="1466" customFormat="1" ht="20.25" customHeight="1">
      <c r="A10" s="1465" t="s">
        <v>1256</v>
      </c>
      <c r="B10" s="1457"/>
      <c r="C10" s="1457"/>
      <c r="D10" s="1457"/>
      <c r="E10" s="1457"/>
      <c r="F10" s="1458"/>
      <c r="G10" s="1458"/>
      <c r="H10" s="1458"/>
      <c r="I10" s="1458"/>
      <c r="J10" s="1458"/>
      <c r="K10" s="1458"/>
      <c r="L10" s="1458"/>
      <c r="M10" s="1458"/>
      <c r="N10" s="1458"/>
      <c r="O10" s="1458"/>
      <c r="P10" s="1458"/>
      <c r="Q10" s="1459"/>
    </row>
    <row r="11" spans="1:17" s="1466" customFormat="1" ht="20.25" customHeight="1">
      <c r="A11" s="1460" t="s">
        <v>1257</v>
      </c>
      <c r="B11" s="1464">
        <v>1</v>
      </c>
      <c r="C11" s="1464">
        <v>1</v>
      </c>
      <c r="D11" s="1464">
        <v>1</v>
      </c>
      <c r="E11" s="1461">
        <v>1</v>
      </c>
      <c r="F11" s="1461">
        <v>1</v>
      </c>
      <c r="G11" s="1461">
        <v>1</v>
      </c>
      <c r="H11" s="1461">
        <v>1</v>
      </c>
      <c r="I11" s="1461">
        <v>1</v>
      </c>
      <c r="J11" s="1461">
        <v>1</v>
      </c>
      <c r="K11" s="1461">
        <v>1</v>
      </c>
      <c r="L11" s="1461">
        <v>1</v>
      </c>
      <c r="M11" s="1461">
        <v>1</v>
      </c>
      <c r="N11" s="1461">
        <v>1</v>
      </c>
      <c r="O11" s="1461">
        <v>1</v>
      </c>
      <c r="P11" s="1461">
        <v>1</v>
      </c>
      <c r="Q11" s="1463">
        <v>1</v>
      </c>
    </row>
    <row r="12" spans="1:17" s="1466" customFormat="1" ht="20.25" customHeight="1">
      <c r="A12" s="1460" t="s">
        <v>1258</v>
      </c>
      <c r="B12" s="1461">
        <v>4</v>
      </c>
      <c r="C12" s="1461">
        <v>4</v>
      </c>
      <c r="D12" s="1461">
        <v>4</v>
      </c>
      <c r="E12" s="1461">
        <v>4</v>
      </c>
      <c r="F12" s="1461">
        <v>4</v>
      </c>
      <c r="G12" s="1461">
        <v>4</v>
      </c>
      <c r="H12" s="1461">
        <v>4</v>
      </c>
      <c r="I12" s="1461">
        <v>4</v>
      </c>
      <c r="J12" s="1461">
        <v>4</v>
      </c>
      <c r="K12" s="1461">
        <v>4</v>
      </c>
      <c r="L12" s="1461">
        <v>4</v>
      </c>
      <c r="M12" s="1461">
        <v>4</v>
      </c>
      <c r="N12" s="1461">
        <v>4</v>
      </c>
      <c r="O12" s="1461">
        <v>4</v>
      </c>
      <c r="P12" s="1461">
        <v>4</v>
      </c>
      <c r="Q12" s="1463">
        <v>4</v>
      </c>
    </row>
    <row r="13" spans="1:17" s="1466" customFormat="1" ht="20.25" customHeight="1">
      <c r="A13" s="1460" t="s">
        <v>1259</v>
      </c>
      <c r="B13" s="1467" t="s">
        <v>1260</v>
      </c>
      <c r="C13" s="1467" t="s">
        <v>1260</v>
      </c>
      <c r="D13" s="1468" t="s">
        <v>1260</v>
      </c>
      <c r="E13" s="1469" t="s">
        <v>1260</v>
      </c>
      <c r="F13" s="1469" t="s">
        <v>1260</v>
      </c>
      <c r="G13" s="1469" t="s">
        <v>1260</v>
      </c>
      <c r="H13" s="1469" t="s">
        <v>1260</v>
      </c>
      <c r="I13" s="1469" t="s">
        <v>1260</v>
      </c>
      <c r="J13" s="1469" t="s">
        <v>1260</v>
      </c>
      <c r="K13" s="1469" t="s">
        <v>1260</v>
      </c>
      <c r="L13" s="1469" t="s">
        <v>1260</v>
      </c>
      <c r="M13" s="1469" t="s">
        <v>1260</v>
      </c>
      <c r="N13" s="1469" t="s">
        <v>1260</v>
      </c>
      <c r="O13" s="1469" t="s">
        <v>1260</v>
      </c>
      <c r="P13" s="1469" t="s">
        <v>1260</v>
      </c>
      <c r="Q13" s="1470" t="s">
        <v>1260</v>
      </c>
    </row>
    <row r="14" spans="1:17" s="1466" customFormat="1" ht="20.25" customHeight="1">
      <c r="A14" s="1471" t="s">
        <v>1261</v>
      </c>
      <c r="B14" s="1457"/>
      <c r="C14" s="1457"/>
      <c r="D14" s="1457"/>
      <c r="E14" s="1472"/>
      <c r="F14" s="1472"/>
      <c r="G14" s="1472"/>
      <c r="H14" s="1472"/>
      <c r="I14" s="1472"/>
      <c r="J14" s="1472"/>
      <c r="K14" s="1472"/>
      <c r="L14" s="1472"/>
      <c r="M14" s="1472"/>
      <c r="N14" s="1472"/>
      <c r="O14" s="1472"/>
      <c r="P14" s="1472"/>
      <c r="Q14" s="1473"/>
    </row>
    <row r="15" spans="1:17" ht="20.25" customHeight="1">
      <c r="A15" s="1460" t="s">
        <v>1150</v>
      </c>
      <c r="B15" s="1464">
        <v>6</v>
      </c>
      <c r="C15" s="1464">
        <v>6</v>
      </c>
      <c r="D15" s="1464">
        <v>6</v>
      </c>
      <c r="E15" s="1461">
        <v>6</v>
      </c>
      <c r="F15" s="1461">
        <v>6</v>
      </c>
      <c r="G15" s="1461">
        <v>6</v>
      </c>
      <c r="H15" s="1461">
        <v>6</v>
      </c>
      <c r="I15" s="1461">
        <v>6</v>
      </c>
      <c r="J15" s="1461">
        <v>6</v>
      </c>
      <c r="K15" s="1461">
        <v>6</v>
      </c>
      <c r="L15" s="1461">
        <v>6</v>
      </c>
      <c r="M15" s="1461">
        <v>6</v>
      </c>
      <c r="N15" s="1461">
        <v>6</v>
      </c>
      <c r="O15" s="1461">
        <v>6</v>
      </c>
      <c r="P15" s="1461">
        <v>6</v>
      </c>
      <c r="Q15" s="1463">
        <v>6</v>
      </c>
    </row>
    <row r="16" spans="1:17" ht="20.25" customHeight="1">
      <c r="A16" s="1460" t="s">
        <v>1151</v>
      </c>
      <c r="B16" s="1464">
        <v>5</v>
      </c>
      <c r="C16" s="1464">
        <v>5</v>
      </c>
      <c r="D16" s="1464">
        <v>5</v>
      </c>
      <c r="E16" s="1461">
        <v>5</v>
      </c>
      <c r="F16" s="1461">
        <v>5</v>
      </c>
      <c r="G16" s="1461">
        <v>5</v>
      </c>
      <c r="H16" s="1461">
        <v>5</v>
      </c>
      <c r="I16" s="1461">
        <v>5</v>
      </c>
      <c r="J16" s="1461">
        <v>5</v>
      </c>
      <c r="K16" s="1461">
        <v>5</v>
      </c>
      <c r="L16" s="1461">
        <v>5</v>
      </c>
      <c r="M16" s="1461">
        <v>5</v>
      </c>
      <c r="N16" s="1461">
        <v>5</v>
      </c>
      <c r="O16" s="1461">
        <v>5</v>
      </c>
      <c r="P16" s="1461">
        <v>5</v>
      </c>
      <c r="Q16" s="1463">
        <v>5</v>
      </c>
    </row>
    <row r="17" spans="1:17" ht="20.25" customHeight="1">
      <c r="A17" s="1460" t="s">
        <v>1153</v>
      </c>
      <c r="B17" s="1464">
        <v>4</v>
      </c>
      <c r="C17" s="1464">
        <v>4</v>
      </c>
      <c r="D17" s="1464">
        <v>4</v>
      </c>
      <c r="E17" s="1461">
        <v>4</v>
      </c>
      <c r="F17" s="1461">
        <v>4</v>
      </c>
      <c r="G17" s="1461">
        <v>4</v>
      </c>
      <c r="H17" s="1461">
        <v>4</v>
      </c>
      <c r="I17" s="1461">
        <v>4</v>
      </c>
      <c r="J17" s="1461">
        <v>4</v>
      </c>
      <c r="K17" s="1461">
        <v>4</v>
      </c>
      <c r="L17" s="1461">
        <v>4</v>
      </c>
      <c r="M17" s="1461">
        <v>4</v>
      </c>
      <c r="N17" s="1461">
        <v>4</v>
      </c>
      <c r="O17" s="1461">
        <v>4</v>
      </c>
      <c r="P17" s="1461">
        <v>4</v>
      </c>
      <c r="Q17" s="1463">
        <v>4</v>
      </c>
    </row>
    <row r="18" spans="1:17" ht="20.25" customHeight="1">
      <c r="A18" s="1471" t="s">
        <v>1262</v>
      </c>
      <c r="B18" s="1457"/>
      <c r="C18" s="1457"/>
      <c r="D18" s="1457"/>
      <c r="E18" s="1457"/>
      <c r="F18" s="1458"/>
      <c r="G18" s="1458"/>
      <c r="H18" s="1458"/>
      <c r="I18" s="1458"/>
      <c r="J18" s="1458"/>
      <c r="K18" s="1458"/>
      <c r="L18" s="1458"/>
      <c r="M18" s="1458"/>
      <c r="N18" s="1458"/>
      <c r="O18" s="1458"/>
      <c r="P18" s="1458"/>
      <c r="Q18" s="1459"/>
    </row>
    <row r="19" spans="1:17" ht="20.25" customHeight="1">
      <c r="A19" s="1474" t="s">
        <v>1263</v>
      </c>
      <c r="B19" s="1475" t="s">
        <v>322</v>
      </c>
      <c r="C19" s="1475" t="s">
        <v>322</v>
      </c>
      <c r="D19" s="1475" t="s">
        <v>322</v>
      </c>
      <c r="E19" s="1475" t="s">
        <v>322</v>
      </c>
      <c r="F19" s="1475" t="s">
        <v>322</v>
      </c>
      <c r="G19" s="1475" t="s">
        <v>322</v>
      </c>
      <c r="H19" s="1475" t="s">
        <v>322</v>
      </c>
      <c r="I19" s="1475" t="s">
        <v>322</v>
      </c>
      <c r="J19" s="1475" t="s">
        <v>322</v>
      </c>
      <c r="K19" s="1475" t="s">
        <v>322</v>
      </c>
      <c r="L19" s="1475">
        <v>0.24049999999999999</v>
      </c>
      <c r="M19" s="1475">
        <v>0.35549999999999998</v>
      </c>
      <c r="N19" s="1475">
        <v>1.11008</v>
      </c>
      <c r="O19" s="1475">
        <v>1.3104</v>
      </c>
      <c r="P19" s="1475">
        <v>4.9694454545454549</v>
      </c>
      <c r="Q19" s="1476">
        <v>4.2769000000000004</v>
      </c>
    </row>
    <row r="20" spans="1:17" ht="20.25" customHeight="1">
      <c r="A20" s="1474" t="s">
        <v>1264</v>
      </c>
      <c r="B20" s="1475">
        <v>2.12</v>
      </c>
      <c r="C20" s="1475">
        <v>3.004</v>
      </c>
      <c r="D20" s="1475">
        <v>2.3420000000000001</v>
      </c>
      <c r="E20" s="1475">
        <v>1.74</v>
      </c>
      <c r="F20" s="1475">
        <v>2.6432000000000002</v>
      </c>
      <c r="G20" s="1475">
        <v>0.74419999999999997</v>
      </c>
      <c r="H20" s="1475">
        <v>0.92610000000000003</v>
      </c>
      <c r="I20" s="1475">
        <v>0.77629999999999999</v>
      </c>
      <c r="J20" s="1475">
        <v>1.03</v>
      </c>
      <c r="K20" s="1475">
        <v>0.71033567156063082</v>
      </c>
      <c r="L20" s="1475">
        <v>0.55069999999999997</v>
      </c>
      <c r="M20" s="1475">
        <v>0.48110000000000003</v>
      </c>
      <c r="N20" s="1475">
        <v>1.1832</v>
      </c>
      <c r="O20" s="1475">
        <v>2.5548000000000002</v>
      </c>
      <c r="P20" s="1475">
        <v>5.5149176531715014</v>
      </c>
      <c r="Q20" s="1476">
        <v>5.8220000000000001</v>
      </c>
    </row>
    <row r="21" spans="1:17" ht="20.25" customHeight="1">
      <c r="A21" s="1474" t="s">
        <v>1265</v>
      </c>
      <c r="B21" s="1475">
        <v>2.2999999999999998</v>
      </c>
      <c r="C21" s="1475">
        <v>3.1621084055017827</v>
      </c>
      <c r="D21" s="1475" t="s">
        <v>322</v>
      </c>
      <c r="E21" s="1475">
        <v>2.23</v>
      </c>
      <c r="F21" s="1475" t="s">
        <v>322</v>
      </c>
      <c r="G21" s="1475">
        <v>2.8525</v>
      </c>
      <c r="H21" s="1475">
        <v>1.4455</v>
      </c>
      <c r="I21" s="1475">
        <v>1.3360000000000001</v>
      </c>
      <c r="J21" s="1475">
        <v>2.02</v>
      </c>
      <c r="K21" s="1475">
        <v>1.7079</v>
      </c>
      <c r="L21" s="1475" t="s">
        <v>1266</v>
      </c>
      <c r="M21" s="1475">
        <v>2.0487000000000002</v>
      </c>
      <c r="N21" s="1475">
        <v>1.7726</v>
      </c>
      <c r="O21" s="1475">
        <v>2.9860000000000002</v>
      </c>
      <c r="P21" s="1475" t="s">
        <v>1266</v>
      </c>
      <c r="Q21" s="1476">
        <v>5.0168999999999997</v>
      </c>
    </row>
    <row r="22" spans="1:17" ht="20.25" customHeight="1">
      <c r="A22" s="1474" t="s">
        <v>1267</v>
      </c>
      <c r="B22" s="1475">
        <v>2.74</v>
      </c>
      <c r="C22" s="1475">
        <v>3.6509999999999998</v>
      </c>
      <c r="D22" s="1475">
        <v>3.25</v>
      </c>
      <c r="E22" s="1475">
        <v>2.7</v>
      </c>
      <c r="F22" s="1475" t="s">
        <v>322</v>
      </c>
      <c r="G22" s="1475">
        <v>2.2334999999999998</v>
      </c>
      <c r="H22" s="1475">
        <v>2.3067000000000002</v>
      </c>
      <c r="I22" s="1475">
        <v>2.8351000000000002</v>
      </c>
      <c r="J22" s="1475">
        <v>2.1</v>
      </c>
      <c r="K22" s="1475" t="s">
        <v>1266</v>
      </c>
      <c r="L22" s="1475">
        <v>1.3228599999999999</v>
      </c>
      <c r="M22" s="1475">
        <v>1.5144</v>
      </c>
      <c r="N22" s="1475">
        <v>2.0476999999999999</v>
      </c>
      <c r="O22" s="1475">
        <v>3.1175000000000002</v>
      </c>
      <c r="P22" s="1475">
        <v>4.9699</v>
      </c>
      <c r="Q22" s="1476">
        <v>5.7587999999999999</v>
      </c>
    </row>
    <row r="23" spans="1:17" s="1466" customFormat="1" ht="20.25" customHeight="1">
      <c r="A23" s="1460" t="s">
        <v>80</v>
      </c>
      <c r="B23" s="1475" t="s">
        <v>1268</v>
      </c>
      <c r="C23" s="1475" t="s">
        <v>1268</v>
      </c>
      <c r="D23" s="1475" t="s">
        <v>1268</v>
      </c>
      <c r="E23" s="1475" t="s">
        <v>1268</v>
      </c>
      <c r="F23" s="1475" t="s">
        <v>1268</v>
      </c>
      <c r="G23" s="1475" t="s">
        <v>1268</v>
      </c>
      <c r="H23" s="1475" t="s">
        <v>1268</v>
      </c>
      <c r="I23" s="1475" t="s">
        <v>1268</v>
      </c>
      <c r="J23" s="1475" t="s">
        <v>1268</v>
      </c>
      <c r="K23" s="1475" t="s">
        <v>1268</v>
      </c>
      <c r="L23" s="1475" t="s">
        <v>1269</v>
      </c>
      <c r="M23" s="1475" t="s">
        <v>1269</v>
      </c>
      <c r="N23" s="1475" t="s">
        <v>1269</v>
      </c>
      <c r="O23" s="1475" t="s">
        <v>1269</v>
      </c>
      <c r="P23" s="1475" t="s">
        <v>1269</v>
      </c>
      <c r="Q23" s="1476" t="s">
        <v>1269</v>
      </c>
    </row>
    <row r="24" spans="1:17" ht="20.25" customHeight="1">
      <c r="A24" s="1460" t="s">
        <v>1270</v>
      </c>
      <c r="B24" s="1475" t="s">
        <v>1271</v>
      </c>
      <c r="C24" s="1475" t="s">
        <v>1271</v>
      </c>
      <c r="D24" s="1475" t="s">
        <v>1271</v>
      </c>
      <c r="E24" s="1475" t="s">
        <v>1271</v>
      </c>
      <c r="F24" s="1475" t="s">
        <v>1271</v>
      </c>
      <c r="G24" s="1475" t="s">
        <v>1271</v>
      </c>
      <c r="H24" s="1475" t="s">
        <v>1271</v>
      </c>
      <c r="I24" s="1475" t="s">
        <v>1271</v>
      </c>
      <c r="J24" s="1475" t="s">
        <v>1271</v>
      </c>
      <c r="K24" s="1475" t="s">
        <v>1271</v>
      </c>
      <c r="L24" s="1475" t="s">
        <v>1272</v>
      </c>
      <c r="M24" s="1475" t="s">
        <v>1272</v>
      </c>
      <c r="N24" s="1475" t="s">
        <v>1272</v>
      </c>
      <c r="O24" s="1475" t="s">
        <v>1273</v>
      </c>
      <c r="P24" s="1475" t="s">
        <v>1273</v>
      </c>
      <c r="Q24" s="1476" t="s">
        <v>1273</v>
      </c>
    </row>
    <row r="25" spans="1:17" s="1478" customFormat="1" ht="20.25" customHeight="1">
      <c r="A25" s="1477" t="s">
        <v>1274</v>
      </c>
      <c r="B25" s="1475">
        <v>3.2654353261213163</v>
      </c>
      <c r="C25" s="1475">
        <v>3.5897992254016362</v>
      </c>
      <c r="D25" s="1475">
        <v>2.6726999999999999</v>
      </c>
      <c r="E25" s="1475">
        <v>2.71</v>
      </c>
      <c r="F25" s="1475">
        <v>4.1268000000000002</v>
      </c>
      <c r="G25" s="1475">
        <v>0.89629999999999999</v>
      </c>
      <c r="H25" s="1475">
        <v>0.75</v>
      </c>
      <c r="I25" s="1475">
        <v>2.7259000000000002</v>
      </c>
      <c r="J25" s="1475">
        <v>2.46</v>
      </c>
      <c r="K25" s="1475">
        <v>0.6364510804822362</v>
      </c>
      <c r="L25" s="1475">
        <v>0.28739999999999999</v>
      </c>
      <c r="M25" s="1475">
        <v>0.39</v>
      </c>
      <c r="N25" s="1475">
        <v>1.1299999999999999</v>
      </c>
      <c r="O25" s="1475">
        <v>2.6753</v>
      </c>
      <c r="P25" s="1475">
        <v>4.8301971251968672</v>
      </c>
      <c r="Q25" s="1476">
        <v>4.4000000000000004</v>
      </c>
    </row>
    <row r="26" spans="1:17" ht="20.25" customHeight="1">
      <c r="A26" s="1479" t="s">
        <v>1287</v>
      </c>
      <c r="B26" s="1475">
        <v>3.3</v>
      </c>
      <c r="C26" s="1475">
        <v>3.46</v>
      </c>
      <c r="D26" s="1475">
        <v>3.74</v>
      </c>
      <c r="E26" s="1475">
        <v>3.98</v>
      </c>
      <c r="F26" s="1475">
        <v>4.7</v>
      </c>
      <c r="G26" s="1475">
        <v>5.04</v>
      </c>
      <c r="H26" s="1475">
        <v>5.0843628028065915</v>
      </c>
      <c r="I26" s="1475">
        <v>5.51</v>
      </c>
      <c r="J26" s="1475">
        <v>5.91</v>
      </c>
      <c r="K26" s="1475">
        <v>6.15</v>
      </c>
      <c r="L26" s="1475">
        <v>6.25</v>
      </c>
      <c r="M26" s="1475">
        <v>6.19</v>
      </c>
      <c r="N26" s="1475">
        <v>6.17</v>
      </c>
      <c r="O26" s="1464">
        <v>6.1</v>
      </c>
      <c r="P26" s="1464">
        <v>6.17</v>
      </c>
      <c r="Q26" s="1476">
        <v>6.21</v>
      </c>
    </row>
    <row r="27" spans="1:17" ht="20.25" customHeight="1">
      <c r="A27" s="1479" t="s">
        <v>1275</v>
      </c>
      <c r="B27" s="1475">
        <v>8.6199999999999992</v>
      </c>
      <c r="C27" s="1475">
        <v>8.8800000000000008</v>
      </c>
      <c r="D27" s="1475">
        <v>9.11</v>
      </c>
      <c r="E27" s="1475">
        <v>9.31</v>
      </c>
      <c r="F27" s="1475">
        <v>10.119999999999999</v>
      </c>
      <c r="G27" s="1475">
        <v>10.6</v>
      </c>
      <c r="H27" s="1475">
        <v>10.768996824709188</v>
      </c>
      <c r="I27" s="1475">
        <v>10.69</v>
      </c>
      <c r="J27" s="1475">
        <v>11.29</v>
      </c>
      <c r="K27" s="1475">
        <v>11.33</v>
      </c>
      <c r="L27" s="1475">
        <v>11.68</v>
      </c>
      <c r="M27" s="1475">
        <v>11.78</v>
      </c>
      <c r="N27" s="1475">
        <v>11.1</v>
      </c>
      <c r="O27" s="1464">
        <v>11.64</v>
      </c>
      <c r="P27" s="1464">
        <v>11.25</v>
      </c>
      <c r="Q27" s="1476">
        <v>11.79</v>
      </c>
    </row>
    <row r="28" spans="1:17" ht="20.25" customHeight="1" thickBot="1">
      <c r="A28" s="1480" t="s">
        <v>1276</v>
      </c>
      <c r="B28" s="1481">
        <v>6.43</v>
      </c>
      <c r="C28" s="1481">
        <v>6.55</v>
      </c>
      <c r="D28" s="1481">
        <v>6.78</v>
      </c>
      <c r="E28" s="1481">
        <v>7.1</v>
      </c>
      <c r="F28" s="1481">
        <v>7.8</v>
      </c>
      <c r="G28" s="1481">
        <v>8.3000000000000007</v>
      </c>
      <c r="H28" s="1481">
        <v>8.6</v>
      </c>
      <c r="I28" s="1481">
        <v>9</v>
      </c>
      <c r="J28" s="1481">
        <v>9.4</v>
      </c>
      <c r="K28" s="1481">
        <v>9.89</v>
      </c>
      <c r="L28" s="1481">
        <v>9.67</v>
      </c>
      <c r="M28" s="1481">
        <v>10.130000000000001</v>
      </c>
      <c r="N28" s="1481">
        <v>10.08</v>
      </c>
      <c r="O28" s="1481">
        <v>10.11</v>
      </c>
      <c r="P28" s="1481">
        <v>9.8699999999999992</v>
      </c>
      <c r="Q28" s="1482">
        <v>9.94</v>
      </c>
    </row>
    <row r="29" spans="1:17" ht="16.5" customHeight="1" thickTop="1">
      <c r="A29" s="1937" t="s">
        <v>1277</v>
      </c>
      <c r="B29" s="1937"/>
      <c r="C29" s="1937"/>
      <c r="D29" s="1937"/>
      <c r="E29" s="1937"/>
      <c r="F29" s="1937"/>
      <c r="G29" s="1937"/>
      <c r="H29" s="1937"/>
      <c r="I29" s="1937"/>
      <c r="J29" s="1937"/>
      <c r="K29" s="1937"/>
      <c r="L29" s="1937"/>
      <c r="M29" s="1937"/>
      <c r="N29" s="1937"/>
      <c r="O29" s="1937"/>
      <c r="P29" s="1937"/>
    </row>
    <row r="30" spans="1:17">
      <c r="A30" s="1938" t="s">
        <v>1278</v>
      </c>
      <c r="B30" s="1938"/>
      <c r="C30" s="1938"/>
      <c r="D30" s="1938"/>
      <c r="E30" s="1938"/>
      <c r="F30" s="1938"/>
      <c r="G30" s="1938"/>
      <c r="H30" s="1938"/>
      <c r="I30" s="1938"/>
      <c r="J30" s="1938"/>
      <c r="K30" s="1938"/>
      <c r="L30" s="1938"/>
      <c r="M30" s="1938"/>
      <c r="N30" s="1938"/>
      <c r="O30" s="1938"/>
      <c r="P30" s="1938"/>
    </row>
    <row r="31" spans="1:17">
      <c r="A31" s="1938" t="s">
        <v>1279</v>
      </c>
      <c r="B31" s="1938"/>
      <c r="C31" s="1938"/>
      <c r="D31" s="1938"/>
      <c r="E31" s="1938"/>
      <c r="F31" s="1938"/>
      <c r="G31" s="1938"/>
      <c r="H31" s="1938"/>
      <c r="I31" s="1938"/>
      <c r="J31" s="1938"/>
      <c r="K31" s="1938"/>
      <c r="L31" s="1938"/>
      <c r="M31" s="1938"/>
      <c r="N31" s="1938"/>
      <c r="O31" s="1938"/>
      <c r="P31" s="1938"/>
    </row>
  </sheetData>
  <mergeCells count="5">
    <mergeCell ref="A29:P29"/>
    <mergeCell ref="A30:P30"/>
    <mergeCell ref="A31:P31"/>
    <mergeCell ref="A1:Q1"/>
    <mergeCell ref="A2:Q2"/>
  </mergeCells>
  <pageMargins left="0.7" right="0.7" top="1" bottom="1" header="0.5" footer="0.5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"/>
  <sheetViews>
    <sheetView workbookViewId="0">
      <selection activeCell="O10" sqref="O10"/>
    </sheetView>
  </sheetViews>
  <sheetFormatPr defaultRowHeight="15.75"/>
  <cols>
    <col min="1" max="1" width="14.5703125" style="151" customWidth="1"/>
    <col min="2" max="3" width="9.5703125" style="151" hidden="1" customWidth="1"/>
    <col min="4" max="4" width="0" style="151" hidden="1" customWidth="1"/>
    <col min="5" max="13" width="11.5703125" style="151" customWidth="1"/>
    <col min="14" max="256" width="9.140625" style="151"/>
    <col min="257" max="257" width="11.7109375" style="151" bestFit="1" customWidth="1"/>
    <col min="258" max="260" width="0" style="151" hidden="1" customWidth="1"/>
    <col min="261" max="263" width="9.140625" style="151" customWidth="1"/>
    <col min="264" max="264" width="9.7109375" style="151" customWidth="1"/>
    <col min="265" max="265" width="9.140625" style="151" customWidth="1"/>
    <col min="266" max="512" width="9.140625" style="151"/>
    <col min="513" max="513" width="11.7109375" style="151" bestFit="1" customWidth="1"/>
    <col min="514" max="516" width="0" style="151" hidden="1" customWidth="1"/>
    <col min="517" max="519" width="9.140625" style="151" customWidth="1"/>
    <col min="520" max="520" width="9.7109375" style="151" customWidth="1"/>
    <col min="521" max="521" width="9.140625" style="151" customWidth="1"/>
    <col min="522" max="768" width="9.140625" style="151"/>
    <col min="769" max="769" width="11.7109375" style="151" bestFit="1" customWidth="1"/>
    <col min="770" max="772" width="0" style="151" hidden="1" customWidth="1"/>
    <col min="773" max="775" width="9.140625" style="151" customWidth="1"/>
    <col min="776" max="776" width="9.7109375" style="151" customWidth="1"/>
    <col min="777" max="777" width="9.140625" style="151" customWidth="1"/>
    <col min="778" max="1024" width="9.140625" style="151"/>
    <col min="1025" max="1025" width="11.7109375" style="151" bestFit="1" customWidth="1"/>
    <col min="1026" max="1028" width="0" style="151" hidden="1" customWidth="1"/>
    <col min="1029" max="1031" width="9.140625" style="151" customWidth="1"/>
    <col min="1032" max="1032" width="9.7109375" style="151" customWidth="1"/>
    <col min="1033" max="1033" width="9.140625" style="151" customWidth="1"/>
    <col min="1034" max="1280" width="9.140625" style="151"/>
    <col min="1281" max="1281" width="11.7109375" style="151" bestFit="1" customWidth="1"/>
    <col min="1282" max="1284" width="0" style="151" hidden="1" customWidth="1"/>
    <col min="1285" max="1287" width="9.140625" style="151" customWidth="1"/>
    <col min="1288" max="1288" width="9.7109375" style="151" customWidth="1"/>
    <col min="1289" max="1289" width="9.140625" style="151" customWidth="1"/>
    <col min="1290" max="1536" width="9.140625" style="151"/>
    <col min="1537" max="1537" width="11.7109375" style="151" bestFit="1" customWidth="1"/>
    <col min="1538" max="1540" width="0" style="151" hidden="1" customWidth="1"/>
    <col min="1541" max="1543" width="9.140625" style="151" customWidth="1"/>
    <col min="1544" max="1544" width="9.7109375" style="151" customWidth="1"/>
    <col min="1545" max="1545" width="9.140625" style="151" customWidth="1"/>
    <col min="1546" max="1792" width="9.140625" style="151"/>
    <col min="1793" max="1793" width="11.7109375" style="151" bestFit="1" customWidth="1"/>
    <col min="1794" max="1796" width="0" style="151" hidden="1" customWidth="1"/>
    <col min="1797" max="1799" width="9.140625" style="151" customWidth="1"/>
    <col min="1800" max="1800" width="9.7109375" style="151" customWidth="1"/>
    <col min="1801" max="1801" width="9.140625" style="151" customWidth="1"/>
    <col min="1802" max="2048" width="9.140625" style="151"/>
    <col min="2049" max="2049" width="11.7109375" style="151" bestFit="1" customWidth="1"/>
    <col min="2050" max="2052" width="0" style="151" hidden="1" customWidth="1"/>
    <col min="2053" max="2055" width="9.140625" style="151" customWidth="1"/>
    <col min="2056" max="2056" width="9.7109375" style="151" customWidth="1"/>
    <col min="2057" max="2057" width="9.140625" style="151" customWidth="1"/>
    <col min="2058" max="2304" width="9.140625" style="151"/>
    <col min="2305" max="2305" width="11.7109375" style="151" bestFit="1" customWidth="1"/>
    <col min="2306" max="2308" width="0" style="151" hidden="1" customWidth="1"/>
    <col min="2309" max="2311" width="9.140625" style="151" customWidth="1"/>
    <col min="2312" max="2312" width="9.7109375" style="151" customWidth="1"/>
    <col min="2313" max="2313" width="9.140625" style="151" customWidth="1"/>
    <col min="2314" max="2560" width="9.140625" style="151"/>
    <col min="2561" max="2561" width="11.7109375" style="151" bestFit="1" customWidth="1"/>
    <col min="2562" max="2564" width="0" style="151" hidden="1" customWidth="1"/>
    <col min="2565" max="2567" width="9.140625" style="151" customWidth="1"/>
    <col min="2568" max="2568" width="9.7109375" style="151" customWidth="1"/>
    <col min="2569" max="2569" width="9.140625" style="151" customWidth="1"/>
    <col min="2570" max="2816" width="9.140625" style="151"/>
    <col min="2817" max="2817" width="11.7109375" style="151" bestFit="1" customWidth="1"/>
    <col min="2818" max="2820" width="0" style="151" hidden="1" customWidth="1"/>
    <col min="2821" max="2823" width="9.140625" style="151" customWidth="1"/>
    <col min="2824" max="2824" width="9.7109375" style="151" customWidth="1"/>
    <col min="2825" max="2825" width="9.140625" style="151" customWidth="1"/>
    <col min="2826" max="3072" width="9.140625" style="151"/>
    <col min="3073" max="3073" width="11.7109375" style="151" bestFit="1" customWidth="1"/>
    <col min="3074" max="3076" width="0" style="151" hidden="1" customWidth="1"/>
    <col min="3077" max="3079" width="9.140625" style="151" customWidth="1"/>
    <col min="3080" max="3080" width="9.7109375" style="151" customWidth="1"/>
    <col min="3081" max="3081" width="9.140625" style="151" customWidth="1"/>
    <col min="3082" max="3328" width="9.140625" style="151"/>
    <col min="3329" max="3329" width="11.7109375" style="151" bestFit="1" customWidth="1"/>
    <col min="3330" max="3332" width="0" style="151" hidden="1" customWidth="1"/>
    <col min="3333" max="3335" width="9.140625" style="151" customWidth="1"/>
    <col min="3336" max="3336" width="9.7109375" style="151" customWidth="1"/>
    <col min="3337" max="3337" width="9.140625" style="151" customWidth="1"/>
    <col min="3338" max="3584" width="9.140625" style="151"/>
    <col min="3585" max="3585" width="11.7109375" style="151" bestFit="1" customWidth="1"/>
    <col min="3586" max="3588" width="0" style="151" hidden="1" customWidth="1"/>
    <col min="3589" max="3591" width="9.140625" style="151" customWidth="1"/>
    <col min="3592" max="3592" width="9.7109375" style="151" customWidth="1"/>
    <col min="3593" max="3593" width="9.140625" style="151" customWidth="1"/>
    <col min="3594" max="3840" width="9.140625" style="151"/>
    <col min="3841" max="3841" width="11.7109375" style="151" bestFit="1" customWidth="1"/>
    <col min="3842" max="3844" width="0" style="151" hidden="1" customWidth="1"/>
    <col min="3845" max="3847" width="9.140625" style="151" customWidth="1"/>
    <col min="3848" max="3848" width="9.7109375" style="151" customWidth="1"/>
    <col min="3849" max="3849" width="9.140625" style="151" customWidth="1"/>
    <col min="3850" max="4096" width="9.140625" style="151"/>
    <col min="4097" max="4097" width="11.7109375" style="151" bestFit="1" customWidth="1"/>
    <col min="4098" max="4100" width="0" style="151" hidden="1" customWidth="1"/>
    <col min="4101" max="4103" width="9.140625" style="151" customWidth="1"/>
    <col min="4104" max="4104" width="9.7109375" style="151" customWidth="1"/>
    <col min="4105" max="4105" width="9.140625" style="151" customWidth="1"/>
    <col min="4106" max="4352" width="9.140625" style="151"/>
    <col min="4353" max="4353" width="11.7109375" style="151" bestFit="1" customWidth="1"/>
    <col min="4354" max="4356" width="0" style="151" hidden="1" customWidth="1"/>
    <col min="4357" max="4359" width="9.140625" style="151" customWidth="1"/>
    <col min="4360" max="4360" width="9.7109375" style="151" customWidth="1"/>
    <col min="4361" max="4361" width="9.140625" style="151" customWidth="1"/>
    <col min="4362" max="4608" width="9.140625" style="151"/>
    <col min="4609" max="4609" width="11.7109375" style="151" bestFit="1" customWidth="1"/>
    <col min="4610" max="4612" width="0" style="151" hidden="1" customWidth="1"/>
    <col min="4613" max="4615" width="9.140625" style="151" customWidth="1"/>
    <col min="4616" max="4616" width="9.7109375" style="151" customWidth="1"/>
    <col min="4617" max="4617" width="9.140625" style="151" customWidth="1"/>
    <col min="4618" max="4864" width="9.140625" style="151"/>
    <col min="4865" max="4865" width="11.7109375" style="151" bestFit="1" customWidth="1"/>
    <col min="4866" max="4868" width="0" style="151" hidden="1" customWidth="1"/>
    <col min="4869" max="4871" width="9.140625" style="151" customWidth="1"/>
    <col min="4872" max="4872" width="9.7109375" style="151" customWidth="1"/>
    <col min="4873" max="4873" width="9.140625" style="151" customWidth="1"/>
    <col min="4874" max="5120" width="9.140625" style="151"/>
    <col min="5121" max="5121" width="11.7109375" style="151" bestFit="1" customWidth="1"/>
    <col min="5122" max="5124" width="0" style="151" hidden="1" customWidth="1"/>
    <col min="5125" max="5127" width="9.140625" style="151" customWidth="1"/>
    <col min="5128" max="5128" width="9.7109375" style="151" customWidth="1"/>
    <col min="5129" max="5129" width="9.140625" style="151" customWidth="1"/>
    <col min="5130" max="5376" width="9.140625" style="151"/>
    <col min="5377" max="5377" width="11.7109375" style="151" bestFit="1" customWidth="1"/>
    <col min="5378" max="5380" width="0" style="151" hidden="1" customWidth="1"/>
    <col min="5381" max="5383" width="9.140625" style="151" customWidth="1"/>
    <col min="5384" max="5384" width="9.7109375" style="151" customWidth="1"/>
    <col min="5385" max="5385" width="9.140625" style="151" customWidth="1"/>
    <col min="5386" max="5632" width="9.140625" style="151"/>
    <col min="5633" max="5633" width="11.7109375" style="151" bestFit="1" customWidth="1"/>
    <col min="5634" max="5636" width="0" style="151" hidden="1" customWidth="1"/>
    <col min="5637" max="5639" width="9.140625" style="151" customWidth="1"/>
    <col min="5640" max="5640" width="9.7109375" style="151" customWidth="1"/>
    <col min="5641" max="5641" width="9.140625" style="151" customWidth="1"/>
    <col min="5642" max="5888" width="9.140625" style="151"/>
    <col min="5889" max="5889" width="11.7109375" style="151" bestFit="1" customWidth="1"/>
    <col min="5890" max="5892" width="0" style="151" hidden="1" customWidth="1"/>
    <col min="5893" max="5895" width="9.140625" style="151" customWidth="1"/>
    <col min="5896" max="5896" width="9.7109375" style="151" customWidth="1"/>
    <col min="5897" max="5897" width="9.140625" style="151" customWidth="1"/>
    <col min="5898" max="6144" width="9.140625" style="151"/>
    <col min="6145" max="6145" width="11.7109375" style="151" bestFit="1" customWidth="1"/>
    <col min="6146" max="6148" width="0" style="151" hidden="1" customWidth="1"/>
    <col min="6149" max="6151" width="9.140625" style="151" customWidth="1"/>
    <col min="6152" max="6152" width="9.7109375" style="151" customWidth="1"/>
    <col min="6153" max="6153" width="9.140625" style="151" customWidth="1"/>
    <col min="6154" max="6400" width="9.140625" style="151"/>
    <col min="6401" max="6401" width="11.7109375" style="151" bestFit="1" customWidth="1"/>
    <col min="6402" max="6404" width="0" style="151" hidden="1" customWidth="1"/>
    <col min="6405" max="6407" width="9.140625" style="151" customWidth="1"/>
    <col min="6408" max="6408" width="9.7109375" style="151" customWidth="1"/>
    <col min="6409" max="6409" width="9.140625" style="151" customWidth="1"/>
    <col min="6410" max="6656" width="9.140625" style="151"/>
    <col min="6657" max="6657" width="11.7109375" style="151" bestFit="1" customWidth="1"/>
    <col min="6658" max="6660" width="0" style="151" hidden="1" customWidth="1"/>
    <col min="6661" max="6663" width="9.140625" style="151" customWidth="1"/>
    <col min="6664" max="6664" width="9.7109375" style="151" customWidth="1"/>
    <col min="6665" max="6665" width="9.140625" style="151" customWidth="1"/>
    <col min="6666" max="6912" width="9.140625" style="151"/>
    <col min="6913" max="6913" width="11.7109375" style="151" bestFit="1" customWidth="1"/>
    <col min="6914" max="6916" width="0" style="151" hidden="1" customWidth="1"/>
    <col min="6917" max="6919" width="9.140625" style="151" customWidth="1"/>
    <col min="6920" max="6920" width="9.7109375" style="151" customWidth="1"/>
    <col min="6921" max="6921" width="9.140625" style="151" customWidth="1"/>
    <col min="6922" max="7168" width="9.140625" style="151"/>
    <col min="7169" max="7169" width="11.7109375" style="151" bestFit="1" customWidth="1"/>
    <col min="7170" max="7172" width="0" style="151" hidden="1" customWidth="1"/>
    <col min="7173" max="7175" width="9.140625" style="151" customWidth="1"/>
    <col min="7176" max="7176" width="9.7109375" style="151" customWidth="1"/>
    <col min="7177" max="7177" width="9.140625" style="151" customWidth="1"/>
    <col min="7178" max="7424" width="9.140625" style="151"/>
    <col min="7425" max="7425" width="11.7109375" style="151" bestFit="1" customWidth="1"/>
    <col min="7426" max="7428" width="0" style="151" hidden="1" customWidth="1"/>
    <col min="7429" max="7431" width="9.140625" style="151" customWidth="1"/>
    <col min="7432" max="7432" width="9.7109375" style="151" customWidth="1"/>
    <col min="7433" max="7433" width="9.140625" style="151" customWidth="1"/>
    <col min="7434" max="7680" width="9.140625" style="151"/>
    <col min="7681" max="7681" width="11.7109375" style="151" bestFit="1" customWidth="1"/>
    <col min="7682" max="7684" width="0" style="151" hidden="1" customWidth="1"/>
    <col min="7685" max="7687" width="9.140625" style="151" customWidth="1"/>
    <col min="7688" max="7688" width="9.7109375" style="151" customWidth="1"/>
    <col min="7689" max="7689" width="9.140625" style="151" customWidth="1"/>
    <col min="7690" max="7936" width="9.140625" style="151"/>
    <col min="7937" max="7937" width="11.7109375" style="151" bestFit="1" customWidth="1"/>
    <col min="7938" max="7940" width="0" style="151" hidden="1" customWidth="1"/>
    <col min="7941" max="7943" width="9.140625" style="151" customWidth="1"/>
    <col min="7944" max="7944" width="9.7109375" style="151" customWidth="1"/>
    <col min="7945" max="7945" width="9.140625" style="151" customWidth="1"/>
    <col min="7946" max="8192" width="9.140625" style="151"/>
    <col min="8193" max="8193" width="11.7109375" style="151" bestFit="1" customWidth="1"/>
    <col min="8194" max="8196" width="0" style="151" hidden="1" customWidth="1"/>
    <col min="8197" max="8199" width="9.140625" style="151" customWidth="1"/>
    <col min="8200" max="8200" width="9.7109375" style="151" customWidth="1"/>
    <col min="8201" max="8201" width="9.140625" style="151" customWidth="1"/>
    <col min="8202" max="8448" width="9.140625" style="151"/>
    <col min="8449" max="8449" width="11.7109375" style="151" bestFit="1" customWidth="1"/>
    <col min="8450" max="8452" width="0" style="151" hidden="1" customWidth="1"/>
    <col min="8453" max="8455" width="9.140625" style="151" customWidth="1"/>
    <col min="8456" max="8456" width="9.7109375" style="151" customWidth="1"/>
    <col min="8457" max="8457" width="9.140625" style="151" customWidth="1"/>
    <col min="8458" max="8704" width="9.140625" style="151"/>
    <col min="8705" max="8705" width="11.7109375" style="151" bestFit="1" customWidth="1"/>
    <col min="8706" max="8708" width="0" style="151" hidden="1" customWidth="1"/>
    <col min="8709" max="8711" width="9.140625" style="151" customWidth="1"/>
    <col min="8712" max="8712" width="9.7109375" style="151" customWidth="1"/>
    <col min="8713" max="8713" width="9.140625" style="151" customWidth="1"/>
    <col min="8714" max="8960" width="9.140625" style="151"/>
    <col min="8961" max="8961" width="11.7109375" style="151" bestFit="1" customWidth="1"/>
    <col min="8962" max="8964" width="0" style="151" hidden="1" customWidth="1"/>
    <col min="8965" max="8967" width="9.140625" style="151" customWidth="1"/>
    <col min="8968" max="8968" width="9.7109375" style="151" customWidth="1"/>
    <col min="8969" max="8969" width="9.140625" style="151" customWidth="1"/>
    <col min="8970" max="9216" width="9.140625" style="151"/>
    <col min="9217" max="9217" width="11.7109375" style="151" bestFit="1" customWidth="1"/>
    <col min="9218" max="9220" width="0" style="151" hidden="1" customWidth="1"/>
    <col min="9221" max="9223" width="9.140625" style="151" customWidth="1"/>
    <col min="9224" max="9224" width="9.7109375" style="151" customWidth="1"/>
    <col min="9225" max="9225" width="9.140625" style="151" customWidth="1"/>
    <col min="9226" max="9472" width="9.140625" style="151"/>
    <col min="9473" max="9473" width="11.7109375" style="151" bestFit="1" customWidth="1"/>
    <col min="9474" max="9476" width="0" style="151" hidden="1" customWidth="1"/>
    <col min="9477" max="9479" width="9.140625" style="151" customWidth="1"/>
    <col min="9480" max="9480" width="9.7109375" style="151" customWidth="1"/>
    <col min="9481" max="9481" width="9.140625" style="151" customWidth="1"/>
    <col min="9482" max="9728" width="9.140625" style="151"/>
    <col min="9729" max="9729" width="11.7109375" style="151" bestFit="1" customWidth="1"/>
    <col min="9730" max="9732" width="0" style="151" hidden="1" customWidth="1"/>
    <col min="9733" max="9735" width="9.140625" style="151" customWidth="1"/>
    <col min="9736" max="9736" width="9.7109375" style="151" customWidth="1"/>
    <col min="9737" max="9737" width="9.140625" style="151" customWidth="1"/>
    <col min="9738" max="9984" width="9.140625" style="151"/>
    <col min="9985" max="9985" width="11.7109375" style="151" bestFit="1" customWidth="1"/>
    <col min="9986" max="9988" width="0" style="151" hidden="1" customWidth="1"/>
    <col min="9989" max="9991" width="9.140625" style="151" customWidth="1"/>
    <col min="9992" max="9992" width="9.7109375" style="151" customWidth="1"/>
    <col min="9993" max="9993" width="9.140625" style="151" customWidth="1"/>
    <col min="9994" max="10240" width="9.140625" style="151"/>
    <col min="10241" max="10241" width="11.7109375" style="151" bestFit="1" customWidth="1"/>
    <col min="10242" max="10244" width="0" style="151" hidden="1" customWidth="1"/>
    <col min="10245" max="10247" width="9.140625" style="151" customWidth="1"/>
    <col min="10248" max="10248" width="9.7109375" style="151" customWidth="1"/>
    <col min="10249" max="10249" width="9.140625" style="151" customWidth="1"/>
    <col min="10250" max="10496" width="9.140625" style="151"/>
    <col min="10497" max="10497" width="11.7109375" style="151" bestFit="1" customWidth="1"/>
    <col min="10498" max="10500" width="0" style="151" hidden="1" customWidth="1"/>
    <col min="10501" max="10503" width="9.140625" style="151" customWidth="1"/>
    <col min="10504" max="10504" width="9.7109375" style="151" customWidth="1"/>
    <col min="10505" max="10505" width="9.140625" style="151" customWidth="1"/>
    <col min="10506" max="10752" width="9.140625" style="151"/>
    <col min="10753" max="10753" width="11.7109375" style="151" bestFit="1" customWidth="1"/>
    <col min="10754" max="10756" width="0" style="151" hidden="1" customWidth="1"/>
    <col min="10757" max="10759" width="9.140625" style="151" customWidth="1"/>
    <col min="10760" max="10760" width="9.7109375" style="151" customWidth="1"/>
    <col min="10761" max="10761" width="9.140625" style="151" customWidth="1"/>
    <col min="10762" max="11008" width="9.140625" style="151"/>
    <col min="11009" max="11009" width="11.7109375" style="151" bestFit="1" customWidth="1"/>
    <col min="11010" max="11012" width="0" style="151" hidden="1" customWidth="1"/>
    <col min="11013" max="11015" width="9.140625" style="151" customWidth="1"/>
    <col min="11016" max="11016" width="9.7109375" style="151" customWidth="1"/>
    <col min="11017" max="11017" width="9.140625" style="151" customWidth="1"/>
    <col min="11018" max="11264" width="9.140625" style="151"/>
    <col min="11265" max="11265" width="11.7109375" style="151" bestFit="1" customWidth="1"/>
    <col min="11266" max="11268" width="0" style="151" hidden="1" customWidth="1"/>
    <col min="11269" max="11271" width="9.140625" style="151" customWidth="1"/>
    <col min="11272" max="11272" width="9.7109375" style="151" customWidth="1"/>
    <col min="11273" max="11273" width="9.140625" style="151" customWidth="1"/>
    <col min="11274" max="11520" width="9.140625" style="151"/>
    <col min="11521" max="11521" width="11.7109375" style="151" bestFit="1" customWidth="1"/>
    <col min="11522" max="11524" width="0" style="151" hidden="1" customWidth="1"/>
    <col min="11525" max="11527" width="9.140625" style="151" customWidth="1"/>
    <col min="11528" max="11528" width="9.7109375" style="151" customWidth="1"/>
    <col min="11529" max="11529" width="9.140625" style="151" customWidth="1"/>
    <col min="11530" max="11776" width="9.140625" style="151"/>
    <col min="11777" max="11777" width="11.7109375" style="151" bestFit="1" customWidth="1"/>
    <col min="11778" max="11780" width="0" style="151" hidden="1" customWidth="1"/>
    <col min="11781" max="11783" width="9.140625" style="151" customWidth="1"/>
    <col min="11784" max="11784" width="9.7109375" style="151" customWidth="1"/>
    <col min="11785" max="11785" width="9.140625" style="151" customWidth="1"/>
    <col min="11786" max="12032" width="9.140625" style="151"/>
    <col min="12033" max="12033" width="11.7109375" style="151" bestFit="1" customWidth="1"/>
    <col min="12034" max="12036" width="0" style="151" hidden="1" customWidth="1"/>
    <col min="12037" max="12039" width="9.140625" style="151" customWidth="1"/>
    <col min="12040" max="12040" width="9.7109375" style="151" customWidth="1"/>
    <col min="12041" max="12041" width="9.140625" style="151" customWidth="1"/>
    <col min="12042" max="12288" width="9.140625" style="151"/>
    <col min="12289" max="12289" width="11.7109375" style="151" bestFit="1" customWidth="1"/>
    <col min="12290" max="12292" width="0" style="151" hidden="1" customWidth="1"/>
    <col min="12293" max="12295" width="9.140625" style="151" customWidth="1"/>
    <col min="12296" max="12296" width="9.7109375" style="151" customWidth="1"/>
    <col min="12297" max="12297" width="9.140625" style="151" customWidth="1"/>
    <col min="12298" max="12544" width="9.140625" style="151"/>
    <col min="12545" max="12545" width="11.7109375" style="151" bestFit="1" customWidth="1"/>
    <col min="12546" max="12548" width="0" style="151" hidden="1" customWidth="1"/>
    <col min="12549" max="12551" width="9.140625" style="151" customWidth="1"/>
    <col min="12552" max="12552" width="9.7109375" style="151" customWidth="1"/>
    <col min="12553" max="12553" width="9.140625" style="151" customWidth="1"/>
    <col min="12554" max="12800" width="9.140625" style="151"/>
    <col min="12801" max="12801" width="11.7109375" style="151" bestFit="1" customWidth="1"/>
    <col min="12802" max="12804" width="0" style="151" hidden="1" customWidth="1"/>
    <col min="12805" max="12807" width="9.140625" style="151" customWidth="1"/>
    <col min="12808" max="12808" width="9.7109375" style="151" customWidth="1"/>
    <col min="12809" max="12809" width="9.140625" style="151" customWidth="1"/>
    <col min="12810" max="13056" width="9.140625" style="151"/>
    <col min="13057" max="13057" width="11.7109375" style="151" bestFit="1" customWidth="1"/>
    <col min="13058" max="13060" width="0" style="151" hidden="1" customWidth="1"/>
    <col min="13061" max="13063" width="9.140625" style="151" customWidth="1"/>
    <col min="13064" max="13064" width="9.7109375" style="151" customWidth="1"/>
    <col min="13065" max="13065" width="9.140625" style="151" customWidth="1"/>
    <col min="13066" max="13312" width="9.140625" style="151"/>
    <col min="13313" max="13313" width="11.7109375" style="151" bestFit="1" customWidth="1"/>
    <col min="13314" max="13316" width="0" style="151" hidden="1" customWidth="1"/>
    <col min="13317" max="13319" width="9.140625" style="151" customWidth="1"/>
    <col min="13320" max="13320" width="9.7109375" style="151" customWidth="1"/>
    <col min="13321" max="13321" width="9.140625" style="151" customWidth="1"/>
    <col min="13322" max="13568" width="9.140625" style="151"/>
    <col min="13569" max="13569" width="11.7109375" style="151" bestFit="1" customWidth="1"/>
    <col min="13570" max="13572" width="0" style="151" hidden="1" customWidth="1"/>
    <col min="13573" max="13575" width="9.140625" style="151" customWidth="1"/>
    <col min="13576" max="13576" width="9.7109375" style="151" customWidth="1"/>
    <col min="13577" max="13577" width="9.140625" style="151" customWidth="1"/>
    <col min="13578" max="13824" width="9.140625" style="151"/>
    <col min="13825" max="13825" width="11.7109375" style="151" bestFit="1" customWidth="1"/>
    <col min="13826" max="13828" width="0" style="151" hidden="1" customWidth="1"/>
    <col min="13829" max="13831" width="9.140625" style="151" customWidth="1"/>
    <col min="13832" max="13832" width="9.7109375" style="151" customWidth="1"/>
    <col min="13833" max="13833" width="9.140625" style="151" customWidth="1"/>
    <col min="13834" max="14080" width="9.140625" style="151"/>
    <col min="14081" max="14081" width="11.7109375" style="151" bestFit="1" customWidth="1"/>
    <col min="14082" max="14084" width="0" style="151" hidden="1" customWidth="1"/>
    <col min="14085" max="14087" width="9.140625" style="151" customWidth="1"/>
    <col min="14088" max="14088" width="9.7109375" style="151" customWidth="1"/>
    <col min="14089" max="14089" width="9.140625" style="151" customWidth="1"/>
    <col min="14090" max="14336" width="9.140625" style="151"/>
    <col min="14337" max="14337" width="11.7109375" style="151" bestFit="1" customWidth="1"/>
    <col min="14338" max="14340" width="0" style="151" hidden="1" customWidth="1"/>
    <col min="14341" max="14343" width="9.140625" style="151" customWidth="1"/>
    <col min="14344" max="14344" width="9.7109375" style="151" customWidth="1"/>
    <col min="14345" max="14345" width="9.140625" style="151" customWidth="1"/>
    <col min="14346" max="14592" width="9.140625" style="151"/>
    <col min="14593" max="14593" width="11.7109375" style="151" bestFit="1" customWidth="1"/>
    <col min="14594" max="14596" width="0" style="151" hidden="1" customWidth="1"/>
    <col min="14597" max="14599" width="9.140625" style="151" customWidth="1"/>
    <col min="14600" max="14600" width="9.7109375" style="151" customWidth="1"/>
    <col min="14601" max="14601" width="9.140625" style="151" customWidth="1"/>
    <col min="14602" max="14848" width="9.140625" style="151"/>
    <col min="14849" max="14849" width="11.7109375" style="151" bestFit="1" customWidth="1"/>
    <col min="14850" max="14852" width="0" style="151" hidden="1" customWidth="1"/>
    <col min="14853" max="14855" width="9.140625" style="151" customWidth="1"/>
    <col min="14856" max="14856" width="9.7109375" style="151" customWidth="1"/>
    <col min="14857" max="14857" width="9.140625" style="151" customWidth="1"/>
    <col min="14858" max="15104" width="9.140625" style="151"/>
    <col min="15105" max="15105" width="11.7109375" style="151" bestFit="1" customWidth="1"/>
    <col min="15106" max="15108" width="0" style="151" hidden="1" customWidth="1"/>
    <col min="15109" max="15111" width="9.140625" style="151" customWidth="1"/>
    <col min="15112" max="15112" width="9.7109375" style="151" customWidth="1"/>
    <col min="15113" max="15113" width="9.140625" style="151" customWidth="1"/>
    <col min="15114" max="15360" width="9.140625" style="151"/>
    <col min="15361" max="15361" width="11.7109375" style="151" bestFit="1" customWidth="1"/>
    <col min="15362" max="15364" width="0" style="151" hidden="1" customWidth="1"/>
    <col min="15365" max="15367" width="9.140625" style="151" customWidth="1"/>
    <col min="15368" max="15368" width="9.7109375" style="151" customWidth="1"/>
    <col min="15369" max="15369" width="9.140625" style="151" customWidth="1"/>
    <col min="15370" max="15616" width="9.140625" style="151"/>
    <col min="15617" max="15617" width="11.7109375" style="151" bestFit="1" customWidth="1"/>
    <col min="15618" max="15620" width="0" style="151" hidden="1" customWidth="1"/>
    <col min="15621" max="15623" width="9.140625" style="151" customWidth="1"/>
    <col min="15624" max="15624" width="9.7109375" style="151" customWidth="1"/>
    <col min="15625" max="15625" width="9.140625" style="151" customWidth="1"/>
    <col min="15626" max="15872" width="9.140625" style="151"/>
    <col min="15873" max="15873" width="11.7109375" style="151" bestFit="1" customWidth="1"/>
    <col min="15874" max="15876" width="0" style="151" hidden="1" customWidth="1"/>
    <col min="15877" max="15879" width="9.140625" style="151" customWidth="1"/>
    <col min="15880" max="15880" width="9.7109375" style="151" customWidth="1"/>
    <col min="15881" max="15881" width="9.140625" style="151" customWidth="1"/>
    <col min="15882" max="16128" width="9.140625" style="151"/>
    <col min="16129" max="16129" width="11.7109375" style="151" bestFit="1" customWidth="1"/>
    <col min="16130" max="16132" width="0" style="151" hidden="1" customWidth="1"/>
    <col min="16133" max="16135" width="9.140625" style="151" customWidth="1"/>
    <col min="16136" max="16136" width="9.7109375" style="151" customWidth="1"/>
    <col min="16137" max="16137" width="9.140625" style="151" customWidth="1"/>
    <col min="16138" max="16384" width="9.140625" style="151"/>
  </cols>
  <sheetData>
    <row r="1" spans="1:13">
      <c r="A1" s="1571" t="s">
        <v>194</v>
      </c>
      <c r="B1" s="1571"/>
      <c r="C1" s="1571"/>
      <c r="D1" s="1571"/>
      <c r="E1" s="1571"/>
      <c r="F1" s="1571"/>
      <c r="G1" s="1571"/>
      <c r="H1" s="1571"/>
      <c r="I1" s="1571"/>
      <c r="J1" s="1571"/>
      <c r="K1" s="1571"/>
      <c r="L1" s="1571"/>
      <c r="M1" s="1571"/>
    </row>
    <row r="2" spans="1:13">
      <c r="A2" s="1572" t="s">
        <v>94</v>
      </c>
      <c r="B2" s="1572"/>
      <c r="C2" s="1572"/>
      <c r="D2" s="1572"/>
      <c r="E2" s="1572"/>
      <c r="F2" s="1572"/>
      <c r="G2" s="1572"/>
      <c r="H2" s="1572"/>
      <c r="I2" s="1572"/>
      <c r="J2" s="1572"/>
      <c r="K2" s="1572"/>
      <c r="L2" s="1572"/>
      <c r="M2" s="1572"/>
    </row>
    <row r="3" spans="1:13">
      <c r="A3" s="1573" t="s">
        <v>214</v>
      </c>
      <c r="B3" s="1573"/>
      <c r="C3" s="1573"/>
      <c r="D3" s="1573"/>
      <c r="E3" s="1573"/>
      <c r="F3" s="1573"/>
      <c r="G3" s="1573"/>
      <c r="H3" s="1573"/>
      <c r="I3" s="1573"/>
      <c r="J3" s="1573"/>
      <c r="K3" s="1573"/>
      <c r="L3" s="1573"/>
      <c r="M3" s="1573"/>
    </row>
    <row r="4" spans="1:13" ht="16.5" thickBot="1">
      <c r="A4" s="152"/>
      <c r="B4" s="152"/>
      <c r="C4" s="152"/>
      <c r="D4" s="152"/>
      <c r="E4" s="152"/>
      <c r="F4" s="152"/>
      <c r="G4" s="152"/>
    </row>
    <row r="5" spans="1:13" ht="21.75" customHeight="1" thickTop="1">
      <c r="A5" s="1574" t="s">
        <v>215</v>
      </c>
      <c r="B5" s="1576" t="s">
        <v>216</v>
      </c>
      <c r="C5" s="1576"/>
      <c r="D5" s="1577"/>
      <c r="E5" s="1576" t="s">
        <v>6</v>
      </c>
      <c r="F5" s="1576"/>
      <c r="G5" s="1577"/>
      <c r="H5" s="1576" t="s">
        <v>7</v>
      </c>
      <c r="I5" s="1576"/>
      <c r="J5" s="1577"/>
      <c r="K5" s="1576" t="s">
        <v>53</v>
      </c>
      <c r="L5" s="1576"/>
      <c r="M5" s="1578"/>
    </row>
    <row r="6" spans="1:13" ht="21.75" customHeight="1">
      <c r="A6" s="1575"/>
      <c r="B6" s="153" t="s">
        <v>217</v>
      </c>
      <c r="C6" s="153" t="s">
        <v>218</v>
      </c>
      <c r="D6" s="153" t="s">
        <v>219</v>
      </c>
      <c r="E6" s="153" t="s">
        <v>217</v>
      </c>
      <c r="F6" s="153" t="s">
        <v>218</v>
      </c>
      <c r="G6" s="153" t="s">
        <v>219</v>
      </c>
      <c r="H6" s="153" t="s">
        <v>217</v>
      </c>
      <c r="I6" s="153" t="s">
        <v>218</v>
      </c>
      <c r="J6" s="153" t="s">
        <v>219</v>
      </c>
      <c r="K6" s="153" t="s">
        <v>217</v>
      </c>
      <c r="L6" s="153" t="s">
        <v>218</v>
      </c>
      <c r="M6" s="176" t="s">
        <v>219</v>
      </c>
    </row>
    <row r="7" spans="1:13" ht="21.75" customHeight="1">
      <c r="A7" s="177" t="s">
        <v>200</v>
      </c>
      <c r="B7" s="154">
        <v>11.852776044915785</v>
      </c>
      <c r="C7" s="155">
        <v>10.026857654431524</v>
      </c>
      <c r="D7" s="156">
        <f>B7-C7</f>
        <v>1.8259183904842615</v>
      </c>
      <c r="E7" s="157">
        <v>6.9</v>
      </c>
      <c r="F7" s="158">
        <v>3.7</v>
      </c>
      <c r="G7" s="159">
        <f t="shared" ref="G7:G18" si="0">E7-F7</f>
        <v>3.2</v>
      </c>
      <c r="H7" s="157">
        <v>8.6</v>
      </c>
      <c r="I7" s="158">
        <v>5.0999999999999996</v>
      </c>
      <c r="J7" s="160">
        <f t="shared" ref="J7:J18" si="1">H7-I7</f>
        <v>3.5</v>
      </c>
      <c r="K7" s="161">
        <v>2.29</v>
      </c>
      <c r="L7" s="162">
        <v>3.4</v>
      </c>
      <c r="M7" s="178">
        <f t="shared" ref="M7:M12" si="2">K7-L7</f>
        <v>-1.1099999999999999</v>
      </c>
    </row>
    <row r="8" spans="1:13" ht="21.75" customHeight="1">
      <c r="A8" s="177" t="s">
        <v>201</v>
      </c>
      <c r="B8" s="154">
        <v>11.241507103150084</v>
      </c>
      <c r="C8" s="155">
        <v>9.7345132743362797</v>
      </c>
      <c r="D8" s="163">
        <f t="shared" ref="D8:D18" si="3">B8-C8</f>
        <v>1.5069938288138047</v>
      </c>
      <c r="E8" s="164">
        <v>7.2</v>
      </c>
      <c r="F8" s="165">
        <v>4.4000000000000004</v>
      </c>
      <c r="G8" s="159">
        <f t="shared" si="0"/>
        <v>2.8</v>
      </c>
      <c r="H8" s="164">
        <v>7.9</v>
      </c>
      <c r="I8" s="165">
        <v>4.3</v>
      </c>
      <c r="J8" s="166">
        <f t="shared" si="1"/>
        <v>3.6000000000000005</v>
      </c>
      <c r="K8" s="167">
        <v>3.39</v>
      </c>
      <c r="L8" s="168">
        <v>3.3</v>
      </c>
      <c r="M8" s="179">
        <f t="shared" si="2"/>
        <v>9.0000000000000302E-2</v>
      </c>
    </row>
    <row r="9" spans="1:13" ht="21.75" customHeight="1">
      <c r="A9" s="177" t="s">
        <v>202</v>
      </c>
      <c r="B9" s="154">
        <v>10.51344743276286</v>
      </c>
      <c r="C9" s="155">
        <v>9.7539543057996667</v>
      </c>
      <c r="D9" s="163">
        <f t="shared" si="3"/>
        <v>0.75949312696319282</v>
      </c>
      <c r="E9" s="169">
        <v>8.1999999999999993</v>
      </c>
      <c r="F9" s="165">
        <v>5</v>
      </c>
      <c r="G9" s="159">
        <f t="shared" si="0"/>
        <v>3.1999999999999993</v>
      </c>
      <c r="H9" s="169">
        <v>6.7</v>
      </c>
      <c r="I9" s="165">
        <v>4.2</v>
      </c>
      <c r="J9" s="166">
        <f t="shared" si="1"/>
        <v>2.5</v>
      </c>
      <c r="K9" s="167">
        <v>3.1</v>
      </c>
      <c r="L9" s="165">
        <v>3.6</v>
      </c>
      <c r="M9" s="179">
        <f t="shared" si="2"/>
        <v>-0.5</v>
      </c>
    </row>
    <row r="10" spans="1:13" ht="21.75" customHeight="1">
      <c r="A10" s="177" t="s">
        <v>203</v>
      </c>
      <c r="B10" s="154">
        <v>10.465116279069761</v>
      </c>
      <c r="C10" s="155">
        <v>9.9035933391761688</v>
      </c>
      <c r="D10" s="163">
        <f t="shared" si="3"/>
        <v>0.56152293989359237</v>
      </c>
      <c r="E10" s="169">
        <v>10.4</v>
      </c>
      <c r="F10" s="165">
        <v>5.4</v>
      </c>
      <c r="G10" s="159">
        <f t="shared" si="0"/>
        <v>5</v>
      </c>
      <c r="H10" s="169">
        <v>4.8</v>
      </c>
      <c r="I10" s="165">
        <v>3.6</v>
      </c>
      <c r="J10" s="166">
        <f t="shared" si="1"/>
        <v>1.1999999999999997</v>
      </c>
      <c r="K10" s="167">
        <v>3.85</v>
      </c>
      <c r="L10" s="165">
        <v>4.88</v>
      </c>
      <c r="M10" s="179">
        <f t="shared" si="2"/>
        <v>-1.0299999999999998</v>
      </c>
    </row>
    <row r="11" spans="1:13" ht="21.75" customHeight="1">
      <c r="A11" s="177" t="s">
        <v>204</v>
      </c>
      <c r="B11" s="154">
        <v>10.368098159509202</v>
      </c>
      <c r="C11" s="155">
        <v>10.563380281690144</v>
      </c>
      <c r="D11" s="163">
        <f t="shared" si="3"/>
        <v>-0.19528212218094154</v>
      </c>
      <c r="E11" s="169">
        <v>11.6</v>
      </c>
      <c r="F11" s="165">
        <v>5.6</v>
      </c>
      <c r="G11" s="159">
        <f t="shared" si="0"/>
        <v>6</v>
      </c>
      <c r="H11" s="169">
        <v>3.8</v>
      </c>
      <c r="I11" s="165">
        <v>3.4</v>
      </c>
      <c r="J11" s="159">
        <f t="shared" si="1"/>
        <v>0.39999999999999991</v>
      </c>
      <c r="K11" s="167">
        <v>4.16</v>
      </c>
      <c r="L11" s="168">
        <v>5.2</v>
      </c>
      <c r="M11" s="179">
        <f t="shared" si="2"/>
        <v>-1.04</v>
      </c>
    </row>
    <row r="12" spans="1:13" ht="21.75" customHeight="1">
      <c r="A12" s="177" t="s">
        <v>205</v>
      </c>
      <c r="B12" s="154">
        <v>9.8170731707317032</v>
      </c>
      <c r="C12" s="155">
        <v>10.78947368421052</v>
      </c>
      <c r="D12" s="163">
        <f t="shared" si="3"/>
        <v>-0.97240051347881717</v>
      </c>
      <c r="E12" s="169">
        <v>12.1</v>
      </c>
      <c r="F12" s="165">
        <v>5.7</v>
      </c>
      <c r="G12" s="159">
        <f t="shared" si="0"/>
        <v>6.3999999999999995</v>
      </c>
      <c r="H12" s="169">
        <v>3.2</v>
      </c>
      <c r="I12" s="165">
        <v>3.2</v>
      </c>
      <c r="J12" s="159">
        <f t="shared" si="1"/>
        <v>0</v>
      </c>
      <c r="K12" s="169">
        <v>4</v>
      </c>
      <c r="L12" s="168">
        <v>5.0999999999999996</v>
      </c>
      <c r="M12" s="179">
        <f t="shared" si="2"/>
        <v>-1.0999999999999996</v>
      </c>
    </row>
    <row r="13" spans="1:13" ht="21.75" customHeight="1">
      <c r="A13" s="177" t="s">
        <v>206</v>
      </c>
      <c r="B13" s="154">
        <v>10.073260073260087</v>
      </c>
      <c r="C13" s="155">
        <v>10.907504363001735</v>
      </c>
      <c r="D13" s="163">
        <f t="shared" si="3"/>
        <v>-0.83424428974164755</v>
      </c>
      <c r="E13" s="170">
        <v>11.3</v>
      </c>
      <c r="F13" s="165">
        <v>5.2</v>
      </c>
      <c r="G13" s="159">
        <f t="shared" si="0"/>
        <v>6.1000000000000005</v>
      </c>
      <c r="H13" s="169">
        <v>3.26</v>
      </c>
      <c r="I13" s="165">
        <v>3.7</v>
      </c>
      <c r="J13" s="159">
        <f t="shared" si="1"/>
        <v>-0.44000000000000039</v>
      </c>
      <c r="K13" s="169"/>
      <c r="L13" s="168"/>
      <c r="M13" s="179"/>
    </row>
    <row r="14" spans="1:13" ht="21.75" customHeight="1">
      <c r="A14" s="177" t="s">
        <v>207</v>
      </c>
      <c r="B14" s="154">
        <v>10.237659963436926</v>
      </c>
      <c r="C14" s="155">
        <v>10.389610389610397</v>
      </c>
      <c r="D14" s="163">
        <f t="shared" si="3"/>
        <v>-0.15195042617347099</v>
      </c>
      <c r="E14" s="170">
        <v>10.199999999999999</v>
      </c>
      <c r="F14" s="165">
        <v>4.83</v>
      </c>
      <c r="G14" s="159">
        <f t="shared" si="0"/>
        <v>5.3699999999999992</v>
      </c>
      <c r="H14" s="169">
        <v>2.9</v>
      </c>
      <c r="I14" s="165">
        <v>3.8</v>
      </c>
      <c r="J14" s="159">
        <f t="shared" si="1"/>
        <v>-0.89999999999999991</v>
      </c>
      <c r="K14" s="169"/>
      <c r="L14" s="168"/>
      <c r="M14" s="179"/>
    </row>
    <row r="15" spans="1:13" ht="21.75" customHeight="1">
      <c r="A15" s="177" t="s">
        <v>208</v>
      </c>
      <c r="B15" s="154">
        <v>9.4578313253011999</v>
      </c>
      <c r="C15" s="155">
        <v>9.3936806148591074</v>
      </c>
      <c r="D15" s="163">
        <f t="shared" si="3"/>
        <v>6.4150710442092418E-2</v>
      </c>
      <c r="E15" s="169">
        <v>9.6999999999999993</v>
      </c>
      <c r="F15" s="165">
        <v>5.39</v>
      </c>
      <c r="G15" s="159">
        <f t="shared" si="0"/>
        <v>4.3099999999999996</v>
      </c>
      <c r="H15" s="169">
        <v>3.8</v>
      </c>
      <c r="I15" s="165">
        <v>3</v>
      </c>
      <c r="J15" s="159">
        <f t="shared" si="1"/>
        <v>0.79999999999999982</v>
      </c>
      <c r="K15" s="169"/>
      <c r="L15" s="168"/>
      <c r="M15" s="179"/>
    </row>
    <row r="16" spans="1:13" ht="21.75" customHeight="1">
      <c r="A16" s="177" t="s">
        <v>209</v>
      </c>
      <c r="B16" s="169">
        <v>8.6904761904761756</v>
      </c>
      <c r="C16" s="171">
        <v>9.3062605752960934</v>
      </c>
      <c r="D16" s="163">
        <f t="shared" si="3"/>
        <v>-0.61578438481991782</v>
      </c>
      <c r="E16" s="169">
        <v>10</v>
      </c>
      <c r="F16" s="165">
        <v>5.76</v>
      </c>
      <c r="G16" s="159">
        <f t="shared" si="0"/>
        <v>4.24</v>
      </c>
      <c r="H16" s="169">
        <v>3.36</v>
      </c>
      <c r="I16" s="165">
        <v>2.2000000000000002</v>
      </c>
      <c r="J16" s="159">
        <f t="shared" si="1"/>
        <v>1.1599999999999997</v>
      </c>
      <c r="K16" s="169"/>
      <c r="L16" s="168"/>
      <c r="M16" s="179"/>
    </row>
    <row r="17" spans="1:13" ht="21.75" customHeight="1">
      <c r="A17" s="177" t="s">
        <v>210</v>
      </c>
      <c r="B17" s="154">
        <v>8.2256169212690793</v>
      </c>
      <c r="C17" s="155">
        <v>9.8662207357859586</v>
      </c>
      <c r="D17" s="163">
        <f t="shared" si="3"/>
        <v>-1.6406038145168793</v>
      </c>
      <c r="E17" s="169">
        <v>11.1</v>
      </c>
      <c r="F17" s="165">
        <v>5.8</v>
      </c>
      <c r="G17" s="159">
        <f t="shared" si="0"/>
        <v>5.3</v>
      </c>
      <c r="H17" s="169">
        <v>2.78</v>
      </c>
      <c r="I17" s="165">
        <v>1.54</v>
      </c>
      <c r="J17" s="159">
        <f t="shared" si="1"/>
        <v>1.2399999999999998</v>
      </c>
      <c r="K17" s="169"/>
      <c r="L17" s="168"/>
      <c r="M17" s="179"/>
    </row>
    <row r="18" spans="1:13" ht="21.75" customHeight="1">
      <c r="A18" s="177" t="s">
        <v>211</v>
      </c>
      <c r="B18" s="154">
        <v>7.8</v>
      </c>
      <c r="C18" s="155">
        <v>9.637561779242148</v>
      </c>
      <c r="D18" s="163">
        <f t="shared" si="3"/>
        <v>-1.8375617792421481</v>
      </c>
      <c r="E18" s="157">
        <v>10.4</v>
      </c>
      <c r="F18" s="172">
        <v>6.1</v>
      </c>
      <c r="G18" s="159">
        <f t="shared" si="0"/>
        <v>4.3000000000000007</v>
      </c>
      <c r="H18" s="157">
        <v>2.71</v>
      </c>
      <c r="I18" s="172">
        <v>2.36</v>
      </c>
      <c r="J18" s="173">
        <f t="shared" si="1"/>
        <v>0.35000000000000009</v>
      </c>
      <c r="K18" s="157"/>
      <c r="L18" s="174"/>
      <c r="M18" s="180"/>
    </row>
    <row r="19" spans="1:13" ht="21.75" customHeight="1" thickBot="1">
      <c r="A19" s="181" t="s">
        <v>212</v>
      </c>
      <c r="B19" s="182">
        <f t="shared" ref="B19:M19" si="4">AVERAGE(B7:B18)</f>
        <v>9.8952385553235711</v>
      </c>
      <c r="C19" s="182">
        <f t="shared" si="4"/>
        <v>10.022717583119979</v>
      </c>
      <c r="D19" s="183">
        <f t="shared" si="4"/>
        <v>-0.12747902779640655</v>
      </c>
      <c r="E19" s="182">
        <f t="shared" si="4"/>
        <v>9.9250000000000007</v>
      </c>
      <c r="F19" s="182">
        <f t="shared" si="4"/>
        <v>5.2399999999999993</v>
      </c>
      <c r="G19" s="182">
        <f t="shared" si="4"/>
        <v>4.6849999999999996</v>
      </c>
      <c r="H19" s="182">
        <f t="shared" si="4"/>
        <v>4.484166666666666</v>
      </c>
      <c r="I19" s="182">
        <f t="shared" si="4"/>
        <v>3.3666666666666667</v>
      </c>
      <c r="J19" s="182">
        <f t="shared" si="4"/>
        <v>1.1174999999999999</v>
      </c>
      <c r="K19" s="182">
        <f t="shared" si="4"/>
        <v>3.4649999999999999</v>
      </c>
      <c r="L19" s="182">
        <f t="shared" si="4"/>
        <v>4.2466666666666661</v>
      </c>
      <c r="M19" s="184">
        <f t="shared" si="4"/>
        <v>-0.78166666666666662</v>
      </c>
    </row>
    <row r="20" spans="1:13" ht="16.5" thickTop="1">
      <c r="A20" s="175"/>
      <c r="B20" s="175"/>
      <c r="C20" s="175"/>
      <c r="D20" s="175"/>
      <c r="E20" s="175"/>
      <c r="F20" s="175"/>
      <c r="G20" s="175"/>
    </row>
    <row r="23" spans="1:13">
      <c r="M23" s="151" t="s">
        <v>124</v>
      </c>
    </row>
  </sheetData>
  <mergeCells count="8">
    <mergeCell ref="A1:M1"/>
    <mergeCell ref="A2:M2"/>
    <mergeCell ref="A3:M3"/>
    <mergeCell ref="A5:A6"/>
    <mergeCell ref="B5:D5"/>
    <mergeCell ref="E5:G5"/>
    <mergeCell ref="H5:J5"/>
    <mergeCell ref="K5:M5"/>
  </mergeCells>
  <printOptions horizontalCentered="1"/>
  <pageMargins left="0.5" right="0.5" top="1" bottom="1" header="0.3" footer="0.3"/>
  <pageSetup paperSize="9" scale="78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workbookViewId="0">
      <selection activeCell="R9" sqref="R9"/>
    </sheetView>
  </sheetViews>
  <sheetFormatPr defaultRowHeight="15.75"/>
  <cols>
    <col min="1" max="1" width="9.140625" style="1485"/>
    <col min="2" max="2" width="16.140625" style="1485" bestFit="1" customWidth="1"/>
    <col min="3" max="5" width="11" style="1484" customWidth="1"/>
    <col min="6" max="7" width="10.7109375" style="1484" customWidth="1"/>
    <col min="8" max="8" width="11.7109375" style="1484" customWidth="1"/>
    <col min="9" max="9" width="10.7109375" style="1484" customWidth="1"/>
    <col min="10" max="10" width="11.28515625" style="1484" customWidth="1"/>
    <col min="11" max="11" width="11.42578125" style="1484" customWidth="1"/>
    <col min="12" max="12" width="12.42578125" style="1484" customWidth="1"/>
    <col min="13" max="257" width="9.140625" style="1484"/>
    <col min="258" max="258" width="12.7109375" style="1484" bestFit="1" customWidth="1"/>
    <col min="259" max="261" width="11" style="1484" customWidth="1"/>
    <col min="262" max="263" width="10.7109375" style="1484" customWidth="1"/>
    <col min="264" max="264" width="11.7109375" style="1484" customWidth="1"/>
    <col min="265" max="265" width="10.7109375" style="1484" customWidth="1"/>
    <col min="266" max="266" width="11.28515625" style="1484" customWidth="1"/>
    <col min="267" max="267" width="11.42578125" style="1484" customWidth="1"/>
    <col min="268" max="268" width="12.42578125" style="1484" customWidth="1"/>
    <col min="269" max="513" width="9.140625" style="1484"/>
    <col min="514" max="514" width="12.7109375" style="1484" bestFit="1" customWidth="1"/>
    <col min="515" max="517" width="11" style="1484" customWidth="1"/>
    <col min="518" max="519" width="10.7109375" style="1484" customWidth="1"/>
    <col min="520" max="520" width="11.7109375" style="1484" customWidth="1"/>
    <col min="521" max="521" width="10.7109375" style="1484" customWidth="1"/>
    <col min="522" max="522" width="11.28515625" style="1484" customWidth="1"/>
    <col min="523" max="523" width="11.42578125" style="1484" customWidth="1"/>
    <col min="524" max="524" width="12.42578125" style="1484" customWidth="1"/>
    <col min="525" max="769" width="9.140625" style="1484"/>
    <col min="770" max="770" width="12.7109375" style="1484" bestFit="1" customWidth="1"/>
    <col min="771" max="773" width="11" style="1484" customWidth="1"/>
    <col min="774" max="775" width="10.7109375" style="1484" customWidth="1"/>
    <col min="776" max="776" width="11.7109375" style="1484" customWidth="1"/>
    <col min="777" max="777" width="10.7109375" style="1484" customWidth="1"/>
    <col min="778" max="778" width="11.28515625" style="1484" customWidth="1"/>
    <col min="779" max="779" width="11.42578125" style="1484" customWidth="1"/>
    <col min="780" max="780" width="12.42578125" style="1484" customWidth="1"/>
    <col min="781" max="1025" width="9.140625" style="1484"/>
    <col min="1026" max="1026" width="12.7109375" style="1484" bestFit="1" customWidth="1"/>
    <col min="1027" max="1029" width="11" style="1484" customWidth="1"/>
    <col min="1030" max="1031" width="10.7109375" style="1484" customWidth="1"/>
    <col min="1032" max="1032" width="11.7109375" style="1484" customWidth="1"/>
    <col min="1033" max="1033" width="10.7109375" style="1484" customWidth="1"/>
    <col min="1034" max="1034" width="11.28515625" style="1484" customWidth="1"/>
    <col min="1035" max="1035" width="11.42578125" style="1484" customWidth="1"/>
    <col min="1036" max="1036" width="12.42578125" style="1484" customWidth="1"/>
    <col min="1037" max="1281" width="9.140625" style="1484"/>
    <col min="1282" max="1282" width="12.7109375" style="1484" bestFit="1" customWidth="1"/>
    <col min="1283" max="1285" width="11" style="1484" customWidth="1"/>
    <col min="1286" max="1287" width="10.7109375" style="1484" customWidth="1"/>
    <col min="1288" max="1288" width="11.7109375" style="1484" customWidth="1"/>
    <col min="1289" max="1289" width="10.7109375" style="1484" customWidth="1"/>
    <col min="1290" max="1290" width="11.28515625" style="1484" customWidth="1"/>
    <col min="1291" max="1291" width="11.42578125" style="1484" customWidth="1"/>
    <col min="1292" max="1292" width="12.42578125" style="1484" customWidth="1"/>
    <col min="1293" max="1537" width="9.140625" style="1484"/>
    <col min="1538" max="1538" width="12.7109375" style="1484" bestFit="1" customWidth="1"/>
    <col min="1539" max="1541" width="11" style="1484" customWidth="1"/>
    <col min="1542" max="1543" width="10.7109375" style="1484" customWidth="1"/>
    <col min="1544" max="1544" width="11.7109375" style="1484" customWidth="1"/>
    <col min="1545" max="1545" width="10.7109375" style="1484" customWidth="1"/>
    <col min="1546" max="1546" width="11.28515625" style="1484" customWidth="1"/>
    <col min="1547" max="1547" width="11.42578125" style="1484" customWidth="1"/>
    <col min="1548" max="1548" width="12.42578125" style="1484" customWidth="1"/>
    <col min="1549" max="1793" width="9.140625" style="1484"/>
    <col min="1794" max="1794" width="12.7109375" style="1484" bestFit="1" customWidth="1"/>
    <col min="1795" max="1797" width="11" style="1484" customWidth="1"/>
    <col min="1798" max="1799" width="10.7109375" style="1484" customWidth="1"/>
    <col min="1800" max="1800" width="11.7109375" style="1484" customWidth="1"/>
    <col min="1801" max="1801" width="10.7109375" style="1484" customWidth="1"/>
    <col min="1802" max="1802" width="11.28515625" style="1484" customWidth="1"/>
    <col min="1803" max="1803" width="11.42578125" style="1484" customWidth="1"/>
    <col min="1804" max="1804" width="12.42578125" style="1484" customWidth="1"/>
    <col min="1805" max="2049" width="9.140625" style="1484"/>
    <col min="2050" max="2050" width="12.7109375" style="1484" bestFit="1" customWidth="1"/>
    <col min="2051" max="2053" width="11" style="1484" customWidth="1"/>
    <col min="2054" max="2055" width="10.7109375" style="1484" customWidth="1"/>
    <col min="2056" max="2056" width="11.7109375" style="1484" customWidth="1"/>
    <col min="2057" max="2057" width="10.7109375" style="1484" customWidth="1"/>
    <col min="2058" max="2058" width="11.28515625" style="1484" customWidth="1"/>
    <col min="2059" max="2059" width="11.42578125" style="1484" customWidth="1"/>
    <col min="2060" max="2060" width="12.42578125" style="1484" customWidth="1"/>
    <col min="2061" max="2305" width="9.140625" style="1484"/>
    <col min="2306" max="2306" width="12.7109375" style="1484" bestFit="1" customWidth="1"/>
    <col min="2307" max="2309" width="11" style="1484" customWidth="1"/>
    <col min="2310" max="2311" width="10.7109375" style="1484" customWidth="1"/>
    <col min="2312" max="2312" width="11.7109375" style="1484" customWidth="1"/>
    <col min="2313" max="2313" width="10.7109375" style="1484" customWidth="1"/>
    <col min="2314" max="2314" width="11.28515625" style="1484" customWidth="1"/>
    <col min="2315" max="2315" width="11.42578125" style="1484" customWidth="1"/>
    <col min="2316" max="2316" width="12.42578125" style="1484" customWidth="1"/>
    <col min="2317" max="2561" width="9.140625" style="1484"/>
    <col min="2562" max="2562" width="12.7109375" style="1484" bestFit="1" customWidth="1"/>
    <col min="2563" max="2565" width="11" style="1484" customWidth="1"/>
    <col min="2566" max="2567" width="10.7109375" style="1484" customWidth="1"/>
    <col min="2568" max="2568" width="11.7109375" style="1484" customWidth="1"/>
    <col min="2569" max="2569" width="10.7109375" style="1484" customWidth="1"/>
    <col min="2570" max="2570" width="11.28515625" style="1484" customWidth="1"/>
    <col min="2571" max="2571" width="11.42578125" style="1484" customWidth="1"/>
    <col min="2572" max="2572" width="12.42578125" style="1484" customWidth="1"/>
    <col min="2573" max="2817" width="9.140625" style="1484"/>
    <col min="2818" max="2818" width="12.7109375" style="1484" bestFit="1" customWidth="1"/>
    <col min="2819" max="2821" width="11" style="1484" customWidth="1"/>
    <col min="2822" max="2823" width="10.7109375" style="1484" customWidth="1"/>
    <col min="2824" max="2824" width="11.7109375" style="1484" customWidth="1"/>
    <col min="2825" max="2825" width="10.7109375" style="1484" customWidth="1"/>
    <col min="2826" max="2826" width="11.28515625" style="1484" customWidth="1"/>
    <col min="2827" max="2827" width="11.42578125" style="1484" customWidth="1"/>
    <col min="2828" max="2828" width="12.42578125" style="1484" customWidth="1"/>
    <col min="2829" max="3073" width="9.140625" style="1484"/>
    <col min="3074" max="3074" width="12.7109375" style="1484" bestFit="1" customWidth="1"/>
    <col min="3075" max="3077" width="11" style="1484" customWidth="1"/>
    <col min="3078" max="3079" width="10.7109375" style="1484" customWidth="1"/>
    <col min="3080" max="3080" width="11.7109375" style="1484" customWidth="1"/>
    <col min="3081" max="3081" width="10.7109375" style="1484" customWidth="1"/>
    <col min="3082" max="3082" width="11.28515625" style="1484" customWidth="1"/>
    <col min="3083" max="3083" width="11.42578125" style="1484" customWidth="1"/>
    <col min="3084" max="3084" width="12.42578125" style="1484" customWidth="1"/>
    <col min="3085" max="3329" width="9.140625" style="1484"/>
    <col min="3330" max="3330" width="12.7109375" style="1484" bestFit="1" customWidth="1"/>
    <col min="3331" max="3333" width="11" style="1484" customWidth="1"/>
    <col min="3334" max="3335" width="10.7109375" style="1484" customWidth="1"/>
    <col min="3336" max="3336" width="11.7109375" style="1484" customWidth="1"/>
    <col min="3337" max="3337" width="10.7109375" style="1484" customWidth="1"/>
    <col min="3338" max="3338" width="11.28515625" style="1484" customWidth="1"/>
    <col min="3339" max="3339" width="11.42578125" style="1484" customWidth="1"/>
    <col min="3340" max="3340" width="12.42578125" style="1484" customWidth="1"/>
    <col min="3341" max="3585" width="9.140625" style="1484"/>
    <col min="3586" max="3586" width="12.7109375" style="1484" bestFit="1" customWidth="1"/>
    <col min="3587" max="3589" width="11" style="1484" customWidth="1"/>
    <col min="3590" max="3591" width="10.7109375" style="1484" customWidth="1"/>
    <col min="3592" max="3592" width="11.7109375" style="1484" customWidth="1"/>
    <col min="3593" max="3593" width="10.7109375" style="1484" customWidth="1"/>
    <col min="3594" max="3594" width="11.28515625" style="1484" customWidth="1"/>
    <col min="3595" max="3595" width="11.42578125" style="1484" customWidth="1"/>
    <col min="3596" max="3596" width="12.42578125" style="1484" customWidth="1"/>
    <col min="3597" max="3841" width="9.140625" style="1484"/>
    <col min="3842" max="3842" width="12.7109375" style="1484" bestFit="1" customWidth="1"/>
    <col min="3843" max="3845" width="11" style="1484" customWidth="1"/>
    <col min="3846" max="3847" width="10.7109375" style="1484" customWidth="1"/>
    <col min="3848" max="3848" width="11.7109375" style="1484" customWidth="1"/>
    <col min="3849" max="3849" width="10.7109375" style="1484" customWidth="1"/>
    <col min="3850" max="3850" width="11.28515625" style="1484" customWidth="1"/>
    <col min="3851" max="3851" width="11.42578125" style="1484" customWidth="1"/>
    <col min="3852" max="3852" width="12.42578125" style="1484" customWidth="1"/>
    <col min="3853" max="4097" width="9.140625" style="1484"/>
    <col min="4098" max="4098" width="12.7109375" style="1484" bestFit="1" customWidth="1"/>
    <col min="4099" max="4101" width="11" style="1484" customWidth="1"/>
    <col min="4102" max="4103" width="10.7109375" style="1484" customWidth="1"/>
    <col min="4104" max="4104" width="11.7109375" style="1484" customWidth="1"/>
    <col min="4105" max="4105" width="10.7109375" style="1484" customWidth="1"/>
    <col min="4106" max="4106" width="11.28515625" style="1484" customWidth="1"/>
    <col min="4107" max="4107" width="11.42578125" style="1484" customWidth="1"/>
    <col min="4108" max="4108" width="12.42578125" style="1484" customWidth="1"/>
    <col min="4109" max="4353" width="9.140625" style="1484"/>
    <col min="4354" max="4354" width="12.7109375" style="1484" bestFit="1" customWidth="1"/>
    <col min="4355" max="4357" width="11" style="1484" customWidth="1"/>
    <col min="4358" max="4359" width="10.7109375" style="1484" customWidth="1"/>
    <col min="4360" max="4360" width="11.7109375" style="1484" customWidth="1"/>
    <col min="4361" max="4361" width="10.7109375" style="1484" customWidth="1"/>
    <col min="4362" max="4362" width="11.28515625" style="1484" customWidth="1"/>
    <col min="4363" max="4363" width="11.42578125" style="1484" customWidth="1"/>
    <col min="4364" max="4364" width="12.42578125" style="1484" customWidth="1"/>
    <col min="4365" max="4609" width="9.140625" style="1484"/>
    <col min="4610" max="4610" width="12.7109375" style="1484" bestFit="1" customWidth="1"/>
    <col min="4611" max="4613" width="11" style="1484" customWidth="1"/>
    <col min="4614" max="4615" width="10.7109375" style="1484" customWidth="1"/>
    <col min="4616" max="4616" width="11.7109375" style="1484" customWidth="1"/>
    <col min="4617" max="4617" width="10.7109375" style="1484" customWidth="1"/>
    <col min="4618" max="4618" width="11.28515625" style="1484" customWidth="1"/>
    <col min="4619" max="4619" width="11.42578125" style="1484" customWidth="1"/>
    <col min="4620" max="4620" width="12.42578125" style="1484" customWidth="1"/>
    <col min="4621" max="4865" width="9.140625" style="1484"/>
    <col min="4866" max="4866" width="12.7109375" style="1484" bestFit="1" customWidth="1"/>
    <col min="4867" max="4869" width="11" style="1484" customWidth="1"/>
    <col min="4870" max="4871" width="10.7109375" style="1484" customWidth="1"/>
    <col min="4872" max="4872" width="11.7109375" style="1484" customWidth="1"/>
    <col min="4873" max="4873" width="10.7109375" style="1484" customWidth="1"/>
    <col min="4874" max="4874" width="11.28515625" style="1484" customWidth="1"/>
    <col min="4875" max="4875" width="11.42578125" style="1484" customWidth="1"/>
    <col min="4876" max="4876" width="12.42578125" style="1484" customWidth="1"/>
    <col min="4877" max="5121" width="9.140625" style="1484"/>
    <col min="5122" max="5122" width="12.7109375" style="1484" bestFit="1" customWidth="1"/>
    <col min="5123" max="5125" width="11" style="1484" customWidth="1"/>
    <col min="5126" max="5127" width="10.7109375" style="1484" customWidth="1"/>
    <col min="5128" max="5128" width="11.7109375" style="1484" customWidth="1"/>
    <col min="5129" max="5129" width="10.7109375" style="1484" customWidth="1"/>
    <col min="5130" max="5130" width="11.28515625" style="1484" customWidth="1"/>
    <col min="5131" max="5131" width="11.42578125" style="1484" customWidth="1"/>
    <col min="5132" max="5132" width="12.42578125" style="1484" customWidth="1"/>
    <col min="5133" max="5377" width="9.140625" style="1484"/>
    <col min="5378" max="5378" width="12.7109375" style="1484" bestFit="1" customWidth="1"/>
    <col min="5379" max="5381" width="11" style="1484" customWidth="1"/>
    <col min="5382" max="5383" width="10.7109375" style="1484" customWidth="1"/>
    <col min="5384" max="5384" width="11.7109375" style="1484" customWidth="1"/>
    <col min="5385" max="5385" width="10.7109375" style="1484" customWidth="1"/>
    <col min="5386" max="5386" width="11.28515625" style="1484" customWidth="1"/>
    <col min="5387" max="5387" width="11.42578125" style="1484" customWidth="1"/>
    <col min="5388" max="5388" width="12.42578125" style="1484" customWidth="1"/>
    <col min="5389" max="5633" width="9.140625" style="1484"/>
    <col min="5634" max="5634" width="12.7109375" style="1484" bestFit="1" customWidth="1"/>
    <col min="5635" max="5637" width="11" style="1484" customWidth="1"/>
    <col min="5638" max="5639" width="10.7109375" style="1484" customWidth="1"/>
    <col min="5640" max="5640" width="11.7109375" style="1484" customWidth="1"/>
    <col min="5641" max="5641" width="10.7109375" style="1484" customWidth="1"/>
    <col min="5642" max="5642" width="11.28515625" style="1484" customWidth="1"/>
    <col min="5643" max="5643" width="11.42578125" style="1484" customWidth="1"/>
    <col min="5644" max="5644" width="12.42578125" style="1484" customWidth="1"/>
    <col min="5645" max="5889" width="9.140625" style="1484"/>
    <col min="5890" max="5890" width="12.7109375" style="1484" bestFit="1" customWidth="1"/>
    <col min="5891" max="5893" width="11" style="1484" customWidth="1"/>
    <col min="5894" max="5895" width="10.7109375" style="1484" customWidth="1"/>
    <col min="5896" max="5896" width="11.7109375" style="1484" customWidth="1"/>
    <col min="5897" max="5897" width="10.7109375" style="1484" customWidth="1"/>
    <col min="5898" max="5898" width="11.28515625" style="1484" customWidth="1"/>
    <col min="5899" max="5899" width="11.42578125" style="1484" customWidth="1"/>
    <col min="5900" max="5900" width="12.42578125" style="1484" customWidth="1"/>
    <col min="5901" max="6145" width="9.140625" style="1484"/>
    <col min="6146" max="6146" width="12.7109375" style="1484" bestFit="1" customWidth="1"/>
    <col min="6147" max="6149" width="11" style="1484" customWidth="1"/>
    <col min="6150" max="6151" width="10.7109375" style="1484" customWidth="1"/>
    <col min="6152" max="6152" width="11.7109375" style="1484" customWidth="1"/>
    <col min="6153" max="6153" width="10.7109375" style="1484" customWidth="1"/>
    <col min="6154" max="6154" width="11.28515625" style="1484" customWidth="1"/>
    <col min="6155" max="6155" width="11.42578125" style="1484" customWidth="1"/>
    <col min="6156" max="6156" width="12.42578125" style="1484" customWidth="1"/>
    <col min="6157" max="6401" width="9.140625" style="1484"/>
    <col min="6402" max="6402" width="12.7109375" style="1484" bestFit="1" customWidth="1"/>
    <col min="6403" max="6405" width="11" style="1484" customWidth="1"/>
    <col min="6406" max="6407" width="10.7109375" style="1484" customWidth="1"/>
    <col min="6408" max="6408" width="11.7109375" style="1484" customWidth="1"/>
    <col min="6409" max="6409" width="10.7109375" style="1484" customWidth="1"/>
    <col min="6410" max="6410" width="11.28515625" style="1484" customWidth="1"/>
    <col min="6411" max="6411" width="11.42578125" style="1484" customWidth="1"/>
    <col min="6412" max="6412" width="12.42578125" style="1484" customWidth="1"/>
    <col min="6413" max="6657" width="9.140625" style="1484"/>
    <col min="6658" max="6658" width="12.7109375" style="1484" bestFit="1" customWidth="1"/>
    <col min="6659" max="6661" width="11" style="1484" customWidth="1"/>
    <col min="6662" max="6663" width="10.7109375" style="1484" customWidth="1"/>
    <col min="6664" max="6664" width="11.7109375" style="1484" customWidth="1"/>
    <col min="6665" max="6665" width="10.7109375" style="1484" customWidth="1"/>
    <col min="6666" max="6666" width="11.28515625" style="1484" customWidth="1"/>
    <col min="6667" max="6667" width="11.42578125" style="1484" customWidth="1"/>
    <col min="6668" max="6668" width="12.42578125" style="1484" customWidth="1"/>
    <col min="6669" max="6913" width="9.140625" style="1484"/>
    <col min="6914" max="6914" width="12.7109375" style="1484" bestFit="1" customWidth="1"/>
    <col min="6915" max="6917" width="11" style="1484" customWidth="1"/>
    <col min="6918" max="6919" width="10.7109375" style="1484" customWidth="1"/>
    <col min="6920" max="6920" width="11.7109375" style="1484" customWidth="1"/>
    <col min="6921" max="6921" width="10.7109375" style="1484" customWidth="1"/>
    <col min="6922" max="6922" width="11.28515625" style="1484" customWidth="1"/>
    <col min="6923" max="6923" width="11.42578125" style="1484" customWidth="1"/>
    <col min="6924" max="6924" width="12.42578125" style="1484" customWidth="1"/>
    <col min="6925" max="7169" width="9.140625" style="1484"/>
    <col min="7170" max="7170" width="12.7109375" style="1484" bestFit="1" customWidth="1"/>
    <col min="7171" max="7173" width="11" style="1484" customWidth="1"/>
    <col min="7174" max="7175" width="10.7109375" style="1484" customWidth="1"/>
    <col min="7176" max="7176" width="11.7109375" style="1484" customWidth="1"/>
    <col min="7177" max="7177" width="10.7109375" style="1484" customWidth="1"/>
    <col min="7178" max="7178" width="11.28515625" style="1484" customWidth="1"/>
    <col min="7179" max="7179" width="11.42578125" style="1484" customWidth="1"/>
    <col min="7180" max="7180" width="12.42578125" style="1484" customWidth="1"/>
    <col min="7181" max="7425" width="9.140625" style="1484"/>
    <col min="7426" max="7426" width="12.7109375" style="1484" bestFit="1" customWidth="1"/>
    <col min="7427" max="7429" width="11" style="1484" customWidth="1"/>
    <col min="7430" max="7431" width="10.7109375" style="1484" customWidth="1"/>
    <col min="7432" max="7432" width="11.7109375" style="1484" customWidth="1"/>
    <col min="7433" max="7433" width="10.7109375" style="1484" customWidth="1"/>
    <col min="7434" max="7434" width="11.28515625" style="1484" customWidth="1"/>
    <col min="7435" max="7435" width="11.42578125" style="1484" customWidth="1"/>
    <col min="7436" max="7436" width="12.42578125" style="1484" customWidth="1"/>
    <col min="7437" max="7681" width="9.140625" style="1484"/>
    <col min="7682" max="7682" width="12.7109375" style="1484" bestFit="1" customWidth="1"/>
    <col min="7683" max="7685" width="11" style="1484" customWidth="1"/>
    <col min="7686" max="7687" width="10.7109375" style="1484" customWidth="1"/>
    <col min="7688" max="7688" width="11.7109375" style="1484" customWidth="1"/>
    <col min="7689" max="7689" width="10.7109375" style="1484" customWidth="1"/>
    <col min="7690" max="7690" width="11.28515625" style="1484" customWidth="1"/>
    <col min="7691" max="7691" width="11.42578125" style="1484" customWidth="1"/>
    <col min="7692" max="7692" width="12.42578125" style="1484" customWidth="1"/>
    <col min="7693" max="7937" width="9.140625" style="1484"/>
    <col min="7938" max="7938" width="12.7109375" style="1484" bestFit="1" customWidth="1"/>
    <col min="7939" max="7941" width="11" style="1484" customWidth="1"/>
    <col min="7942" max="7943" width="10.7109375" style="1484" customWidth="1"/>
    <col min="7944" max="7944" width="11.7109375" style="1484" customWidth="1"/>
    <col min="7945" max="7945" width="10.7109375" style="1484" customWidth="1"/>
    <col min="7946" max="7946" width="11.28515625" style="1484" customWidth="1"/>
    <col min="7947" max="7947" width="11.42578125" style="1484" customWidth="1"/>
    <col min="7948" max="7948" width="12.42578125" style="1484" customWidth="1"/>
    <col min="7949" max="8193" width="9.140625" style="1484"/>
    <col min="8194" max="8194" width="12.7109375" style="1484" bestFit="1" customWidth="1"/>
    <col min="8195" max="8197" width="11" style="1484" customWidth="1"/>
    <col min="8198" max="8199" width="10.7109375" style="1484" customWidth="1"/>
    <col min="8200" max="8200" width="11.7109375" style="1484" customWidth="1"/>
    <col min="8201" max="8201" width="10.7109375" style="1484" customWidth="1"/>
    <col min="8202" max="8202" width="11.28515625" style="1484" customWidth="1"/>
    <col min="8203" max="8203" width="11.42578125" style="1484" customWidth="1"/>
    <col min="8204" max="8204" width="12.42578125" style="1484" customWidth="1"/>
    <col min="8205" max="8449" width="9.140625" style="1484"/>
    <col min="8450" max="8450" width="12.7109375" style="1484" bestFit="1" customWidth="1"/>
    <col min="8451" max="8453" width="11" style="1484" customWidth="1"/>
    <col min="8454" max="8455" width="10.7109375" style="1484" customWidth="1"/>
    <col min="8456" max="8456" width="11.7109375" style="1484" customWidth="1"/>
    <col min="8457" max="8457" width="10.7109375" style="1484" customWidth="1"/>
    <col min="8458" max="8458" width="11.28515625" style="1484" customWidth="1"/>
    <col min="8459" max="8459" width="11.42578125" style="1484" customWidth="1"/>
    <col min="8460" max="8460" width="12.42578125" style="1484" customWidth="1"/>
    <col min="8461" max="8705" width="9.140625" style="1484"/>
    <col min="8706" max="8706" width="12.7109375" style="1484" bestFit="1" customWidth="1"/>
    <col min="8707" max="8709" width="11" style="1484" customWidth="1"/>
    <col min="8710" max="8711" width="10.7109375" style="1484" customWidth="1"/>
    <col min="8712" max="8712" width="11.7109375" style="1484" customWidth="1"/>
    <col min="8713" max="8713" width="10.7109375" style="1484" customWidth="1"/>
    <col min="8714" max="8714" width="11.28515625" style="1484" customWidth="1"/>
    <col min="8715" max="8715" width="11.42578125" style="1484" customWidth="1"/>
    <col min="8716" max="8716" width="12.42578125" style="1484" customWidth="1"/>
    <col min="8717" max="8961" width="9.140625" style="1484"/>
    <col min="8962" max="8962" width="12.7109375" style="1484" bestFit="1" customWidth="1"/>
    <col min="8963" max="8965" width="11" style="1484" customWidth="1"/>
    <col min="8966" max="8967" width="10.7109375" style="1484" customWidth="1"/>
    <col min="8968" max="8968" width="11.7109375" style="1484" customWidth="1"/>
    <col min="8969" max="8969" width="10.7109375" style="1484" customWidth="1"/>
    <col min="8970" max="8970" width="11.28515625" style="1484" customWidth="1"/>
    <col min="8971" max="8971" width="11.42578125" style="1484" customWidth="1"/>
    <col min="8972" max="8972" width="12.42578125" style="1484" customWidth="1"/>
    <col min="8973" max="9217" width="9.140625" style="1484"/>
    <col min="9218" max="9218" width="12.7109375" style="1484" bestFit="1" customWidth="1"/>
    <col min="9219" max="9221" width="11" style="1484" customWidth="1"/>
    <col min="9222" max="9223" width="10.7109375" style="1484" customWidth="1"/>
    <col min="9224" max="9224" width="11.7109375" style="1484" customWidth="1"/>
    <col min="9225" max="9225" width="10.7109375" style="1484" customWidth="1"/>
    <col min="9226" max="9226" width="11.28515625" style="1484" customWidth="1"/>
    <col min="9227" max="9227" width="11.42578125" style="1484" customWidth="1"/>
    <col min="9228" max="9228" width="12.42578125" style="1484" customWidth="1"/>
    <col min="9229" max="9473" width="9.140625" style="1484"/>
    <col min="9474" max="9474" width="12.7109375" style="1484" bestFit="1" customWidth="1"/>
    <col min="9475" max="9477" width="11" style="1484" customWidth="1"/>
    <col min="9478" max="9479" width="10.7109375" style="1484" customWidth="1"/>
    <col min="9480" max="9480" width="11.7109375" style="1484" customWidth="1"/>
    <col min="9481" max="9481" width="10.7109375" style="1484" customWidth="1"/>
    <col min="9482" max="9482" width="11.28515625" style="1484" customWidth="1"/>
    <col min="9483" max="9483" width="11.42578125" style="1484" customWidth="1"/>
    <col min="9484" max="9484" width="12.42578125" style="1484" customWidth="1"/>
    <col min="9485" max="9729" width="9.140625" style="1484"/>
    <col min="9730" max="9730" width="12.7109375" style="1484" bestFit="1" customWidth="1"/>
    <col min="9731" max="9733" width="11" style="1484" customWidth="1"/>
    <col min="9734" max="9735" width="10.7109375" style="1484" customWidth="1"/>
    <col min="9736" max="9736" width="11.7109375" style="1484" customWidth="1"/>
    <col min="9737" max="9737" width="10.7109375" style="1484" customWidth="1"/>
    <col min="9738" max="9738" width="11.28515625" style="1484" customWidth="1"/>
    <col min="9739" max="9739" width="11.42578125" style="1484" customWidth="1"/>
    <col min="9740" max="9740" width="12.42578125" style="1484" customWidth="1"/>
    <col min="9741" max="9985" width="9.140625" style="1484"/>
    <col min="9986" max="9986" width="12.7109375" style="1484" bestFit="1" customWidth="1"/>
    <col min="9987" max="9989" width="11" style="1484" customWidth="1"/>
    <col min="9990" max="9991" width="10.7109375" style="1484" customWidth="1"/>
    <col min="9992" max="9992" width="11.7109375" style="1484" customWidth="1"/>
    <col min="9993" max="9993" width="10.7109375" style="1484" customWidth="1"/>
    <col min="9994" max="9994" width="11.28515625" style="1484" customWidth="1"/>
    <col min="9995" max="9995" width="11.42578125" style="1484" customWidth="1"/>
    <col min="9996" max="9996" width="12.42578125" style="1484" customWidth="1"/>
    <col min="9997" max="10241" width="9.140625" style="1484"/>
    <col min="10242" max="10242" width="12.7109375" style="1484" bestFit="1" customWidth="1"/>
    <col min="10243" max="10245" width="11" style="1484" customWidth="1"/>
    <col min="10246" max="10247" width="10.7109375" style="1484" customWidth="1"/>
    <col min="10248" max="10248" width="11.7109375" style="1484" customWidth="1"/>
    <col min="10249" max="10249" width="10.7109375" style="1484" customWidth="1"/>
    <col min="10250" max="10250" width="11.28515625" style="1484" customWidth="1"/>
    <col min="10251" max="10251" width="11.42578125" style="1484" customWidth="1"/>
    <col min="10252" max="10252" width="12.42578125" style="1484" customWidth="1"/>
    <col min="10253" max="10497" width="9.140625" style="1484"/>
    <col min="10498" max="10498" width="12.7109375" style="1484" bestFit="1" customWidth="1"/>
    <col min="10499" max="10501" width="11" style="1484" customWidth="1"/>
    <col min="10502" max="10503" width="10.7109375" style="1484" customWidth="1"/>
    <col min="10504" max="10504" width="11.7109375" style="1484" customWidth="1"/>
    <col min="10505" max="10505" width="10.7109375" style="1484" customWidth="1"/>
    <col min="10506" max="10506" width="11.28515625" style="1484" customWidth="1"/>
    <col min="10507" max="10507" width="11.42578125" style="1484" customWidth="1"/>
    <col min="10508" max="10508" width="12.42578125" style="1484" customWidth="1"/>
    <col min="10509" max="10753" width="9.140625" style="1484"/>
    <col min="10754" max="10754" width="12.7109375" style="1484" bestFit="1" customWidth="1"/>
    <col min="10755" max="10757" width="11" style="1484" customWidth="1"/>
    <col min="10758" max="10759" width="10.7109375" style="1484" customWidth="1"/>
    <col min="10760" max="10760" width="11.7109375" style="1484" customWidth="1"/>
    <col min="10761" max="10761" width="10.7109375" style="1484" customWidth="1"/>
    <col min="10762" max="10762" width="11.28515625" style="1484" customWidth="1"/>
    <col min="10763" max="10763" width="11.42578125" style="1484" customWidth="1"/>
    <col min="10764" max="10764" width="12.42578125" style="1484" customWidth="1"/>
    <col min="10765" max="11009" width="9.140625" style="1484"/>
    <col min="11010" max="11010" width="12.7109375" style="1484" bestFit="1" customWidth="1"/>
    <col min="11011" max="11013" width="11" style="1484" customWidth="1"/>
    <col min="11014" max="11015" width="10.7109375" style="1484" customWidth="1"/>
    <col min="11016" max="11016" width="11.7109375" style="1484" customWidth="1"/>
    <col min="11017" max="11017" width="10.7109375" style="1484" customWidth="1"/>
    <col min="11018" max="11018" width="11.28515625" style="1484" customWidth="1"/>
    <col min="11019" max="11019" width="11.42578125" style="1484" customWidth="1"/>
    <col min="11020" max="11020" width="12.42578125" style="1484" customWidth="1"/>
    <col min="11021" max="11265" width="9.140625" style="1484"/>
    <col min="11266" max="11266" width="12.7109375" style="1484" bestFit="1" customWidth="1"/>
    <col min="11267" max="11269" width="11" style="1484" customWidth="1"/>
    <col min="11270" max="11271" width="10.7109375" style="1484" customWidth="1"/>
    <col min="11272" max="11272" width="11.7109375" style="1484" customWidth="1"/>
    <col min="11273" max="11273" width="10.7109375" style="1484" customWidth="1"/>
    <col min="11274" max="11274" width="11.28515625" style="1484" customWidth="1"/>
    <col min="11275" max="11275" width="11.42578125" style="1484" customWidth="1"/>
    <col min="11276" max="11276" width="12.42578125" style="1484" customWidth="1"/>
    <col min="11277" max="11521" width="9.140625" style="1484"/>
    <col min="11522" max="11522" width="12.7109375" style="1484" bestFit="1" customWidth="1"/>
    <col min="11523" max="11525" width="11" style="1484" customWidth="1"/>
    <col min="11526" max="11527" width="10.7109375" style="1484" customWidth="1"/>
    <col min="11528" max="11528" width="11.7109375" style="1484" customWidth="1"/>
    <col min="11529" max="11529" width="10.7109375" style="1484" customWidth="1"/>
    <col min="11530" max="11530" width="11.28515625" style="1484" customWidth="1"/>
    <col min="11531" max="11531" width="11.42578125" style="1484" customWidth="1"/>
    <col min="11532" max="11532" width="12.42578125" style="1484" customWidth="1"/>
    <col min="11533" max="11777" width="9.140625" style="1484"/>
    <col min="11778" max="11778" width="12.7109375" style="1484" bestFit="1" customWidth="1"/>
    <col min="11779" max="11781" width="11" style="1484" customWidth="1"/>
    <col min="11782" max="11783" width="10.7109375" style="1484" customWidth="1"/>
    <col min="11784" max="11784" width="11.7109375" style="1484" customWidth="1"/>
    <col min="11785" max="11785" width="10.7109375" style="1484" customWidth="1"/>
    <col min="11786" max="11786" width="11.28515625" style="1484" customWidth="1"/>
    <col min="11787" max="11787" width="11.42578125" style="1484" customWidth="1"/>
    <col min="11788" max="11788" width="12.42578125" style="1484" customWidth="1"/>
    <col min="11789" max="12033" width="9.140625" style="1484"/>
    <col min="12034" max="12034" width="12.7109375" style="1484" bestFit="1" customWidth="1"/>
    <col min="12035" max="12037" width="11" style="1484" customWidth="1"/>
    <col min="12038" max="12039" width="10.7109375" style="1484" customWidth="1"/>
    <col min="12040" max="12040" width="11.7109375" style="1484" customWidth="1"/>
    <col min="12041" max="12041" width="10.7109375" style="1484" customWidth="1"/>
    <col min="12042" max="12042" width="11.28515625" style="1484" customWidth="1"/>
    <col min="12043" max="12043" width="11.42578125" style="1484" customWidth="1"/>
    <col min="12044" max="12044" width="12.42578125" style="1484" customWidth="1"/>
    <col min="12045" max="12289" width="9.140625" style="1484"/>
    <col min="12290" max="12290" width="12.7109375" style="1484" bestFit="1" customWidth="1"/>
    <col min="12291" max="12293" width="11" style="1484" customWidth="1"/>
    <col min="12294" max="12295" width="10.7109375" style="1484" customWidth="1"/>
    <col min="12296" max="12296" width="11.7109375" style="1484" customWidth="1"/>
    <col min="12297" max="12297" width="10.7109375" style="1484" customWidth="1"/>
    <col min="12298" max="12298" width="11.28515625" style="1484" customWidth="1"/>
    <col min="12299" max="12299" width="11.42578125" style="1484" customWidth="1"/>
    <col min="12300" max="12300" width="12.42578125" style="1484" customWidth="1"/>
    <col min="12301" max="12545" width="9.140625" style="1484"/>
    <col min="12546" max="12546" width="12.7109375" style="1484" bestFit="1" customWidth="1"/>
    <col min="12547" max="12549" width="11" style="1484" customWidth="1"/>
    <col min="12550" max="12551" width="10.7109375" style="1484" customWidth="1"/>
    <col min="12552" max="12552" width="11.7109375" style="1484" customWidth="1"/>
    <col min="12553" max="12553" width="10.7109375" style="1484" customWidth="1"/>
    <col min="12554" max="12554" width="11.28515625" style="1484" customWidth="1"/>
    <col min="12555" max="12555" width="11.42578125" style="1484" customWidth="1"/>
    <col min="12556" max="12556" width="12.42578125" style="1484" customWidth="1"/>
    <col min="12557" max="12801" width="9.140625" style="1484"/>
    <col min="12802" max="12802" width="12.7109375" style="1484" bestFit="1" customWidth="1"/>
    <col min="12803" max="12805" width="11" style="1484" customWidth="1"/>
    <col min="12806" max="12807" width="10.7109375" style="1484" customWidth="1"/>
    <col min="12808" max="12808" width="11.7109375" style="1484" customWidth="1"/>
    <col min="12809" max="12809" width="10.7109375" style="1484" customWidth="1"/>
    <col min="12810" max="12810" width="11.28515625" style="1484" customWidth="1"/>
    <col min="12811" max="12811" width="11.42578125" style="1484" customWidth="1"/>
    <col min="12812" max="12812" width="12.42578125" style="1484" customWidth="1"/>
    <col min="12813" max="13057" width="9.140625" style="1484"/>
    <col min="13058" max="13058" width="12.7109375" style="1484" bestFit="1" customWidth="1"/>
    <col min="13059" max="13061" width="11" style="1484" customWidth="1"/>
    <col min="13062" max="13063" width="10.7109375" style="1484" customWidth="1"/>
    <col min="13064" max="13064" width="11.7109375" style="1484" customWidth="1"/>
    <col min="13065" max="13065" width="10.7109375" style="1484" customWidth="1"/>
    <col min="13066" max="13066" width="11.28515625" style="1484" customWidth="1"/>
    <col min="13067" max="13067" width="11.42578125" style="1484" customWidth="1"/>
    <col min="13068" max="13068" width="12.42578125" style="1484" customWidth="1"/>
    <col min="13069" max="13313" width="9.140625" style="1484"/>
    <col min="13314" max="13314" width="12.7109375" style="1484" bestFit="1" customWidth="1"/>
    <col min="13315" max="13317" width="11" style="1484" customWidth="1"/>
    <col min="13318" max="13319" width="10.7109375" style="1484" customWidth="1"/>
    <col min="13320" max="13320" width="11.7109375" style="1484" customWidth="1"/>
    <col min="13321" max="13321" width="10.7109375" style="1484" customWidth="1"/>
    <col min="13322" max="13322" width="11.28515625" style="1484" customWidth="1"/>
    <col min="13323" max="13323" width="11.42578125" style="1484" customWidth="1"/>
    <col min="13324" max="13324" width="12.42578125" style="1484" customWidth="1"/>
    <col min="13325" max="13569" width="9.140625" style="1484"/>
    <col min="13570" max="13570" width="12.7109375" style="1484" bestFit="1" customWidth="1"/>
    <col min="13571" max="13573" width="11" style="1484" customWidth="1"/>
    <col min="13574" max="13575" width="10.7109375" style="1484" customWidth="1"/>
    <col min="13576" max="13576" width="11.7109375" style="1484" customWidth="1"/>
    <col min="13577" max="13577" width="10.7109375" style="1484" customWidth="1"/>
    <col min="13578" max="13578" width="11.28515625" style="1484" customWidth="1"/>
    <col min="13579" max="13579" width="11.42578125" style="1484" customWidth="1"/>
    <col min="13580" max="13580" width="12.42578125" style="1484" customWidth="1"/>
    <col min="13581" max="13825" width="9.140625" style="1484"/>
    <col min="13826" max="13826" width="12.7109375" style="1484" bestFit="1" customWidth="1"/>
    <col min="13827" max="13829" width="11" style="1484" customWidth="1"/>
    <col min="13830" max="13831" width="10.7109375" style="1484" customWidth="1"/>
    <col min="13832" max="13832" width="11.7109375" style="1484" customWidth="1"/>
    <col min="13833" max="13833" width="10.7109375" style="1484" customWidth="1"/>
    <col min="13834" max="13834" width="11.28515625" style="1484" customWidth="1"/>
    <col min="13835" max="13835" width="11.42578125" style="1484" customWidth="1"/>
    <col min="13836" max="13836" width="12.42578125" style="1484" customWidth="1"/>
    <col min="13837" max="14081" width="9.140625" style="1484"/>
    <col min="14082" max="14082" width="12.7109375" style="1484" bestFit="1" customWidth="1"/>
    <col min="14083" max="14085" width="11" style="1484" customWidth="1"/>
    <col min="14086" max="14087" width="10.7109375" style="1484" customWidth="1"/>
    <col min="14088" max="14088" width="11.7109375" style="1484" customWidth="1"/>
    <col min="14089" max="14089" width="10.7109375" style="1484" customWidth="1"/>
    <col min="14090" max="14090" width="11.28515625" style="1484" customWidth="1"/>
    <col min="14091" max="14091" width="11.42578125" style="1484" customWidth="1"/>
    <col min="14092" max="14092" width="12.42578125" style="1484" customWidth="1"/>
    <col min="14093" max="14337" width="9.140625" style="1484"/>
    <col min="14338" max="14338" width="12.7109375" style="1484" bestFit="1" customWidth="1"/>
    <col min="14339" max="14341" width="11" style="1484" customWidth="1"/>
    <col min="14342" max="14343" width="10.7109375" style="1484" customWidth="1"/>
    <col min="14344" max="14344" width="11.7109375" style="1484" customWidth="1"/>
    <col min="14345" max="14345" width="10.7109375" style="1484" customWidth="1"/>
    <col min="14346" max="14346" width="11.28515625" style="1484" customWidth="1"/>
    <col min="14347" max="14347" width="11.42578125" style="1484" customWidth="1"/>
    <col min="14348" max="14348" width="12.42578125" style="1484" customWidth="1"/>
    <col min="14349" max="14593" width="9.140625" style="1484"/>
    <col min="14594" max="14594" width="12.7109375" style="1484" bestFit="1" customWidth="1"/>
    <col min="14595" max="14597" width="11" style="1484" customWidth="1"/>
    <col min="14598" max="14599" width="10.7109375" style="1484" customWidth="1"/>
    <col min="14600" max="14600" width="11.7109375" style="1484" customWidth="1"/>
    <col min="14601" max="14601" width="10.7109375" style="1484" customWidth="1"/>
    <col min="14602" max="14602" width="11.28515625" style="1484" customWidth="1"/>
    <col min="14603" max="14603" width="11.42578125" style="1484" customWidth="1"/>
    <col min="14604" max="14604" width="12.42578125" style="1484" customWidth="1"/>
    <col min="14605" max="14849" width="9.140625" style="1484"/>
    <col min="14850" max="14850" width="12.7109375" style="1484" bestFit="1" customWidth="1"/>
    <col min="14851" max="14853" width="11" style="1484" customWidth="1"/>
    <col min="14854" max="14855" width="10.7109375" style="1484" customWidth="1"/>
    <col min="14856" max="14856" width="11.7109375" style="1484" customWidth="1"/>
    <col min="14857" max="14857" width="10.7109375" style="1484" customWidth="1"/>
    <col min="14858" max="14858" width="11.28515625" style="1484" customWidth="1"/>
    <col min="14859" max="14859" width="11.42578125" style="1484" customWidth="1"/>
    <col min="14860" max="14860" width="12.42578125" style="1484" customWidth="1"/>
    <col min="14861" max="15105" width="9.140625" style="1484"/>
    <col min="15106" max="15106" width="12.7109375" style="1484" bestFit="1" customWidth="1"/>
    <col min="15107" max="15109" width="11" style="1484" customWidth="1"/>
    <col min="15110" max="15111" width="10.7109375" style="1484" customWidth="1"/>
    <col min="15112" max="15112" width="11.7109375" style="1484" customWidth="1"/>
    <col min="15113" max="15113" width="10.7109375" style="1484" customWidth="1"/>
    <col min="15114" max="15114" width="11.28515625" style="1484" customWidth="1"/>
    <col min="15115" max="15115" width="11.42578125" style="1484" customWidth="1"/>
    <col min="15116" max="15116" width="12.42578125" style="1484" customWidth="1"/>
    <col min="15117" max="15361" width="9.140625" style="1484"/>
    <col min="15362" max="15362" width="12.7109375" style="1484" bestFit="1" customWidth="1"/>
    <col min="15363" max="15365" width="11" style="1484" customWidth="1"/>
    <col min="15366" max="15367" width="10.7109375" style="1484" customWidth="1"/>
    <col min="15368" max="15368" width="11.7109375" style="1484" customWidth="1"/>
    <col min="15369" max="15369" width="10.7109375" style="1484" customWidth="1"/>
    <col min="15370" max="15370" width="11.28515625" style="1484" customWidth="1"/>
    <col min="15371" max="15371" width="11.42578125" style="1484" customWidth="1"/>
    <col min="15372" max="15372" width="12.42578125" style="1484" customWidth="1"/>
    <col min="15373" max="15617" width="9.140625" style="1484"/>
    <col min="15618" max="15618" width="12.7109375" style="1484" bestFit="1" customWidth="1"/>
    <col min="15619" max="15621" width="11" style="1484" customWidth="1"/>
    <col min="15622" max="15623" width="10.7109375" style="1484" customWidth="1"/>
    <col min="15624" max="15624" width="11.7109375" style="1484" customWidth="1"/>
    <col min="15625" max="15625" width="10.7109375" style="1484" customWidth="1"/>
    <col min="15626" max="15626" width="11.28515625" style="1484" customWidth="1"/>
    <col min="15627" max="15627" width="11.42578125" style="1484" customWidth="1"/>
    <col min="15628" max="15628" width="12.42578125" style="1484" customWidth="1"/>
    <col min="15629" max="15873" width="9.140625" style="1484"/>
    <col min="15874" max="15874" width="12.7109375" style="1484" bestFit="1" customWidth="1"/>
    <col min="15875" max="15877" width="11" style="1484" customWidth="1"/>
    <col min="15878" max="15879" width="10.7109375" style="1484" customWidth="1"/>
    <col min="15880" max="15880" width="11.7109375" style="1484" customWidth="1"/>
    <col min="15881" max="15881" width="10.7109375" style="1484" customWidth="1"/>
    <col min="15882" max="15882" width="11.28515625" style="1484" customWidth="1"/>
    <col min="15883" max="15883" width="11.42578125" style="1484" customWidth="1"/>
    <col min="15884" max="15884" width="12.42578125" style="1484" customWidth="1"/>
    <col min="15885" max="16129" width="9.140625" style="1484"/>
    <col min="16130" max="16130" width="12.7109375" style="1484" bestFit="1" customWidth="1"/>
    <col min="16131" max="16133" width="11" style="1484" customWidth="1"/>
    <col min="16134" max="16135" width="10.7109375" style="1484" customWidth="1"/>
    <col min="16136" max="16136" width="11.7109375" style="1484" customWidth="1"/>
    <col min="16137" max="16137" width="10.7109375" style="1484" customWidth="1"/>
    <col min="16138" max="16138" width="11.28515625" style="1484" customWidth="1"/>
    <col min="16139" max="16139" width="11.42578125" style="1484" customWidth="1"/>
    <col min="16140" max="16140" width="12.42578125" style="1484" customWidth="1"/>
    <col min="16141" max="16384" width="9.140625" style="1484"/>
  </cols>
  <sheetData>
    <row r="1" spans="1:12">
      <c r="A1" s="1483"/>
      <c r="B1" s="1941" t="s">
        <v>1280</v>
      </c>
      <c r="C1" s="1941"/>
      <c r="D1" s="1941"/>
      <c r="E1" s="1941"/>
      <c r="F1" s="1941"/>
      <c r="G1" s="1941"/>
      <c r="H1" s="1941"/>
      <c r="I1" s="1941"/>
      <c r="J1" s="1941"/>
      <c r="K1" s="1941"/>
      <c r="L1" s="1941"/>
    </row>
    <row r="2" spans="1:12">
      <c r="A2" s="1483"/>
      <c r="B2" s="1941" t="s">
        <v>135</v>
      </c>
      <c r="C2" s="1941"/>
      <c r="D2" s="1941"/>
      <c r="E2" s="1941"/>
      <c r="F2" s="1941"/>
      <c r="G2" s="1941"/>
      <c r="H2" s="1941"/>
      <c r="I2" s="1941"/>
      <c r="J2" s="1941"/>
      <c r="K2" s="1941"/>
      <c r="L2" s="1941"/>
    </row>
    <row r="3" spans="1:12">
      <c r="C3" s="1486"/>
      <c r="D3" s="1486"/>
      <c r="E3" s="1486"/>
      <c r="F3" s="1486"/>
      <c r="G3" s="1486"/>
    </row>
    <row r="4" spans="1:12" ht="16.5" thickBot="1">
      <c r="B4" s="1487"/>
      <c r="C4" s="1487"/>
      <c r="D4" s="1487"/>
      <c r="E4" s="1487"/>
      <c r="F4" s="1487"/>
      <c r="G4" s="1487"/>
      <c r="H4" s="1487"/>
      <c r="I4" s="1487"/>
      <c r="J4" s="1487"/>
      <c r="L4" s="1487" t="s">
        <v>1281</v>
      </c>
    </row>
    <row r="5" spans="1:12" ht="24.75" customHeight="1" thickTop="1">
      <c r="B5" s="1942" t="s">
        <v>546</v>
      </c>
      <c r="C5" s="1944" t="s">
        <v>1282</v>
      </c>
      <c r="D5" s="1944"/>
      <c r="E5" s="1944"/>
      <c r="F5" s="1944"/>
      <c r="G5" s="1945"/>
      <c r="H5" s="1946" t="s">
        <v>1283</v>
      </c>
      <c r="I5" s="1947"/>
      <c r="J5" s="1947"/>
      <c r="K5" s="1947"/>
      <c r="L5" s="1948"/>
    </row>
    <row r="6" spans="1:12" ht="24.75" customHeight="1">
      <c r="B6" s="1943"/>
      <c r="C6" s="1488" t="s">
        <v>554</v>
      </c>
      <c r="D6" s="1489" t="s">
        <v>198</v>
      </c>
      <c r="E6" s="1489" t="s">
        <v>6</v>
      </c>
      <c r="F6" s="1489" t="s">
        <v>7</v>
      </c>
      <c r="G6" s="1490" t="s">
        <v>53</v>
      </c>
      <c r="H6" s="1491" t="s">
        <v>554</v>
      </c>
      <c r="I6" s="1489" t="s">
        <v>198</v>
      </c>
      <c r="J6" s="1488" t="s">
        <v>6</v>
      </c>
      <c r="K6" s="1491" t="s">
        <v>7</v>
      </c>
      <c r="L6" s="1492" t="s">
        <v>53</v>
      </c>
    </row>
    <row r="7" spans="1:12" ht="24.75" customHeight="1">
      <c r="B7" s="1493" t="s">
        <v>200</v>
      </c>
      <c r="C7" s="1494">
        <v>0.25</v>
      </c>
      <c r="D7" s="1495">
        <v>4.4000000000000003E-3</v>
      </c>
      <c r="E7" s="1495">
        <v>0.94777795275590537</v>
      </c>
      <c r="F7" s="1496">
        <v>0.43990000000000001</v>
      </c>
      <c r="G7" s="1497">
        <v>0.55069999999999997</v>
      </c>
      <c r="H7" s="1498" t="s">
        <v>322</v>
      </c>
      <c r="I7" s="1499" t="s">
        <v>322</v>
      </c>
      <c r="J7" s="1500" t="s">
        <v>322</v>
      </c>
      <c r="K7" s="1501" t="s">
        <v>322</v>
      </c>
      <c r="L7" s="1502">
        <v>1.3228599999999999</v>
      </c>
    </row>
    <row r="8" spans="1:12" ht="24.75" customHeight="1">
      <c r="B8" s="1503" t="s">
        <v>201</v>
      </c>
      <c r="C8" s="1504">
        <v>0.14000000000000001</v>
      </c>
      <c r="D8" s="1504">
        <v>6.5600000000000006E-2</v>
      </c>
      <c r="E8" s="1504">
        <v>2.2200000000000002</v>
      </c>
      <c r="F8" s="1505">
        <v>2.0503999999999998</v>
      </c>
      <c r="G8" s="1497">
        <v>0.48</v>
      </c>
      <c r="H8" s="1506">
        <v>1</v>
      </c>
      <c r="I8" s="1507">
        <v>0.54</v>
      </c>
      <c r="J8" s="1504">
        <v>3.04</v>
      </c>
      <c r="K8" s="1506">
        <v>2.6856</v>
      </c>
      <c r="L8" s="1502">
        <v>1.51</v>
      </c>
    </row>
    <row r="9" spans="1:12" ht="24.75" customHeight="1">
      <c r="B9" s="1503" t="s">
        <v>202</v>
      </c>
      <c r="C9" s="1504">
        <v>7.0000000000000007E-2</v>
      </c>
      <c r="D9" s="1504">
        <v>0.92669999999999997</v>
      </c>
      <c r="E9" s="1504">
        <v>1.1000000000000001</v>
      </c>
      <c r="F9" s="1505">
        <v>2.1162000000000001</v>
      </c>
      <c r="G9" s="1497">
        <v>1.1832</v>
      </c>
      <c r="H9" s="1506">
        <v>0.79</v>
      </c>
      <c r="I9" s="1507">
        <v>0.93489999999999995</v>
      </c>
      <c r="J9" s="1504">
        <v>1.97</v>
      </c>
      <c r="K9" s="1506">
        <v>2.7359</v>
      </c>
      <c r="L9" s="1502">
        <v>2.0476999999999999</v>
      </c>
    </row>
    <row r="10" spans="1:12" ht="24.75" customHeight="1">
      <c r="B10" s="1503" t="s">
        <v>203</v>
      </c>
      <c r="C10" s="1504">
        <v>0.03</v>
      </c>
      <c r="D10" s="1504">
        <v>0.52349999999999997</v>
      </c>
      <c r="E10" s="1504">
        <v>0.28999999999999998</v>
      </c>
      <c r="F10" s="1505">
        <v>3.0040184818481848</v>
      </c>
      <c r="G10" s="1497">
        <v>2.5548000000000002</v>
      </c>
      <c r="H10" s="1506">
        <v>0.5</v>
      </c>
      <c r="I10" s="1507">
        <v>0.87260000000000004</v>
      </c>
      <c r="J10" s="1504">
        <v>0.97</v>
      </c>
      <c r="K10" s="1506">
        <v>3.6509746666666669</v>
      </c>
      <c r="L10" s="1502">
        <v>3.1175000000000002</v>
      </c>
    </row>
    <row r="11" spans="1:12" ht="24.75" customHeight="1">
      <c r="B11" s="1503" t="s">
        <v>204</v>
      </c>
      <c r="C11" s="1504">
        <v>0.08</v>
      </c>
      <c r="D11" s="1504">
        <v>0.128</v>
      </c>
      <c r="E11" s="1504">
        <v>0.48370000000000002</v>
      </c>
      <c r="F11" s="1505">
        <v>2.3419982353698852</v>
      </c>
      <c r="G11" s="1497">
        <v>5.5149176531715014</v>
      </c>
      <c r="H11" s="1506">
        <v>0.75</v>
      </c>
      <c r="I11" s="1507">
        <v>0.58030000000000004</v>
      </c>
      <c r="J11" s="1504">
        <v>0.95879999999999999</v>
      </c>
      <c r="K11" s="1506">
        <v>3.25</v>
      </c>
      <c r="L11" s="1502">
        <v>4.9699</v>
      </c>
    </row>
    <row r="12" spans="1:12" ht="24.75" customHeight="1">
      <c r="B12" s="1503" t="s">
        <v>205</v>
      </c>
      <c r="C12" s="1504">
        <v>0.47</v>
      </c>
      <c r="D12" s="1504">
        <v>0.15509999999999999</v>
      </c>
      <c r="E12" s="1504">
        <v>0.67949999999999999</v>
      </c>
      <c r="F12" s="1505">
        <v>1.7373000000000001</v>
      </c>
      <c r="G12" s="1497">
        <v>5.8220000000000001</v>
      </c>
      <c r="H12" s="1506">
        <v>1.06</v>
      </c>
      <c r="I12" s="1507">
        <v>0.36899999999999999</v>
      </c>
      <c r="J12" s="1504">
        <v>0.94340000000000002</v>
      </c>
      <c r="K12" s="1506">
        <v>2.6956000000000002</v>
      </c>
      <c r="L12" s="1502">
        <v>5.7587999999999999</v>
      </c>
    </row>
    <row r="13" spans="1:12" ht="24.75" customHeight="1">
      <c r="B13" s="1503" t="s">
        <v>206</v>
      </c>
      <c r="C13" s="1504">
        <v>0.23400000000000001</v>
      </c>
      <c r="D13" s="1504">
        <v>0.7409</v>
      </c>
      <c r="E13" s="1504">
        <v>0.35</v>
      </c>
      <c r="F13" s="1505">
        <v>2.6432000000000002</v>
      </c>
      <c r="G13" s="1497"/>
      <c r="H13" s="1508" t="s">
        <v>322</v>
      </c>
      <c r="I13" s="1509" t="s">
        <v>322</v>
      </c>
      <c r="J13" s="1510" t="s">
        <v>322</v>
      </c>
      <c r="K13" s="1508" t="s">
        <v>322</v>
      </c>
      <c r="L13" s="1502"/>
    </row>
    <row r="14" spans="1:12" ht="24.75" customHeight="1">
      <c r="B14" s="1503" t="s">
        <v>207</v>
      </c>
      <c r="C14" s="1504">
        <v>0.08</v>
      </c>
      <c r="D14" s="1511">
        <v>1.1286</v>
      </c>
      <c r="E14" s="1511">
        <v>0.5323</v>
      </c>
      <c r="F14" s="1512">
        <v>0.74419999999999997</v>
      </c>
      <c r="G14" s="1497"/>
      <c r="H14" s="1508">
        <v>0.83</v>
      </c>
      <c r="I14" s="1513">
        <v>1.3758999999999999</v>
      </c>
      <c r="J14" s="1511">
        <v>1.3328</v>
      </c>
      <c r="K14" s="1514">
        <v>2.2334999999999998</v>
      </c>
      <c r="L14" s="1502"/>
    </row>
    <row r="15" spans="1:12" ht="24.75" customHeight="1">
      <c r="B15" s="1503" t="s">
        <v>208</v>
      </c>
      <c r="C15" s="1504">
        <v>0.06</v>
      </c>
      <c r="D15" s="1504">
        <v>0.68700000000000006</v>
      </c>
      <c r="E15" s="1504">
        <v>1.0973999999999999</v>
      </c>
      <c r="F15" s="1505">
        <v>0.92610000000000003</v>
      </c>
      <c r="G15" s="1497"/>
      <c r="H15" s="1508">
        <v>0.68</v>
      </c>
      <c r="I15" s="1507">
        <v>1.1623000000000001</v>
      </c>
      <c r="J15" s="1504">
        <v>1.2907999999999999</v>
      </c>
      <c r="K15" s="1506">
        <v>2.3067000000000002</v>
      </c>
      <c r="L15" s="1502"/>
    </row>
    <row r="16" spans="1:12" ht="24.75" customHeight="1">
      <c r="B16" s="1503" t="s">
        <v>209</v>
      </c>
      <c r="C16" s="1504">
        <v>0.04</v>
      </c>
      <c r="D16" s="1511">
        <v>0.59040000000000004</v>
      </c>
      <c r="E16" s="1511">
        <v>1.3361000000000001</v>
      </c>
      <c r="F16" s="1512">
        <v>0.77629999999999999</v>
      </c>
      <c r="G16" s="1497"/>
      <c r="H16" s="1508">
        <v>0.64</v>
      </c>
      <c r="I16" s="1507">
        <v>0.98270000000000002</v>
      </c>
      <c r="J16" s="1504">
        <v>0.60160000000000002</v>
      </c>
      <c r="K16" s="1506">
        <v>2.8351000000000002</v>
      </c>
      <c r="L16" s="1502"/>
    </row>
    <row r="17" spans="2:12" ht="24.75" customHeight="1">
      <c r="B17" s="1503" t="s">
        <v>210</v>
      </c>
      <c r="C17" s="1504">
        <v>0.13</v>
      </c>
      <c r="D17" s="1504">
        <v>0.37190000000000001</v>
      </c>
      <c r="E17" s="1504">
        <v>0.1182</v>
      </c>
      <c r="F17" s="1505">
        <v>1.03</v>
      </c>
      <c r="G17" s="1497"/>
      <c r="H17" s="1508" t="s">
        <v>322</v>
      </c>
      <c r="I17" s="1509" t="s">
        <v>322</v>
      </c>
      <c r="J17" s="1504">
        <v>0.67369999999999997</v>
      </c>
      <c r="K17" s="1506">
        <v>2.1</v>
      </c>
      <c r="L17" s="1502"/>
    </row>
    <row r="18" spans="2:12" ht="24.75" customHeight="1">
      <c r="B18" s="1515" t="s">
        <v>211</v>
      </c>
      <c r="C18" s="1516">
        <v>0.02</v>
      </c>
      <c r="D18" s="1517">
        <v>0.1739</v>
      </c>
      <c r="E18" s="1516">
        <v>4.5600000000000002E-2</v>
      </c>
      <c r="F18" s="1518">
        <v>0.71033567156063082</v>
      </c>
      <c r="G18" s="1497"/>
      <c r="H18" s="1519">
        <v>0.72</v>
      </c>
      <c r="I18" s="1517">
        <v>0.75790000000000002</v>
      </c>
      <c r="J18" s="1504">
        <v>0.7218</v>
      </c>
      <c r="K18" s="1506" t="s">
        <v>1266</v>
      </c>
      <c r="L18" s="1502"/>
    </row>
    <row r="19" spans="2:12" ht="24.75" customHeight="1" thickBot="1">
      <c r="B19" s="1520" t="s">
        <v>1284</v>
      </c>
      <c r="C19" s="1521">
        <v>0.13277667199723711</v>
      </c>
      <c r="D19" s="1522">
        <v>0.43</v>
      </c>
      <c r="E19" s="1521">
        <v>0.7860129132792667</v>
      </c>
      <c r="F19" s="1523">
        <v>1.4459628150761978</v>
      </c>
      <c r="G19" s="1524"/>
      <c r="H19" s="1525">
        <v>0.76148128800003412</v>
      </c>
      <c r="I19" s="1522">
        <v>0.78</v>
      </c>
      <c r="J19" s="1521">
        <v>1.03</v>
      </c>
      <c r="K19" s="1525">
        <v>2.5409970529741455</v>
      </c>
      <c r="L19" s="1526"/>
    </row>
    <row r="20" spans="2:12" ht="16.5" thickTop="1">
      <c r="K20" s="1527"/>
      <c r="L20" s="1527"/>
    </row>
    <row r="21" spans="2:12">
      <c r="K21" s="1527"/>
      <c r="L21" s="1527"/>
    </row>
    <row r="22" spans="2:12">
      <c r="C22" s="1528"/>
      <c r="D22" s="1529"/>
      <c r="E22" s="1529"/>
      <c r="F22" s="1529"/>
      <c r="G22" s="1529"/>
    </row>
    <row r="23" spans="2:12">
      <c r="C23" s="1530"/>
      <c r="D23" s="1531"/>
      <c r="E23" s="1531"/>
      <c r="F23" s="1531"/>
      <c r="G23" s="1531"/>
    </row>
    <row r="24" spans="2:12">
      <c r="C24" s="1530"/>
      <c r="D24" s="1531"/>
      <c r="E24" s="1531"/>
      <c r="F24" s="1531"/>
      <c r="G24" s="1531"/>
    </row>
    <row r="25" spans="2:12">
      <c r="C25" s="1530"/>
      <c r="D25" s="1531"/>
      <c r="E25" s="1531"/>
      <c r="F25" s="1531"/>
      <c r="G25" s="1531"/>
    </row>
    <row r="26" spans="2:12">
      <c r="C26" s="1530"/>
      <c r="D26" s="1531"/>
      <c r="E26" s="1531"/>
      <c r="F26" s="1531"/>
      <c r="G26" s="1531"/>
    </row>
    <row r="27" spans="2:12">
      <c r="C27" s="1530"/>
      <c r="D27" s="1531"/>
      <c r="E27" s="1531"/>
      <c r="F27" s="1531"/>
      <c r="G27" s="1531"/>
    </row>
    <row r="28" spans="2:12">
      <c r="C28" s="1530"/>
      <c r="D28" s="1531"/>
      <c r="E28" s="1531"/>
      <c r="F28" s="1531"/>
      <c r="G28" s="1531"/>
    </row>
    <row r="29" spans="2:12">
      <c r="C29" s="1530"/>
      <c r="D29" s="1532"/>
      <c r="E29" s="1532"/>
      <c r="F29" s="1532"/>
      <c r="G29" s="1532"/>
    </row>
    <row r="30" spans="2:12">
      <c r="C30" s="1528"/>
      <c r="D30" s="1531"/>
      <c r="E30" s="1531"/>
      <c r="F30" s="1531"/>
      <c r="G30" s="1531"/>
    </row>
    <row r="31" spans="2:12">
      <c r="C31" s="1530"/>
      <c r="D31" s="585"/>
      <c r="E31" s="585"/>
      <c r="F31" s="585"/>
      <c r="G31" s="585"/>
    </row>
    <row r="32" spans="2:12">
      <c r="C32" s="1528"/>
      <c r="D32" s="1533"/>
      <c r="E32" s="1533"/>
      <c r="F32" s="1533"/>
      <c r="G32" s="1533"/>
    </row>
    <row r="33" spans="3:12">
      <c r="C33" s="1530"/>
      <c r="D33" s="585"/>
      <c r="E33" s="585"/>
      <c r="F33" s="585"/>
      <c r="G33" s="585"/>
      <c r="H33" s="13"/>
      <c r="I33" s="13"/>
      <c r="J33" s="13"/>
      <c r="K33" s="13"/>
      <c r="L33" s="13"/>
    </row>
    <row r="34" spans="3:12">
      <c r="C34" s="1530"/>
      <c r="D34" s="1533"/>
      <c r="E34" s="1533"/>
      <c r="F34" s="1533"/>
      <c r="G34" s="1533"/>
      <c r="H34" s="1534"/>
      <c r="I34" s="13"/>
      <c r="J34" s="13"/>
      <c r="K34" s="13"/>
      <c r="L34" s="13"/>
    </row>
    <row r="35" spans="3:12">
      <c r="C35" s="1535"/>
      <c r="D35" s="1533"/>
      <c r="E35" s="1533"/>
      <c r="F35" s="1533"/>
      <c r="G35" s="1533"/>
    </row>
    <row r="36" spans="3:12">
      <c r="C36" s="1536"/>
      <c r="E36" s="1536"/>
    </row>
    <row r="37" spans="3:12">
      <c r="C37" s="1536"/>
      <c r="E37" s="1536"/>
    </row>
  </sheetData>
  <mergeCells count="5">
    <mergeCell ref="B1:L1"/>
    <mergeCell ref="B2:L2"/>
    <mergeCell ref="B5:B6"/>
    <mergeCell ref="C5:G5"/>
    <mergeCell ref="H5:L5"/>
  </mergeCells>
  <pageMargins left="0.7" right="0.7" top="1" bottom="1" header="0.3" footer="0.3"/>
  <pageSetup scale="9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workbookViewId="0">
      <selection activeCell="J17" sqref="J17"/>
    </sheetView>
  </sheetViews>
  <sheetFormatPr defaultRowHeight="15.75"/>
  <cols>
    <col min="1" max="1" width="46.85546875" style="813" customWidth="1"/>
    <col min="2" max="6" width="12.5703125" style="813" customWidth="1"/>
    <col min="7" max="7" width="9.140625" style="813"/>
    <col min="8" max="8" width="9.5703125" style="813" bestFit="1" customWidth="1"/>
    <col min="9" max="256" width="9.140625" style="813"/>
    <col min="257" max="257" width="46.85546875" style="813" customWidth="1"/>
    <col min="258" max="260" width="8.28515625" style="813" bestFit="1" customWidth="1"/>
    <col min="261" max="262" width="7.7109375" style="813" bestFit="1" customWidth="1"/>
    <col min="263" max="263" width="9.140625" style="813"/>
    <col min="264" max="264" width="9.5703125" style="813" bestFit="1" customWidth="1"/>
    <col min="265" max="512" width="9.140625" style="813"/>
    <col min="513" max="513" width="46.85546875" style="813" customWidth="1"/>
    <col min="514" max="516" width="8.28515625" style="813" bestFit="1" customWidth="1"/>
    <col min="517" max="518" width="7.7109375" style="813" bestFit="1" customWidth="1"/>
    <col min="519" max="519" width="9.140625" style="813"/>
    <col min="520" max="520" width="9.5703125" style="813" bestFit="1" customWidth="1"/>
    <col min="521" max="768" width="9.140625" style="813"/>
    <col min="769" max="769" width="46.85546875" style="813" customWidth="1"/>
    <col min="770" max="772" width="8.28515625" style="813" bestFit="1" customWidth="1"/>
    <col min="773" max="774" width="7.7109375" style="813" bestFit="1" customWidth="1"/>
    <col min="775" max="775" width="9.140625" style="813"/>
    <col min="776" max="776" width="9.5703125" style="813" bestFit="1" customWidth="1"/>
    <col min="777" max="1024" width="9.140625" style="813"/>
    <col min="1025" max="1025" width="46.85546875" style="813" customWidth="1"/>
    <col min="1026" max="1028" width="8.28515625" style="813" bestFit="1" customWidth="1"/>
    <col min="1029" max="1030" width="7.7109375" style="813" bestFit="1" customWidth="1"/>
    <col min="1031" max="1031" width="9.140625" style="813"/>
    <col min="1032" max="1032" width="9.5703125" style="813" bestFit="1" customWidth="1"/>
    <col min="1033" max="1280" width="9.140625" style="813"/>
    <col min="1281" max="1281" width="46.85546875" style="813" customWidth="1"/>
    <col min="1282" max="1284" width="8.28515625" style="813" bestFit="1" customWidth="1"/>
    <col min="1285" max="1286" width="7.7109375" style="813" bestFit="1" customWidth="1"/>
    <col min="1287" max="1287" width="9.140625" style="813"/>
    <col min="1288" max="1288" width="9.5703125" style="813" bestFit="1" customWidth="1"/>
    <col min="1289" max="1536" width="9.140625" style="813"/>
    <col min="1537" max="1537" width="46.85546875" style="813" customWidth="1"/>
    <col min="1538" max="1540" width="8.28515625" style="813" bestFit="1" customWidth="1"/>
    <col min="1541" max="1542" width="7.7109375" style="813" bestFit="1" customWidth="1"/>
    <col min="1543" max="1543" width="9.140625" style="813"/>
    <col min="1544" max="1544" width="9.5703125" style="813" bestFit="1" customWidth="1"/>
    <col min="1545" max="1792" width="9.140625" style="813"/>
    <col min="1793" max="1793" width="46.85546875" style="813" customWidth="1"/>
    <col min="1794" max="1796" width="8.28515625" style="813" bestFit="1" customWidth="1"/>
    <col min="1797" max="1798" width="7.7109375" style="813" bestFit="1" customWidth="1"/>
    <col min="1799" max="1799" width="9.140625" style="813"/>
    <col min="1800" max="1800" width="9.5703125" style="813" bestFit="1" customWidth="1"/>
    <col min="1801" max="2048" width="9.140625" style="813"/>
    <col min="2049" max="2049" width="46.85546875" style="813" customWidth="1"/>
    <col min="2050" max="2052" width="8.28515625" style="813" bestFit="1" customWidth="1"/>
    <col min="2053" max="2054" width="7.7109375" style="813" bestFit="1" customWidth="1"/>
    <col min="2055" max="2055" width="9.140625" style="813"/>
    <col min="2056" max="2056" width="9.5703125" style="813" bestFit="1" customWidth="1"/>
    <col min="2057" max="2304" width="9.140625" style="813"/>
    <col min="2305" max="2305" width="46.85546875" style="813" customWidth="1"/>
    <col min="2306" max="2308" width="8.28515625" style="813" bestFit="1" customWidth="1"/>
    <col min="2309" max="2310" width="7.7109375" style="813" bestFit="1" customWidth="1"/>
    <col min="2311" max="2311" width="9.140625" style="813"/>
    <col min="2312" max="2312" width="9.5703125" style="813" bestFit="1" customWidth="1"/>
    <col min="2313" max="2560" width="9.140625" style="813"/>
    <col min="2561" max="2561" width="46.85546875" style="813" customWidth="1"/>
    <col min="2562" max="2564" width="8.28515625" style="813" bestFit="1" customWidth="1"/>
    <col min="2565" max="2566" width="7.7109375" style="813" bestFit="1" customWidth="1"/>
    <col min="2567" max="2567" width="9.140625" style="813"/>
    <col min="2568" max="2568" width="9.5703125" style="813" bestFit="1" customWidth="1"/>
    <col min="2569" max="2816" width="9.140625" style="813"/>
    <col min="2817" max="2817" width="46.85546875" style="813" customWidth="1"/>
    <col min="2818" max="2820" width="8.28515625" style="813" bestFit="1" customWidth="1"/>
    <col min="2821" max="2822" width="7.7109375" style="813" bestFit="1" customWidth="1"/>
    <col min="2823" max="2823" width="9.140625" style="813"/>
    <col min="2824" max="2824" width="9.5703125" style="813" bestFit="1" customWidth="1"/>
    <col min="2825" max="3072" width="9.140625" style="813"/>
    <col min="3073" max="3073" width="46.85546875" style="813" customWidth="1"/>
    <col min="3074" max="3076" width="8.28515625" style="813" bestFit="1" customWidth="1"/>
    <col min="3077" max="3078" width="7.7109375" style="813" bestFit="1" customWidth="1"/>
    <col min="3079" max="3079" width="9.140625" style="813"/>
    <col min="3080" max="3080" width="9.5703125" style="813" bestFit="1" customWidth="1"/>
    <col min="3081" max="3328" width="9.140625" style="813"/>
    <col min="3329" max="3329" width="46.85546875" style="813" customWidth="1"/>
    <col min="3330" max="3332" width="8.28515625" style="813" bestFit="1" customWidth="1"/>
    <col min="3333" max="3334" width="7.7109375" style="813" bestFit="1" customWidth="1"/>
    <col min="3335" max="3335" width="9.140625" style="813"/>
    <col min="3336" max="3336" width="9.5703125" style="813" bestFit="1" customWidth="1"/>
    <col min="3337" max="3584" width="9.140625" style="813"/>
    <col min="3585" max="3585" width="46.85546875" style="813" customWidth="1"/>
    <col min="3586" max="3588" width="8.28515625" style="813" bestFit="1" customWidth="1"/>
    <col min="3589" max="3590" width="7.7109375" style="813" bestFit="1" customWidth="1"/>
    <col min="3591" max="3591" width="9.140625" style="813"/>
    <col min="3592" max="3592" width="9.5703125" style="813" bestFit="1" customWidth="1"/>
    <col min="3593" max="3840" width="9.140625" style="813"/>
    <col min="3841" max="3841" width="46.85546875" style="813" customWidth="1"/>
    <col min="3842" max="3844" width="8.28515625" style="813" bestFit="1" customWidth="1"/>
    <col min="3845" max="3846" width="7.7109375" style="813" bestFit="1" customWidth="1"/>
    <col min="3847" max="3847" width="9.140625" style="813"/>
    <col min="3848" max="3848" width="9.5703125" style="813" bestFit="1" customWidth="1"/>
    <col min="3849" max="4096" width="9.140625" style="813"/>
    <col min="4097" max="4097" width="46.85546875" style="813" customWidth="1"/>
    <col min="4098" max="4100" width="8.28515625" style="813" bestFit="1" customWidth="1"/>
    <col min="4101" max="4102" width="7.7109375" style="813" bestFit="1" customWidth="1"/>
    <col min="4103" max="4103" width="9.140625" style="813"/>
    <col min="4104" max="4104" width="9.5703125" style="813" bestFit="1" customWidth="1"/>
    <col min="4105" max="4352" width="9.140625" style="813"/>
    <col min="4353" max="4353" width="46.85546875" style="813" customWidth="1"/>
    <col min="4354" max="4356" width="8.28515625" style="813" bestFit="1" customWidth="1"/>
    <col min="4357" max="4358" width="7.7109375" style="813" bestFit="1" customWidth="1"/>
    <col min="4359" max="4359" width="9.140625" style="813"/>
    <col min="4360" max="4360" width="9.5703125" style="813" bestFit="1" customWidth="1"/>
    <col min="4361" max="4608" width="9.140625" style="813"/>
    <col min="4609" max="4609" width="46.85546875" style="813" customWidth="1"/>
    <col min="4610" max="4612" width="8.28515625" style="813" bestFit="1" customWidth="1"/>
    <col min="4613" max="4614" width="7.7109375" style="813" bestFit="1" customWidth="1"/>
    <col min="4615" max="4615" width="9.140625" style="813"/>
    <col min="4616" max="4616" width="9.5703125" style="813" bestFit="1" customWidth="1"/>
    <col min="4617" max="4864" width="9.140625" style="813"/>
    <col min="4865" max="4865" width="46.85546875" style="813" customWidth="1"/>
    <col min="4866" max="4868" width="8.28515625" style="813" bestFit="1" customWidth="1"/>
    <col min="4869" max="4870" width="7.7109375" style="813" bestFit="1" customWidth="1"/>
    <col min="4871" max="4871" width="9.140625" style="813"/>
    <col min="4872" max="4872" width="9.5703125" style="813" bestFit="1" customWidth="1"/>
    <col min="4873" max="5120" width="9.140625" style="813"/>
    <col min="5121" max="5121" width="46.85546875" style="813" customWidth="1"/>
    <col min="5122" max="5124" width="8.28515625" style="813" bestFit="1" customWidth="1"/>
    <col min="5125" max="5126" width="7.7109375" style="813" bestFit="1" customWidth="1"/>
    <col min="5127" max="5127" width="9.140625" style="813"/>
    <col min="5128" max="5128" width="9.5703125" style="813" bestFit="1" customWidth="1"/>
    <col min="5129" max="5376" width="9.140625" style="813"/>
    <col min="5377" max="5377" width="46.85546875" style="813" customWidth="1"/>
    <col min="5378" max="5380" width="8.28515625" style="813" bestFit="1" customWidth="1"/>
    <col min="5381" max="5382" width="7.7109375" style="813" bestFit="1" customWidth="1"/>
    <col min="5383" max="5383" width="9.140625" style="813"/>
    <col min="5384" max="5384" width="9.5703125" style="813" bestFit="1" customWidth="1"/>
    <col min="5385" max="5632" width="9.140625" style="813"/>
    <col min="5633" max="5633" width="46.85546875" style="813" customWidth="1"/>
    <col min="5634" max="5636" width="8.28515625" style="813" bestFit="1" customWidth="1"/>
    <col min="5637" max="5638" width="7.7109375" style="813" bestFit="1" customWidth="1"/>
    <col min="5639" max="5639" width="9.140625" style="813"/>
    <col min="5640" max="5640" width="9.5703125" style="813" bestFit="1" customWidth="1"/>
    <col min="5641" max="5888" width="9.140625" style="813"/>
    <col min="5889" max="5889" width="46.85546875" style="813" customWidth="1"/>
    <col min="5890" max="5892" width="8.28515625" style="813" bestFit="1" customWidth="1"/>
    <col min="5893" max="5894" width="7.7109375" style="813" bestFit="1" customWidth="1"/>
    <col min="5895" max="5895" width="9.140625" style="813"/>
    <col min="5896" max="5896" width="9.5703125" style="813" bestFit="1" customWidth="1"/>
    <col min="5897" max="6144" width="9.140625" style="813"/>
    <col min="6145" max="6145" width="46.85546875" style="813" customWidth="1"/>
    <col min="6146" max="6148" width="8.28515625" style="813" bestFit="1" customWidth="1"/>
    <col min="6149" max="6150" width="7.7109375" style="813" bestFit="1" customWidth="1"/>
    <col min="6151" max="6151" width="9.140625" style="813"/>
    <col min="6152" max="6152" width="9.5703125" style="813" bestFit="1" customWidth="1"/>
    <col min="6153" max="6400" width="9.140625" style="813"/>
    <col min="6401" max="6401" width="46.85546875" style="813" customWidth="1"/>
    <col min="6402" max="6404" width="8.28515625" style="813" bestFit="1" customWidth="1"/>
    <col min="6405" max="6406" width="7.7109375" style="813" bestFit="1" customWidth="1"/>
    <col min="6407" max="6407" width="9.140625" style="813"/>
    <col min="6408" max="6408" width="9.5703125" style="813" bestFit="1" customWidth="1"/>
    <col min="6409" max="6656" width="9.140625" style="813"/>
    <col min="6657" max="6657" width="46.85546875" style="813" customWidth="1"/>
    <col min="6658" max="6660" width="8.28515625" style="813" bestFit="1" customWidth="1"/>
    <col min="6661" max="6662" width="7.7109375" style="813" bestFit="1" customWidth="1"/>
    <col min="6663" max="6663" width="9.140625" style="813"/>
    <col min="6664" max="6664" width="9.5703125" style="813" bestFit="1" customWidth="1"/>
    <col min="6665" max="6912" width="9.140625" style="813"/>
    <col min="6913" max="6913" width="46.85546875" style="813" customWidth="1"/>
    <col min="6914" max="6916" width="8.28515625" style="813" bestFit="1" customWidth="1"/>
    <col min="6917" max="6918" width="7.7109375" style="813" bestFit="1" customWidth="1"/>
    <col min="6919" max="6919" width="9.140625" style="813"/>
    <col min="6920" max="6920" width="9.5703125" style="813" bestFit="1" customWidth="1"/>
    <col min="6921" max="7168" width="9.140625" style="813"/>
    <col min="7169" max="7169" width="46.85546875" style="813" customWidth="1"/>
    <col min="7170" max="7172" width="8.28515625" style="813" bestFit="1" customWidth="1"/>
    <col min="7173" max="7174" width="7.7109375" style="813" bestFit="1" customWidth="1"/>
    <col min="7175" max="7175" width="9.140625" style="813"/>
    <col min="7176" max="7176" width="9.5703125" style="813" bestFit="1" customWidth="1"/>
    <col min="7177" max="7424" width="9.140625" style="813"/>
    <col min="7425" max="7425" width="46.85546875" style="813" customWidth="1"/>
    <col min="7426" max="7428" width="8.28515625" style="813" bestFit="1" customWidth="1"/>
    <col min="7429" max="7430" width="7.7109375" style="813" bestFit="1" customWidth="1"/>
    <col min="7431" max="7431" width="9.140625" style="813"/>
    <col min="7432" max="7432" width="9.5703125" style="813" bestFit="1" customWidth="1"/>
    <col min="7433" max="7680" width="9.140625" style="813"/>
    <col min="7681" max="7681" width="46.85546875" style="813" customWidth="1"/>
    <col min="7682" max="7684" width="8.28515625" style="813" bestFit="1" customWidth="1"/>
    <col min="7685" max="7686" width="7.7109375" style="813" bestFit="1" customWidth="1"/>
    <col min="7687" max="7687" width="9.140625" style="813"/>
    <col min="7688" max="7688" width="9.5703125" style="813" bestFit="1" customWidth="1"/>
    <col min="7689" max="7936" width="9.140625" style="813"/>
    <col min="7937" max="7937" width="46.85546875" style="813" customWidth="1"/>
    <col min="7938" max="7940" width="8.28515625" style="813" bestFit="1" customWidth="1"/>
    <col min="7941" max="7942" width="7.7109375" style="813" bestFit="1" customWidth="1"/>
    <col min="7943" max="7943" width="9.140625" style="813"/>
    <col min="7944" max="7944" width="9.5703125" style="813" bestFit="1" customWidth="1"/>
    <col min="7945" max="8192" width="9.140625" style="813"/>
    <col min="8193" max="8193" width="46.85546875" style="813" customWidth="1"/>
    <col min="8194" max="8196" width="8.28515625" style="813" bestFit="1" customWidth="1"/>
    <col min="8197" max="8198" width="7.7109375" style="813" bestFit="1" customWidth="1"/>
    <col min="8199" max="8199" width="9.140625" style="813"/>
    <col min="8200" max="8200" width="9.5703125" style="813" bestFit="1" customWidth="1"/>
    <col min="8201" max="8448" width="9.140625" style="813"/>
    <col min="8449" max="8449" width="46.85546875" style="813" customWidth="1"/>
    <col min="8450" max="8452" width="8.28515625" style="813" bestFit="1" customWidth="1"/>
    <col min="8453" max="8454" width="7.7109375" style="813" bestFit="1" customWidth="1"/>
    <col min="8455" max="8455" width="9.140625" style="813"/>
    <col min="8456" max="8456" width="9.5703125" style="813" bestFit="1" customWidth="1"/>
    <col min="8457" max="8704" width="9.140625" style="813"/>
    <col min="8705" max="8705" width="46.85546875" style="813" customWidth="1"/>
    <col min="8706" max="8708" width="8.28515625" style="813" bestFit="1" customWidth="1"/>
    <col min="8709" max="8710" width="7.7109375" style="813" bestFit="1" customWidth="1"/>
    <col min="8711" max="8711" width="9.140625" style="813"/>
    <col min="8712" max="8712" width="9.5703125" style="813" bestFit="1" customWidth="1"/>
    <col min="8713" max="8960" width="9.140625" style="813"/>
    <col min="8961" max="8961" width="46.85546875" style="813" customWidth="1"/>
    <col min="8962" max="8964" width="8.28515625" style="813" bestFit="1" customWidth="1"/>
    <col min="8965" max="8966" width="7.7109375" style="813" bestFit="1" customWidth="1"/>
    <col min="8967" max="8967" width="9.140625" style="813"/>
    <col min="8968" max="8968" width="9.5703125" style="813" bestFit="1" customWidth="1"/>
    <col min="8969" max="9216" width="9.140625" style="813"/>
    <col min="9217" max="9217" width="46.85546875" style="813" customWidth="1"/>
    <col min="9218" max="9220" width="8.28515625" style="813" bestFit="1" customWidth="1"/>
    <col min="9221" max="9222" width="7.7109375" style="813" bestFit="1" customWidth="1"/>
    <col min="9223" max="9223" width="9.140625" style="813"/>
    <col min="9224" max="9224" width="9.5703125" style="813" bestFit="1" customWidth="1"/>
    <col min="9225" max="9472" width="9.140625" style="813"/>
    <col min="9473" max="9473" width="46.85546875" style="813" customWidth="1"/>
    <col min="9474" max="9476" width="8.28515625" style="813" bestFit="1" customWidth="1"/>
    <col min="9477" max="9478" width="7.7109375" style="813" bestFit="1" customWidth="1"/>
    <col min="9479" max="9479" width="9.140625" style="813"/>
    <col min="9480" max="9480" width="9.5703125" style="813" bestFit="1" customWidth="1"/>
    <col min="9481" max="9728" width="9.140625" style="813"/>
    <col min="9729" max="9729" width="46.85546875" style="813" customWidth="1"/>
    <col min="9730" max="9732" width="8.28515625" style="813" bestFit="1" customWidth="1"/>
    <col min="9733" max="9734" width="7.7109375" style="813" bestFit="1" customWidth="1"/>
    <col min="9735" max="9735" width="9.140625" style="813"/>
    <col min="9736" max="9736" width="9.5703125" style="813" bestFit="1" customWidth="1"/>
    <col min="9737" max="9984" width="9.140625" style="813"/>
    <col min="9985" max="9985" width="46.85546875" style="813" customWidth="1"/>
    <col min="9986" max="9988" width="8.28515625" style="813" bestFit="1" customWidth="1"/>
    <col min="9989" max="9990" width="7.7109375" style="813" bestFit="1" customWidth="1"/>
    <col min="9991" max="9991" width="9.140625" style="813"/>
    <col min="9992" max="9992" width="9.5703125" style="813" bestFit="1" customWidth="1"/>
    <col min="9993" max="10240" width="9.140625" style="813"/>
    <col min="10241" max="10241" width="46.85546875" style="813" customWidth="1"/>
    <col min="10242" max="10244" width="8.28515625" style="813" bestFit="1" customWidth="1"/>
    <col min="10245" max="10246" width="7.7109375" style="813" bestFit="1" customWidth="1"/>
    <col min="10247" max="10247" width="9.140625" style="813"/>
    <col min="10248" max="10248" width="9.5703125" style="813" bestFit="1" customWidth="1"/>
    <col min="10249" max="10496" width="9.140625" style="813"/>
    <col min="10497" max="10497" width="46.85546875" style="813" customWidth="1"/>
    <col min="10498" max="10500" width="8.28515625" style="813" bestFit="1" customWidth="1"/>
    <col min="10501" max="10502" width="7.7109375" style="813" bestFit="1" customWidth="1"/>
    <col min="10503" max="10503" width="9.140625" style="813"/>
    <col min="10504" max="10504" width="9.5703125" style="813" bestFit="1" customWidth="1"/>
    <col min="10505" max="10752" width="9.140625" style="813"/>
    <col min="10753" max="10753" width="46.85546875" style="813" customWidth="1"/>
    <col min="10754" max="10756" width="8.28515625" style="813" bestFit="1" customWidth="1"/>
    <col min="10757" max="10758" width="7.7109375" style="813" bestFit="1" customWidth="1"/>
    <col min="10759" max="10759" width="9.140625" style="813"/>
    <col min="10760" max="10760" width="9.5703125" style="813" bestFit="1" customWidth="1"/>
    <col min="10761" max="11008" width="9.140625" style="813"/>
    <col min="11009" max="11009" width="46.85546875" style="813" customWidth="1"/>
    <col min="11010" max="11012" width="8.28515625" style="813" bestFit="1" customWidth="1"/>
    <col min="11013" max="11014" width="7.7109375" style="813" bestFit="1" customWidth="1"/>
    <col min="11015" max="11015" width="9.140625" style="813"/>
    <col min="11016" max="11016" width="9.5703125" style="813" bestFit="1" customWidth="1"/>
    <col min="11017" max="11264" width="9.140625" style="813"/>
    <col min="11265" max="11265" width="46.85546875" style="813" customWidth="1"/>
    <col min="11266" max="11268" width="8.28515625" style="813" bestFit="1" customWidth="1"/>
    <col min="11269" max="11270" width="7.7109375" style="813" bestFit="1" customWidth="1"/>
    <col min="11271" max="11271" width="9.140625" style="813"/>
    <col min="11272" max="11272" width="9.5703125" style="813" bestFit="1" customWidth="1"/>
    <col min="11273" max="11520" width="9.140625" style="813"/>
    <col min="11521" max="11521" width="46.85546875" style="813" customWidth="1"/>
    <col min="11522" max="11524" width="8.28515625" style="813" bestFit="1" customWidth="1"/>
    <col min="11525" max="11526" width="7.7109375" style="813" bestFit="1" customWidth="1"/>
    <col min="11527" max="11527" width="9.140625" style="813"/>
    <col min="11528" max="11528" width="9.5703125" style="813" bestFit="1" customWidth="1"/>
    <col min="11529" max="11776" width="9.140625" style="813"/>
    <col min="11777" max="11777" width="46.85546875" style="813" customWidth="1"/>
    <col min="11778" max="11780" width="8.28515625" style="813" bestFit="1" customWidth="1"/>
    <col min="11781" max="11782" width="7.7109375" style="813" bestFit="1" customWidth="1"/>
    <col min="11783" max="11783" width="9.140625" style="813"/>
    <col min="11784" max="11784" width="9.5703125" style="813" bestFit="1" customWidth="1"/>
    <col min="11785" max="12032" width="9.140625" style="813"/>
    <col min="12033" max="12033" width="46.85546875" style="813" customWidth="1"/>
    <col min="12034" max="12036" width="8.28515625" style="813" bestFit="1" customWidth="1"/>
    <col min="12037" max="12038" width="7.7109375" style="813" bestFit="1" customWidth="1"/>
    <col min="12039" max="12039" width="9.140625" style="813"/>
    <col min="12040" max="12040" width="9.5703125" style="813" bestFit="1" customWidth="1"/>
    <col min="12041" max="12288" width="9.140625" style="813"/>
    <col min="12289" max="12289" width="46.85546875" style="813" customWidth="1"/>
    <col min="12290" max="12292" width="8.28515625" style="813" bestFit="1" customWidth="1"/>
    <col min="12293" max="12294" width="7.7109375" style="813" bestFit="1" customWidth="1"/>
    <col min="12295" max="12295" width="9.140625" style="813"/>
    <col min="12296" max="12296" width="9.5703125" style="813" bestFit="1" customWidth="1"/>
    <col min="12297" max="12544" width="9.140625" style="813"/>
    <col min="12545" max="12545" width="46.85546875" style="813" customWidth="1"/>
    <col min="12546" max="12548" width="8.28515625" style="813" bestFit="1" customWidth="1"/>
    <col min="12549" max="12550" width="7.7109375" style="813" bestFit="1" customWidth="1"/>
    <col min="12551" max="12551" width="9.140625" style="813"/>
    <col min="12552" max="12552" width="9.5703125" style="813" bestFit="1" customWidth="1"/>
    <col min="12553" max="12800" width="9.140625" style="813"/>
    <col min="12801" max="12801" width="46.85546875" style="813" customWidth="1"/>
    <col min="12802" max="12804" width="8.28515625" style="813" bestFit="1" customWidth="1"/>
    <col min="12805" max="12806" width="7.7109375" style="813" bestFit="1" customWidth="1"/>
    <col min="12807" max="12807" width="9.140625" style="813"/>
    <col min="12808" max="12808" width="9.5703125" style="813" bestFit="1" customWidth="1"/>
    <col min="12809" max="13056" width="9.140625" style="813"/>
    <col min="13057" max="13057" width="46.85546875" style="813" customWidth="1"/>
    <col min="13058" max="13060" width="8.28515625" style="813" bestFit="1" customWidth="1"/>
    <col min="13061" max="13062" width="7.7109375" style="813" bestFit="1" customWidth="1"/>
    <col min="13063" max="13063" width="9.140625" style="813"/>
    <col min="13064" max="13064" width="9.5703125" style="813" bestFit="1" customWidth="1"/>
    <col min="13065" max="13312" width="9.140625" style="813"/>
    <col min="13313" max="13313" width="46.85546875" style="813" customWidth="1"/>
    <col min="13314" max="13316" width="8.28515625" style="813" bestFit="1" customWidth="1"/>
    <col min="13317" max="13318" width="7.7109375" style="813" bestFit="1" customWidth="1"/>
    <col min="13319" max="13319" width="9.140625" style="813"/>
    <col min="13320" max="13320" width="9.5703125" style="813" bestFit="1" customWidth="1"/>
    <col min="13321" max="13568" width="9.140625" style="813"/>
    <col min="13569" max="13569" width="46.85546875" style="813" customWidth="1"/>
    <col min="13570" max="13572" width="8.28515625" style="813" bestFit="1" customWidth="1"/>
    <col min="13573" max="13574" width="7.7109375" style="813" bestFit="1" customWidth="1"/>
    <col min="13575" max="13575" width="9.140625" style="813"/>
    <col min="13576" max="13576" width="9.5703125" style="813" bestFit="1" customWidth="1"/>
    <col min="13577" max="13824" width="9.140625" style="813"/>
    <col min="13825" max="13825" width="46.85546875" style="813" customWidth="1"/>
    <col min="13826" max="13828" width="8.28515625" style="813" bestFit="1" customWidth="1"/>
    <col min="13829" max="13830" width="7.7109375" style="813" bestFit="1" customWidth="1"/>
    <col min="13831" max="13831" width="9.140625" style="813"/>
    <col min="13832" max="13832" width="9.5703125" style="813" bestFit="1" customWidth="1"/>
    <col min="13833" max="14080" width="9.140625" style="813"/>
    <col min="14081" max="14081" width="46.85546875" style="813" customWidth="1"/>
    <col min="14082" max="14084" width="8.28515625" style="813" bestFit="1" customWidth="1"/>
    <col min="14085" max="14086" width="7.7109375" style="813" bestFit="1" customWidth="1"/>
    <col min="14087" max="14087" width="9.140625" style="813"/>
    <col min="14088" max="14088" width="9.5703125" style="813" bestFit="1" customWidth="1"/>
    <col min="14089" max="14336" width="9.140625" style="813"/>
    <col min="14337" max="14337" width="46.85546875" style="813" customWidth="1"/>
    <col min="14338" max="14340" width="8.28515625" style="813" bestFit="1" customWidth="1"/>
    <col min="14341" max="14342" width="7.7109375" style="813" bestFit="1" customWidth="1"/>
    <col min="14343" max="14343" width="9.140625" style="813"/>
    <col min="14344" max="14344" width="9.5703125" style="813" bestFit="1" customWidth="1"/>
    <col min="14345" max="14592" width="9.140625" style="813"/>
    <col min="14593" max="14593" width="46.85546875" style="813" customWidth="1"/>
    <col min="14594" max="14596" width="8.28515625" style="813" bestFit="1" customWidth="1"/>
    <col min="14597" max="14598" width="7.7109375" style="813" bestFit="1" customWidth="1"/>
    <col min="14599" max="14599" width="9.140625" style="813"/>
    <col min="14600" max="14600" width="9.5703125" style="813" bestFit="1" customWidth="1"/>
    <col min="14601" max="14848" width="9.140625" style="813"/>
    <col min="14849" max="14849" width="46.85546875" style="813" customWidth="1"/>
    <col min="14850" max="14852" width="8.28515625" style="813" bestFit="1" customWidth="1"/>
    <col min="14853" max="14854" width="7.7109375" style="813" bestFit="1" customWidth="1"/>
    <col min="14855" max="14855" width="9.140625" style="813"/>
    <col min="14856" max="14856" width="9.5703125" style="813" bestFit="1" customWidth="1"/>
    <col min="14857" max="15104" width="9.140625" style="813"/>
    <col min="15105" max="15105" width="46.85546875" style="813" customWidth="1"/>
    <col min="15106" max="15108" width="8.28515625" style="813" bestFit="1" customWidth="1"/>
    <col min="15109" max="15110" width="7.7109375" style="813" bestFit="1" customWidth="1"/>
    <col min="15111" max="15111" width="9.140625" style="813"/>
    <col min="15112" max="15112" width="9.5703125" style="813" bestFit="1" customWidth="1"/>
    <col min="15113" max="15360" width="9.140625" style="813"/>
    <col min="15361" max="15361" width="46.85546875" style="813" customWidth="1"/>
    <col min="15362" max="15364" width="8.28515625" style="813" bestFit="1" customWidth="1"/>
    <col min="15365" max="15366" width="7.7109375" style="813" bestFit="1" customWidth="1"/>
    <col min="15367" max="15367" width="9.140625" style="813"/>
    <col min="15368" max="15368" width="9.5703125" style="813" bestFit="1" customWidth="1"/>
    <col min="15369" max="15616" width="9.140625" style="813"/>
    <col min="15617" max="15617" width="46.85546875" style="813" customWidth="1"/>
    <col min="15618" max="15620" width="8.28515625" style="813" bestFit="1" customWidth="1"/>
    <col min="15621" max="15622" width="7.7109375" style="813" bestFit="1" customWidth="1"/>
    <col min="15623" max="15623" width="9.140625" style="813"/>
    <col min="15624" max="15624" width="9.5703125" style="813" bestFit="1" customWidth="1"/>
    <col min="15625" max="15872" width="9.140625" style="813"/>
    <col min="15873" max="15873" width="46.85546875" style="813" customWidth="1"/>
    <col min="15874" max="15876" width="8.28515625" style="813" bestFit="1" customWidth="1"/>
    <col min="15877" max="15878" width="7.7109375" style="813" bestFit="1" customWidth="1"/>
    <col min="15879" max="15879" width="9.140625" style="813"/>
    <col min="15880" max="15880" width="9.5703125" style="813" bestFit="1" customWidth="1"/>
    <col min="15881" max="16128" width="9.140625" style="813"/>
    <col min="16129" max="16129" width="46.85546875" style="813" customWidth="1"/>
    <col min="16130" max="16132" width="8.28515625" style="813" bestFit="1" customWidth="1"/>
    <col min="16133" max="16134" width="7.7109375" style="813" bestFit="1" customWidth="1"/>
    <col min="16135" max="16135" width="9.140625" style="813"/>
    <col min="16136" max="16136" width="9.5703125" style="813" bestFit="1" customWidth="1"/>
    <col min="16137" max="16384" width="9.140625" style="813"/>
  </cols>
  <sheetData>
    <row r="1" spans="1:10">
      <c r="A1" s="1828" t="s">
        <v>1192</v>
      </c>
      <c r="B1" s="1828"/>
      <c r="C1" s="1828"/>
      <c r="D1" s="1828"/>
      <c r="E1" s="1828"/>
      <c r="F1" s="1828"/>
    </row>
    <row r="2" spans="1:10">
      <c r="A2" s="1949" t="s">
        <v>137</v>
      </c>
      <c r="B2" s="1949"/>
      <c r="C2" s="1949"/>
      <c r="D2" s="1949"/>
      <c r="E2" s="1949"/>
      <c r="F2" s="1949"/>
    </row>
    <row r="3" spans="1:10" ht="16.5" thickBot="1">
      <c r="A3" s="815"/>
      <c r="B3" s="815"/>
      <c r="C3" s="815"/>
      <c r="D3" s="815"/>
      <c r="E3" s="815"/>
      <c r="F3" s="815"/>
      <c r="G3" s="807"/>
      <c r="J3" s="813" t="s">
        <v>124</v>
      </c>
    </row>
    <row r="4" spans="1:10" ht="16.5" thickTop="1">
      <c r="A4" s="1950" t="s">
        <v>578</v>
      </c>
      <c r="B4" s="1952" t="s">
        <v>148</v>
      </c>
      <c r="C4" s="1952"/>
      <c r="D4" s="1952"/>
      <c r="E4" s="1952" t="s">
        <v>5</v>
      </c>
      <c r="F4" s="1953"/>
    </row>
    <row r="5" spans="1:10">
      <c r="A5" s="1951"/>
      <c r="B5" s="1036">
        <v>2016</v>
      </c>
      <c r="C5" s="1036">
        <v>2017</v>
      </c>
      <c r="D5" s="1036">
        <v>2018</v>
      </c>
      <c r="E5" s="1954" t="s">
        <v>1046</v>
      </c>
      <c r="F5" s="1955" t="s">
        <v>1047</v>
      </c>
    </row>
    <row r="6" spans="1:10">
      <c r="A6" s="1951"/>
      <c r="B6" s="1036">
        <v>1</v>
      </c>
      <c r="C6" s="1036">
        <v>2</v>
      </c>
      <c r="D6" s="1036">
        <v>3</v>
      </c>
      <c r="E6" s="1954"/>
      <c r="F6" s="1955"/>
    </row>
    <row r="7" spans="1:10" ht="24" customHeight="1">
      <c r="A7" s="1056" t="s">
        <v>1048</v>
      </c>
      <c r="B7" s="1037">
        <v>1190.1600000000001</v>
      </c>
      <c r="C7" s="1037">
        <v>1479.86</v>
      </c>
      <c r="D7" s="1037">
        <v>1431.1</v>
      </c>
      <c r="E7" s="1038">
        <v>24.34126503999461</v>
      </c>
      <c r="F7" s="1057">
        <v>-3.2949062749178921</v>
      </c>
    </row>
    <row r="8" spans="1:10" ht="24" customHeight="1">
      <c r="A8" s="1056" t="s">
        <v>1049</v>
      </c>
      <c r="B8" s="1037">
        <v>255.83</v>
      </c>
      <c r="C8" s="1037">
        <v>319.95999999999998</v>
      </c>
      <c r="D8" s="1037">
        <v>302.2</v>
      </c>
      <c r="E8" s="1038">
        <v>25.067427588633066</v>
      </c>
      <c r="F8" s="1057">
        <v>-5.550693836729593</v>
      </c>
    </row>
    <row r="9" spans="1:10" ht="24" customHeight="1">
      <c r="A9" s="1058" t="s">
        <v>1050</v>
      </c>
      <c r="B9" s="1037">
        <v>85.04</v>
      </c>
      <c r="C9" s="1037">
        <v>110.09</v>
      </c>
      <c r="D9" s="1037">
        <v>102.86</v>
      </c>
      <c r="E9" s="1038">
        <v>29.456726246472243</v>
      </c>
      <c r="F9" s="1057">
        <v>-6.5673539831047378</v>
      </c>
    </row>
    <row r="10" spans="1:10" ht="24" customHeight="1">
      <c r="A10" s="1058" t="s">
        <v>1051</v>
      </c>
      <c r="B10" s="1037">
        <v>1080.42</v>
      </c>
      <c r="C10" s="1037">
        <v>1418.2</v>
      </c>
      <c r="D10" s="1037">
        <v>1236.1500000000001</v>
      </c>
      <c r="E10" s="1038">
        <v>31.263767794006014</v>
      </c>
      <c r="F10" s="1057">
        <v>-12.836694401353824</v>
      </c>
    </row>
    <row r="11" spans="1:10" ht="24" customHeight="1">
      <c r="A11" s="1056" t="s">
        <v>1052</v>
      </c>
      <c r="B11" s="1039">
        <v>1282864.1499999999</v>
      </c>
      <c r="C11" s="1039">
        <v>1660276.91</v>
      </c>
      <c r="D11" s="1039">
        <v>1671612.78</v>
      </c>
      <c r="E11" s="1038">
        <v>29.419542201721043</v>
      </c>
      <c r="F11" s="1057">
        <v>0.68276983988172901</v>
      </c>
    </row>
    <row r="12" spans="1:10" ht="24" customHeight="1">
      <c r="A12" s="1059" t="s">
        <v>1053</v>
      </c>
      <c r="B12" s="1039">
        <v>185420.53</v>
      </c>
      <c r="C12" s="1039">
        <v>242375.3</v>
      </c>
      <c r="D12" s="1039">
        <v>329487.27</v>
      </c>
      <c r="E12" s="1038">
        <v>30.716539317409996</v>
      </c>
      <c r="F12" s="1057">
        <v>35.940943652261609</v>
      </c>
    </row>
    <row r="13" spans="1:10" ht="24" customHeight="1">
      <c r="A13" s="1060" t="s">
        <v>1054</v>
      </c>
      <c r="B13" s="1039">
        <v>230</v>
      </c>
      <c r="C13" s="1039">
        <v>219</v>
      </c>
      <c r="D13" s="1039">
        <v>192</v>
      </c>
      <c r="E13" s="1040">
        <v>-4.7826086956521721</v>
      </c>
      <c r="F13" s="1057">
        <v>-12.328767123287676</v>
      </c>
    </row>
    <row r="14" spans="1:10" ht="24" customHeight="1">
      <c r="A14" s="1060" t="s">
        <v>1055</v>
      </c>
      <c r="B14" s="1039">
        <v>1919446</v>
      </c>
      <c r="C14" s="1041">
        <v>2493733</v>
      </c>
      <c r="D14" s="1039">
        <v>3372672</v>
      </c>
      <c r="E14" s="1040">
        <v>29.919414247652725</v>
      </c>
      <c r="F14" s="1057">
        <v>35.245914458364211</v>
      </c>
      <c r="H14" s="1042"/>
    </row>
    <row r="15" spans="1:10" ht="24" customHeight="1">
      <c r="A15" s="1061" t="s">
        <v>1056</v>
      </c>
      <c r="B15" s="1037">
        <v>60.224134748044754</v>
      </c>
      <c r="C15" s="1037">
        <v>73.874578723882507</v>
      </c>
      <c r="D15" s="1037">
        <v>64.311753745104298</v>
      </c>
      <c r="E15" s="1043">
        <v>22.666069065078474</v>
      </c>
      <c r="F15" s="1062">
        <v>-12.944676157844128</v>
      </c>
    </row>
    <row r="16" spans="1:10" ht="24" customHeight="1">
      <c r="A16" s="1063" t="s">
        <v>1057</v>
      </c>
      <c r="B16" s="1037">
        <v>104.5</v>
      </c>
      <c r="C16" s="1037">
        <v>187.1</v>
      </c>
      <c r="D16" s="1037">
        <v>125.2</v>
      </c>
      <c r="E16" s="1044">
        <v>79.043062200956939</v>
      </c>
      <c r="F16" s="1057">
        <v>-33.083912346338849</v>
      </c>
    </row>
    <row r="17" spans="1:8" ht="24" customHeight="1">
      <c r="A17" s="1063" t="s">
        <v>1058</v>
      </c>
      <c r="B17" s="1037">
        <v>0.93447223834377202</v>
      </c>
      <c r="C17" s="1037">
        <v>0.94077032304581121</v>
      </c>
      <c r="D17" s="1037">
        <v>0.67282232010702492</v>
      </c>
      <c r="E17" s="1044">
        <v>0.67397237110024832</v>
      </c>
      <c r="F17" s="1062">
        <v>-28.481766099007615</v>
      </c>
    </row>
    <row r="18" spans="1:8" ht="24" customHeight="1">
      <c r="A18" s="1063" t="s">
        <v>1059</v>
      </c>
      <c r="B18" s="1037">
        <v>0.77662237268069267</v>
      </c>
      <c r="C18" s="1037">
        <v>0.5339037088698656</v>
      </c>
      <c r="D18" s="1037">
        <v>0.59873435521353213</v>
      </c>
      <c r="E18" s="1044">
        <v>-31.253112497007677</v>
      </c>
      <c r="F18" s="1062">
        <v>12.142760064524751</v>
      </c>
    </row>
    <row r="19" spans="1:8" ht="24" customHeight="1" thickBot="1">
      <c r="A19" s="1064" t="s">
        <v>1060</v>
      </c>
      <c r="B19" s="1065">
        <v>91.322028914752991</v>
      </c>
      <c r="C19" s="1065">
        <v>89.61182083776616</v>
      </c>
      <c r="D19" s="1065">
        <v>84.614676133308805</v>
      </c>
      <c r="E19" s="1066">
        <v>-1.8727223839751446</v>
      </c>
      <c r="F19" s="1067">
        <v>-5.5764347356630708</v>
      </c>
    </row>
    <row r="20" spans="1:8" ht="11.25" customHeight="1" thickTop="1">
      <c r="A20" s="1045"/>
      <c r="B20" s="1034"/>
      <c r="C20" s="1034"/>
      <c r="D20" s="1034"/>
      <c r="E20" s="1046"/>
      <c r="F20" s="1047"/>
    </row>
    <row r="21" spans="1:8">
      <c r="A21" s="813" t="s">
        <v>1061</v>
      </c>
      <c r="B21" s="1048"/>
      <c r="C21" s="841"/>
      <c r="D21" s="841"/>
      <c r="E21" s="1049"/>
      <c r="F21" s="1049"/>
      <c r="H21" s="813" t="s">
        <v>1062</v>
      </c>
    </row>
    <row r="22" spans="1:8">
      <c r="A22" s="813" t="s">
        <v>1063</v>
      </c>
    </row>
    <row r="23" spans="1:8">
      <c r="A23" s="813" t="s">
        <v>1064</v>
      </c>
    </row>
    <row r="24" spans="1:8">
      <c r="A24" s="813" t="s">
        <v>1065</v>
      </c>
      <c r="D24" s="1050"/>
      <c r="E24" s="1051"/>
    </row>
    <row r="25" spans="1:8">
      <c r="A25" s="813" t="s">
        <v>1066</v>
      </c>
    </row>
    <row r="26" spans="1:8" ht="30.75" customHeight="1"/>
    <row r="27" spans="1:8" s="807" customFormat="1" ht="33" customHeight="1">
      <c r="A27" s="813"/>
      <c r="B27" s="813"/>
      <c r="C27" s="813"/>
      <c r="D27" s="813"/>
      <c r="E27" s="813"/>
      <c r="F27" s="813"/>
    </row>
    <row r="28" spans="1:8" ht="28.5" customHeight="1"/>
    <row r="29" spans="1:8" ht="9" customHeight="1"/>
    <row r="53" spans="1:6" ht="16.5" thickBot="1">
      <c r="A53" s="1052" t="s">
        <v>1067</v>
      </c>
      <c r="B53" s="1053">
        <v>1193679</v>
      </c>
      <c r="C53" s="1053">
        <v>1369430</v>
      </c>
      <c r="D53" s="1053">
        <v>1558174</v>
      </c>
      <c r="E53" s="1054">
        <f>C53/B53%-100</f>
        <v>14.72347255836786</v>
      </c>
      <c r="F53" s="1055">
        <f>D53/C53%-100</f>
        <v>13.782668701576569</v>
      </c>
    </row>
  </sheetData>
  <mergeCells count="7">
    <mergeCell ref="A1:F1"/>
    <mergeCell ref="A2:F2"/>
    <mergeCell ref="A4:A6"/>
    <mergeCell ref="B4:D4"/>
    <mergeCell ref="E4:F4"/>
    <mergeCell ref="E5:E6"/>
    <mergeCell ref="F5:F6"/>
  </mergeCells>
  <pageMargins left="0.7" right="0.7" top="1" bottom="1" header="0.3" footer="0.3"/>
  <pageSetup paperSize="9" scale="7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W67"/>
  <sheetViews>
    <sheetView workbookViewId="0">
      <selection activeCell="G10" sqref="G10"/>
    </sheetView>
  </sheetViews>
  <sheetFormatPr defaultRowHeight="15.75"/>
  <cols>
    <col min="1" max="1" width="9.140625" style="813"/>
    <col min="2" max="2" width="48.42578125" style="813" customWidth="1"/>
    <col min="3" max="3" width="26.7109375" style="813" customWidth="1"/>
    <col min="4" max="4" width="16.7109375" style="813" customWidth="1"/>
    <col min="5" max="28" width="9.140625" style="813"/>
    <col min="29" max="29" width="13.7109375" style="813" bestFit="1" customWidth="1"/>
    <col min="30" max="30" width="5.42578125" style="813" bestFit="1" customWidth="1"/>
    <col min="31" max="31" width="13.7109375" style="813" bestFit="1" customWidth="1"/>
    <col min="32" max="32" width="5.42578125" style="813" bestFit="1" customWidth="1"/>
    <col min="33" max="33" width="13.7109375" style="813" bestFit="1" customWidth="1"/>
    <col min="34" max="34" width="5.42578125" style="813" bestFit="1" customWidth="1"/>
    <col min="35" max="35" width="13.7109375" style="813" bestFit="1" customWidth="1"/>
    <col min="36" max="36" width="5.42578125" style="813" bestFit="1" customWidth="1"/>
    <col min="37" max="37" width="13.7109375" style="813" bestFit="1" customWidth="1"/>
    <col min="38" max="38" width="5.42578125" style="813" bestFit="1" customWidth="1"/>
    <col min="39" max="39" width="13.7109375" style="813" bestFit="1" customWidth="1"/>
    <col min="40" max="40" width="5.42578125" style="813" bestFit="1" customWidth="1"/>
    <col min="41" max="41" width="13.7109375" style="813" bestFit="1" customWidth="1"/>
    <col min="42" max="42" width="5.42578125" style="813" bestFit="1" customWidth="1"/>
    <col min="43" max="43" width="13.7109375" style="813" bestFit="1" customWidth="1"/>
    <col min="44" max="44" width="5.42578125" style="813" bestFit="1" customWidth="1"/>
    <col min="45" max="45" width="13.7109375" style="813" bestFit="1" customWidth="1"/>
    <col min="46" max="46" width="9" style="813" bestFit="1" customWidth="1"/>
    <col min="47" max="47" width="13.7109375" style="813" bestFit="1" customWidth="1"/>
    <col min="48" max="48" width="9" style="813" bestFit="1" customWidth="1"/>
    <col min="49" max="49" width="13.7109375" style="813" bestFit="1" customWidth="1"/>
    <col min="50" max="50" width="9" style="813" bestFit="1" customWidth="1"/>
    <col min="51" max="51" width="13.7109375" style="813" bestFit="1" customWidth="1"/>
    <col min="52" max="52" width="9" style="813" bestFit="1" customWidth="1"/>
    <col min="53" max="53" width="13.7109375" style="813" bestFit="1" customWidth="1"/>
    <col min="54" max="54" width="9" style="813" bestFit="1" customWidth="1"/>
    <col min="55" max="55" width="13.7109375" style="813" bestFit="1" customWidth="1"/>
    <col min="56" max="56" width="9" style="813" bestFit="1" customWidth="1"/>
    <col min="57" max="57" width="13.7109375" style="813" bestFit="1" customWidth="1"/>
    <col min="58" max="58" width="9" style="813" bestFit="1" customWidth="1"/>
    <col min="59" max="59" width="13.7109375" style="813" bestFit="1" customWidth="1"/>
    <col min="60" max="60" width="9" style="813" bestFit="1" customWidth="1"/>
    <col min="61" max="61" width="13.7109375" style="813" bestFit="1" customWidth="1"/>
    <col min="62" max="62" width="9" style="813" bestFit="1" customWidth="1"/>
    <col min="63" max="63" width="13.7109375" style="813" bestFit="1" customWidth="1"/>
    <col min="64" max="64" width="9" style="813" bestFit="1" customWidth="1"/>
    <col min="65" max="65" width="13.7109375" style="813" bestFit="1" customWidth="1"/>
    <col min="66" max="66" width="9" style="813" bestFit="1" customWidth="1"/>
    <col min="67" max="67" width="13.7109375" style="813" bestFit="1" customWidth="1"/>
    <col min="68" max="68" width="9" style="813" bestFit="1" customWidth="1"/>
    <col min="69" max="69" width="13.7109375" style="813" bestFit="1" customWidth="1"/>
    <col min="70" max="70" width="9" style="813" bestFit="1" customWidth="1"/>
    <col min="71" max="71" width="13.7109375" style="813" bestFit="1" customWidth="1"/>
    <col min="72" max="72" width="9" style="813" bestFit="1" customWidth="1"/>
    <col min="73" max="73" width="13.7109375" style="813" bestFit="1" customWidth="1"/>
    <col min="74" max="74" width="9" style="813" bestFit="1" customWidth="1"/>
    <col min="75" max="75" width="13.7109375" style="813" bestFit="1" customWidth="1"/>
    <col min="76" max="76" width="9" style="813" bestFit="1" customWidth="1"/>
    <col min="77" max="77" width="13.7109375" style="813" bestFit="1" customWidth="1"/>
    <col min="78" max="78" width="9" style="813" bestFit="1" customWidth="1"/>
    <col min="79" max="79" width="13.7109375" style="813" bestFit="1" customWidth="1"/>
    <col min="80" max="80" width="9" style="813" bestFit="1" customWidth="1"/>
    <col min="81" max="81" width="13.7109375" style="813" bestFit="1" customWidth="1"/>
    <col min="82" max="82" width="9" style="813" bestFit="1" customWidth="1"/>
    <col min="83" max="83" width="13.7109375" style="813" bestFit="1" customWidth="1"/>
    <col min="84" max="84" width="9" style="813" bestFit="1" customWidth="1"/>
    <col min="85" max="85" width="13.7109375" style="813" bestFit="1" customWidth="1"/>
    <col min="86" max="86" width="9" style="813" bestFit="1" customWidth="1"/>
    <col min="87" max="87" width="13.7109375" style="813" bestFit="1" customWidth="1"/>
    <col min="88" max="88" width="9" style="813" bestFit="1" customWidth="1"/>
    <col min="89" max="89" width="13.7109375" style="813" bestFit="1" customWidth="1"/>
    <col min="90" max="90" width="9" style="813" bestFit="1" customWidth="1"/>
    <col min="91" max="91" width="13.7109375" style="813" bestFit="1" customWidth="1"/>
    <col min="92" max="92" width="9" style="813" bestFit="1" customWidth="1"/>
    <col min="93" max="93" width="13.7109375" style="813" bestFit="1" customWidth="1"/>
    <col min="94" max="94" width="9" style="813" bestFit="1" customWidth="1"/>
    <col min="95" max="95" width="13.7109375" style="813" bestFit="1" customWidth="1"/>
    <col min="96" max="96" width="9" style="813" bestFit="1" customWidth="1"/>
    <col min="97" max="97" width="13.7109375" style="813" bestFit="1" customWidth="1"/>
    <col min="98" max="98" width="9" style="813" bestFit="1" customWidth="1"/>
    <col min="99" max="99" width="13.7109375" style="813" bestFit="1" customWidth="1"/>
    <col min="100" max="100" width="9" style="813" bestFit="1" customWidth="1"/>
    <col min="101" max="101" width="13.7109375" style="813" bestFit="1" customWidth="1"/>
    <col min="102" max="102" width="9" style="813" bestFit="1" customWidth="1"/>
    <col min="103" max="103" width="13.7109375" style="813" bestFit="1" customWidth="1"/>
    <col min="104" max="104" width="9" style="813" bestFit="1" customWidth="1"/>
    <col min="105" max="105" width="13.7109375" style="813" bestFit="1" customWidth="1"/>
    <col min="106" max="106" width="9" style="813" bestFit="1" customWidth="1"/>
    <col min="107" max="107" width="13.7109375" style="813" bestFit="1" customWidth="1"/>
    <col min="108" max="108" width="9" style="813" bestFit="1" customWidth="1"/>
    <col min="109" max="109" width="13.7109375" style="813" bestFit="1" customWidth="1"/>
    <col min="110" max="110" width="9" style="813" bestFit="1" customWidth="1"/>
    <col min="111" max="111" width="13.7109375" style="813" bestFit="1" customWidth="1"/>
    <col min="112" max="112" width="9" style="813" bestFit="1" customWidth="1"/>
    <col min="113" max="113" width="13.7109375" style="813" bestFit="1" customWidth="1"/>
    <col min="114" max="114" width="9" style="813" bestFit="1" customWidth="1"/>
    <col min="115" max="115" width="13.7109375" style="813" bestFit="1" customWidth="1"/>
    <col min="116" max="116" width="9" style="813" bestFit="1" customWidth="1"/>
    <col min="117" max="117" width="13.7109375" style="813" bestFit="1" customWidth="1"/>
    <col min="118" max="118" width="9" style="813" bestFit="1" customWidth="1"/>
    <col min="119" max="119" width="13.7109375" style="813" bestFit="1" customWidth="1"/>
    <col min="120" max="120" width="9" style="813" bestFit="1" customWidth="1"/>
    <col min="121" max="121" width="13.7109375" style="813" bestFit="1" customWidth="1"/>
    <col min="122" max="122" width="9" style="813" bestFit="1" customWidth="1"/>
    <col min="123" max="123" width="13.7109375" style="813" bestFit="1" customWidth="1"/>
    <col min="124" max="124" width="9" style="813" bestFit="1" customWidth="1"/>
    <col min="125" max="125" width="13.7109375" style="813" bestFit="1" customWidth="1"/>
    <col min="126" max="126" width="9" style="813" bestFit="1" customWidth="1"/>
    <col min="127" max="127" width="13.7109375" style="813" bestFit="1" customWidth="1"/>
    <col min="128" max="128" width="9" style="813" bestFit="1" customWidth="1"/>
    <col min="129" max="129" width="13.7109375" style="813" bestFit="1" customWidth="1"/>
    <col min="130" max="130" width="9" style="813" bestFit="1" customWidth="1"/>
    <col min="131" max="131" width="13.7109375" style="813" bestFit="1" customWidth="1"/>
    <col min="132" max="132" width="9" style="813" bestFit="1" customWidth="1"/>
    <col min="133" max="133" width="13.7109375" style="813" bestFit="1" customWidth="1"/>
    <col min="134" max="134" width="9" style="813" bestFit="1" customWidth="1"/>
    <col min="135" max="135" width="13.7109375" style="813" bestFit="1" customWidth="1"/>
    <col min="136" max="136" width="9" style="813" bestFit="1" customWidth="1"/>
    <col min="137" max="137" width="13.7109375" style="813" bestFit="1" customWidth="1"/>
    <col min="138" max="138" width="9" style="813" bestFit="1" customWidth="1"/>
    <col min="139" max="139" width="13.7109375" style="813" bestFit="1" customWidth="1"/>
    <col min="140" max="140" width="9" style="813" bestFit="1" customWidth="1"/>
    <col min="141" max="141" width="13.7109375" style="813" bestFit="1" customWidth="1"/>
    <col min="142" max="142" width="9" style="813" bestFit="1" customWidth="1"/>
    <col min="143" max="143" width="13.7109375" style="813" bestFit="1" customWidth="1"/>
    <col min="144" max="144" width="9" style="813" bestFit="1" customWidth="1"/>
    <col min="145" max="145" width="13.7109375" style="813" bestFit="1" customWidth="1"/>
    <col min="146" max="146" width="9" style="813" bestFit="1" customWidth="1"/>
    <col min="147" max="147" width="13.7109375" style="813" bestFit="1" customWidth="1"/>
    <col min="148" max="148" width="9" style="813" bestFit="1" customWidth="1"/>
    <col min="149" max="149" width="13.7109375" style="813" bestFit="1" customWidth="1"/>
    <col min="150" max="150" width="9" style="813" bestFit="1" customWidth="1"/>
    <col min="151" max="151" width="13.7109375" style="813" bestFit="1" customWidth="1"/>
    <col min="152" max="152" width="9" style="813" bestFit="1" customWidth="1"/>
    <col min="153" max="153" width="13.7109375" style="813" bestFit="1" customWidth="1"/>
    <col min="154" max="154" width="9" style="813" bestFit="1" customWidth="1"/>
    <col min="155" max="155" width="13.7109375" style="813" bestFit="1" customWidth="1"/>
    <col min="156" max="156" width="9" style="813" bestFit="1" customWidth="1"/>
    <col min="157" max="157" width="13.7109375" style="813" bestFit="1" customWidth="1"/>
    <col min="158" max="158" width="9" style="813" bestFit="1" customWidth="1"/>
    <col min="159" max="159" width="13.7109375" style="813" bestFit="1" customWidth="1"/>
    <col min="160" max="160" width="9" style="813" bestFit="1" customWidth="1"/>
    <col min="161" max="161" width="13.7109375" style="813" bestFit="1" customWidth="1"/>
    <col min="162" max="162" width="9" style="813" bestFit="1" customWidth="1"/>
    <col min="163" max="163" width="13.7109375" style="813" bestFit="1" customWidth="1"/>
    <col min="164" max="164" width="9" style="813" bestFit="1" customWidth="1"/>
    <col min="165" max="165" width="13.7109375" style="813" bestFit="1" customWidth="1"/>
    <col min="166" max="166" width="9" style="813" bestFit="1" customWidth="1"/>
    <col min="167" max="167" width="13.7109375" style="813" bestFit="1" customWidth="1"/>
    <col min="168" max="168" width="9" style="813" bestFit="1" customWidth="1"/>
    <col min="169" max="169" width="13.7109375" style="813" bestFit="1" customWidth="1"/>
    <col min="170" max="170" width="9" style="813" bestFit="1" customWidth="1"/>
    <col min="171" max="171" width="13.7109375" style="813" bestFit="1" customWidth="1"/>
    <col min="172" max="172" width="9" style="813" bestFit="1" customWidth="1"/>
    <col min="173" max="173" width="13.7109375" style="813" bestFit="1" customWidth="1"/>
    <col min="174" max="174" width="9" style="813" bestFit="1" customWidth="1"/>
    <col min="175" max="175" width="13.7109375" style="813" bestFit="1" customWidth="1"/>
    <col min="176" max="176" width="9" style="813" bestFit="1" customWidth="1"/>
    <col min="177" max="177" width="13.7109375" style="813" bestFit="1" customWidth="1"/>
    <col min="178" max="178" width="9" style="813" bestFit="1" customWidth="1"/>
    <col min="179" max="179" width="13.7109375" style="813" bestFit="1" customWidth="1"/>
    <col min="180" max="180" width="9" style="813" bestFit="1" customWidth="1"/>
    <col min="181" max="181" width="13.7109375" style="813" bestFit="1" customWidth="1"/>
    <col min="182" max="182" width="9" style="813" bestFit="1" customWidth="1"/>
    <col min="183" max="183" width="13.7109375" style="813" bestFit="1" customWidth="1"/>
    <col min="184" max="184" width="9" style="813" bestFit="1" customWidth="1"/>
    <col min="185" max="185" width="13.7109375" style="813" bestFit="1" customWidth="1"/>
    <col min="186" max="186" width="9" style="813" bestFit="1" customWidth="1"/>
    <col min="187" max="187" width="13.7109375" style="813" bestFit="1" customWidth="1"/>
    <col min="188" max="188" width="9" style="813" bestFit="1" customWidth="1"/>
    <col min="189" max="189" width="13.7109375" style="813" bestFit="1" customWidth="1"/>
    <col min="190" max="190" width="9" style="813" bestFit="1" customWidth="1"/>
    <col min="191" max="191" width="13.7109375" style="813" bestFit="1" customWidth="1"/>
    <col min="192" max="192" width="9" style="813" bestFit="1" customWidth="1"/>
    <col min="193" max="193" width="13.7109375" style="813" bestFit="1" customWidth="1"/>
    <col min="194" max="194" width="9" style="813" bestFit="1" customWidth="1"/>
    <col min="195" max="195" width="13.7109375" style="813" bestFit="1" customWidth="1"/>
    <col min="196" max="196" width="9" style="813" bestFit="1" customWidth="1"/>
    <col min="197" max="197" width="13.7109375" style="813" bestFit="1" customWidth="1"/>
    <col min="198" max="198" width="9" style="813" bestFit="1" customWidth="1"/>
    <col min="199" max="199" width="13.7109375" style="813" bestFit="1" customWidth="1"/>
    <col min="200" max="200" width="9" style="813" bestFit="1" customWidth="1"/>
    <col min="201" max="201" width="13.7109375" style="813" bestFit="1" customWidth="1"/>
    <col min="202" max="202" width="9" style="813" bestFit="1" customWidth="1"/>
    <col min="203" max="203" width="13.7109375" style="813" bestFit="1" customWidth="1"/>
    <col min="204" max="204" width="9" style="813" bestFit="1" customWidth="1"/>
    <col min="205" max="205" width="13.7109375" style="813" bestFit="1" customWidth="1"/>
    <col min="206" max="206" width="9" style="813" bestFit="1" customWidth="1"/>
    <col min="207" max="207" width="13.7109375" style="813" bestFit="1" customWidth="1"/>
    <col min="208" max="208" width="9" style="813" bestFit="1" customWidth="1"/>
    <col min="209" max="209" width="13.7109375" style="813" bestFit="1" customWidth="1"/>
    <col min="210" max="210" width="9" style="813" bestFit="1" customWidth="1"/>
    <col min="211" max="211" width="13.7109375" style="813" bestFit="1" customWidth="1"/>
    <col min="212" max="212" width="9" style="813" bestFit="1" customWidth="1"/>
    <col min="213" max="213" width="13.7109375" style="813" bestFit="1" customWidth="1"/>
    <col min="214" max="214" width="9" style="813" bestFit="1" customWidth="1"/>
    <col min="215" max="215" width="13.7109375" style="813" bestFit="1" customWidth="1"/>
    <col min="216" max="216" width="9" style="813" bestFit="1" customWidth="1"/>
    <col min="217" max="217" width="13.7109375" style="813" bestFit="1" customWidth="1"/>
    <col min="218" max="218" width="9" style="813" bestFit="1" customWidth="1"/>
    <col min="219" max="219" width="13.7109375" style="813" bestFit="1" customWidth="1"/>
    <col min="220" max="220" width="9" style="813" bestFit="1" customWidth="1"/>
    <col min="221" max="221" width="13.7109375" style="813" bestFit="1" customWidth="1"/>
    <col min="222" max="222" width="9" style="813" bestFit="1" customWidth="1"/>
    <col min="223" max="223" width="13.7109375" style="813" bestFit="1" customWidth="1"/>
    <col min="224" max="224" width="9" style="813" bestFit="1" customWidth="1"/>
    <col min="225" max="225" width="13.7109375" style="813" bestFit="1" customWidth="1"/>
    <col min="226" max="226" width="9" style="813" bestFit="1" customWidth="1"/>
    <col min="227" max="227" width="13.7109375" style="813" bestFit="1" customWidth="1"/>
    <col min="228" max="228" width="9" style="813" bestFit="1" customWidth="1"/>
    <col min="229" max="229" width="13.7109375" style="813" bestFit="1" customWidth="1"/>
    <col min="230" max="230" width="9" style="813" bestFit="1" customWidth="1"/>
    <col min="231" max="231" width="13.7109375" style="813" bestFit="1" customWidth="1"/>
    <col min="232" max="232" width="9" style="813" bestFit="1" customWidth="1"/>
    <col min="233" max="233" width="13.7109375" style="813" bestFit="1" customWidth="1"/>
    <col min="234" max="234" width="9" style="813" bestFit="1" customWidth="1"/>
    <col min="235" max="235" width="13.7109375" style="813" bestFit="1" customWidth="1"/>
    <col min="236" max="236" width="9" style="813" bestFit="1" customWidth="1"/>
    <col min="237" max="237" width="13.7109375" style="813" bestFit="1" customWidth="1"/>
    <col min="238" max="238" width="9" style="813" bestFit="1" customWidth="1"/>
    <col min="239" max="239" width="13.7109375" style="813" bestFit="1" customWidth="1"/>
    <col min="240" max="240" width="9" style="813" bestFit="1" customWidth="1"/>
    <col min="241" max="241" width="13.7109375" style="813" bestFit="1" customWidth="1"/>
    <col min="242" max="242" width="9" style="813" bestFit="1" customWidth="1"/>
    <col min="243" max="243" width="13.7109375" style="813" bestFit="1" customWidth="1"/>
    <col min="244" max="244" width="9" style="813" bestFit="1" customWidth="1"/>
    <col min="245" max="245" width="13.7109375" style="813" bestFit="1" customWidth="1"/>
    <col min="246" max="246" width="9" style="813" bestFit="1" customWidth="1"/>
    <col min="247" max="247" width="13.7109375" style="813" bestFit="1" customWidth="1"/>
    <col min="248" max="248" width="9" style="813" bestFit="1" customWidth="1"/>
    <col min="249" max="249" width="13.7109375" style="813" bestFit="1" customWidth="1"/>
    <col min="250" max="250" width="9" style="813" bestFit="1" customWidth="1"/>
    <col min="251" max="251" width="13.7109375" style="813" bestFit="1" customWidth="1"/>
    <col min="252" max="252" width="9" style="813" bestFit="1" customWidth="1"/>
    <col min="253" max="253" width="13.7109375" style="813" bestFit="1" customWidth="1"/>
    <col min="254" max="254" width="9" style="813" bestFit="1" customWidth="1"/>
    <col min="255" max="255" width="13.7109375" style="813" bestFit="1" customWidth="1"/>
    <col min="256" max="256" width="9" style="813" bestFit="1" customWidth="1"/>
    <col min="257" max="257" width="13.7109375" style="813" bestFit="1" customWidth="1"/>
    <col min="258" max="258" width="39.85546875" style="813" customWidth="1"/>
    <col min="259" max="259" width="14" style="813" customWidth="1"/>
    <col min="260" max="260" width="12.5703125" style="813" customWidth="1"/>
    <col min="261" max="513" width="9.140625" style="813"/>
    <col min="514" max="514" width="39.85546875" style="813" customWidth="1"/>
    <col min="515" max="515" width="14" style="813" customWidth="1"/>
    <col min="516" max="516" width="12.5703125" style="813" customWidth="1"/>
    <col min="517" max="769" width="9.140625" style="813"/>
    <col min="770" max="770" width="39.85546875" style="813" customWidth="1"/>
    <col min="771" max="771" width="14" style="813" customWidth="1"/>
    <col min="772" max="772" width="12.5703125" style="813" customWidth="1"/>
    <col min="773" max="1025" width="9.140625" style="813"/>
    <col min="1026" max="1026" width="39.85546875" style="813" customWidth="1"/>
    <col min="1027" max="1027" width="14" style="813" customWidth="1"/>
    <col min="1028" max="1028" width="12.5703125" style="813" customWidth="1"/>
    <col min="1029" max="1281" width="9.140625" style="813"/>
    <col min="1282" max="1282" width="39.85546875" style="813" customWidth="1"/>
    <col min="1283" max="1283" width="14" style="813" customWidth="1"/>
    <col min="1284" max="1284" width="12.5703125" style="813" customWidth="1"/>
    <col min="1285" max="1537" width="9.140625" style="813"/>
    <col min="1538" max="1538" width="39.85546875" style="813" customWidth="1"/>
    <col min="1539" max="1539" width="14" style="813" customWidth="1"/>
    <col min="1540" max="1540" width="12.5703125" style="813" customWidth="1"/>
    <col min="1541" max="1793" width="9.140625" style="813"/>
    <col min="1794" max="1794" width="39.85546875" style="813" customWidth="1"/>
    <col min="1795" max="1795" width="14" style="813" customWidth="1"/>
    <col min="1796" max="1796" width="12.5703125" style="813" customWidth="1"/>
    <col min="1797" max="2049" width="9.140625" style="813"/>
    <col min="2050" max="2050" width="39.85546875" style="813" customWidth="1"/>
    <col min="2051" max="2051" width="14" style="813" customWidth="1"/>
    <col min="2052" max="2052" width="12.5703125" style="813" customWidth="1"/>
    <col min="2053" max="2305" width="9.140625" style="813"/>
    <col min="2306" max="2306" width="39.85546875" style="813" customWidth="1"/>
    <col min="2307" max="2307" width="14" style="813" customWidth="1"/>
    <col min="2308" max="2308" width="12.5703125" style="813" customWidth="1"/>
    <col min="2309" max="2561" width="9.140625" style="813"/>
    <col min="2562" max="2562" width="39.85546875" style="813" customWidth="1"/>
    <col min="2563" max="2563" width="14" style="813" customWidth="1"/>
    <col min="2564" max="2564" width="12.5703125" style="813" customWidth="1"/>
    <col min="2565" max="2817" width="9.140625" style="813"/>
    <col min="2818" max="2818" width="39.85546875" style="813" customWidth="1"/>
    <col min="2819" max="2819" width="14" style="813" customWidth="1"/>
    <col min="2820" max="2820" width="12.5703125" style="813" customWidth="1"/>
    <col min="2821" max="3073" width="9.140625" style="813"/>
    <col min="3074" max="3074" width="39.85546875" style="813" customWidth="1"/>
    <col min="3075" max="3075" width="14" style="813" customWidth="1"/>
    <col min="3076" max="3076" width="12.5703125" style="813" customWidth="1"/>
    <col min="3077" max="3329" width="9.140625" style="813"/>
    <col min="3330" max="3330" width="39.85546875" style="813" customWidth="1"/>
    <col min="3331" max="3331" width="14" style="813" customWidth="1"/>
    <col min="3332" max="3332" width="12.5703125" style="813" customWidth="1"/>
    <col min="3333" max="3585" width="9.140625" style="813"/>
    <col min="3586" max="3586" width="39.85546875" style="813" customWidth="1"/>
    <col min="3587" max="3587" width="14" style="813" customWidth="1"/>
    <col min="3588" max="3588" width="12.5703125" style="813" customWidth="1"/>
    <col min="3589" max="3841" width="9.140625" style="813"/>
    <col min="3842" max="3842" width="39.85546875" style="813" customWidth="1"/>
    <col min="3843" max="3843" width="14" style="813" customWidth="1"/>
    <col min="3844" max="3844" width="12.5703125" style="813" customWidth="1"/>
    <col min="3845" max="4097" width="9.140625" style="813"/>
    <col min="4098" max="4098" width="39.85546875" style="813" customWidth="1"/>
    <col min="4099" max="4099" width="14" style="813" customWidth="1"/>
    <col min="4100" max="4100" width="12.5703125" style="813" customWidth="1"/>
    <col min="4101" max="4353" width="9.140625" style="813"/>
    <col min="4354" max="4354" width="39.85546875" style="813" customWidth="1"/>
    <col min="4355" max="4355" width="14" style="813" customWidth="1"/>
    <col min="4356" max="4356" width="12.5703125" style="813" customWidth="1"/>
    <col min="4357" max="4609" width="9.140625" style="813"/>
    <col min="4610" max="4610" width="39.85546875" style="813" customWidth="1"/>
    <col min="4611" max="4611" width="14" style="813" customWidth="1"/>
    <col min="4612" max="4612" width="12.5703125" style="813" customWidth="1"/>
    <col min="4613" max="4865" width="9.140625" style="813"/>
    <col min="4866" max="4866" width="39.85546875" style="813" customWidth="1"/>
    <col min="4867" max="4867" width="14" style="813" customWidth="1"/>
    <col min="4868" max="4868" width="12.5703125" style="813" customWidth="1"/>
    <col min="4869" max="5121" width="9.140625" style="813"/>
    <col min="5122" max="5122" width="39.85546875" style="813" customWidth="1"/>
    <col min="5123" max="5123" width="14" style="813" customWidth="1"/>
    <col min="5124" max="5124" width="12.5703125" style="813" customWidth="1"/>
    <col min="5125" max="5377" width="9.140625" style="813"/>
    <col min="5378" max="5378" width="39.85546875" style="813" customWidth="1"/>
    <col min="5379" max="5379" width="14" style="813" customWidth="1"/>
    <col min="5380" max="5380" width="12.5703125" style="813" customWidth="1"/>
    <col min="5381" max="5633" width="9.140625" style="813"/>
    <col min="5634" max="5634" width="39.85546875" style="813" customWidth="1"/>
    <col min="5635" max="5635" width="14" style="813" customWidth="1"/>
    <col min="5636" max="5636" width="12.5703125" style="813" customWidth="1"/>
    <col min="5637" max="5889" width="9.140625" style="813"/>
    <col min="5890" max="5890" width="39.85546875" style="813" customWidth="1"/>
    <col min="5891" max="5891" width="14" style="813" customWidth="1"/>
    <col min="5892" max="5892" width="12.5703125" style="813" customWidth="1"/>
    <col min="5893" max="6145" width="9.140625" style="813"/>
    <col min="6146" max="6146" width="39.85546875" style="813" customWidth="1"/>
    <col min="6147" max="6147" width="14" style="813" customWidth="1"/>
    <col min="6148" max="6148" width="12.5703125" style="813" customWidth="1"/>
    <col min="6149" max="6401" width="9.140625" style="813"/>
    <col min="6402" max="6402" width="39.85546875" style="813" customWidth="1"/>
    <col min="6403" max="6403" width="14" style="813" customWidth="1"/>
    <col min="6404" max="6404" width="12.5703125" style="813" customWidth="1"/>
    <col min="6405" max="6657" width="9.140625" style="813"/>
    <col min="6658" max="6658" width="39.85546875" style="813" customWidth="1"/>
    <col min="6659" max="6659" width="14" style="813" customWidth="1"/>
    <col min="6660" max="6660" width="12.5703125" style="813" customWidth="1"/>
    <col min="6661" max="6913" width="9.140625" style="813"/>
    <col min="6914" max="6914" width="39.85546875" style="813" customWidth="1"/>
    <col min="6915" max="6915" width="14" style="813" customWidth="1"/>
    <col min="6916" max="6916" width="12.5703125" style="813" customWidth="1"/>
    <col min="6917" max="7169" width="9.140625" style="813"/>
    <col min="7170" max="7170" width="39.85546875" style="813" customWidth="1"/>
    <col min="7171" max="7171" width="14" style="813" customWidth="1"/>
    <col min="7172" max="7172" width="12.5703125" style="813" customWidth="1"/>
    <col min="7173" max="7425" width="9.140625" style="813"/>
    <col min="7426" max="7426" width="39.85546875" style="813" customWidth="1"/>
    <col min="7427" max="7427" width="14" style="813" customWidth="1"/>
    <col min="7428" max="7428" width="12.5703125" style="813" customWidth="1"/>
    <col min="7429" max="7681" width="9.140625" style="813"/>
    <col min="7682" max="7682" width="39.85546875" style="813" customWidth="1"/>
    <col min="7683" max="7683" width="14" style="813" customWidth="1"/>
    <col min="7684" max="7684" width="12.5703125" style="813" customWidth="1"/>
    <col min="7685" max="7937" width="9.140625" style="813"/>
    <col min="7938" max="7938" width="39.85546875" style="813" customWidth="1"/>
    <col min="7939" max="7939" width="14" style="813" customWidth="1"/>
    <col min="7940" max="7940" width="12.5703125" style="813" customWidth="1"/>
    <col min="7941" max="8193" width="9.140625" style="813"/>
    <col min="8194" max="8194" width="39.85546875" style="813" customWidth="1"/>
    <col min="8195" max="8195" width="14" style="813" customWidth="1"/>
    <col min="8196" max="8196" width="12.5703125" style="813" customWidth="1"/>
    <col min="8197" max="8449" width="9.140625" style="813"/>
    <col min="8450" max="8450" width="39.85546875" style="813" customWidth="1"/>
    <col min="8451" max="8451" width="14" style="813" customWidth="1"/>
    <col min="8452" max="8452" width="12.5703125" style="813" customWidth="1"/>
    <col min="8453" max="8705" width="9.140625" style="813"/>
    <col min="8706" max="8706" width="39.85546875" style="813" customWidth="1"/>
    <col min="8707" max="8707" width="14" style="813" customWidth="1"/>
    <col min="8708" max="8708" width="12.5703125" style="813" customWidth="1"/>
    <col min="8709" max="8961" width="9.140625" style="813"/>
    <col min="8962" max="8962" width="39.85546875" style="813" customWidth="1"/>
    <col min="8963" max="8963" width="14" style="813" customWidth="1"/>
    <col min="8964" max="8964" width="12.5703125" style="813" customWidth="1"/>
    <col min="8965" max="9217" width="9.140625" style="813"/>
    <col min="9218" max="9218" width="39.85546875" style="813" customWidth="1"/>
    <col min="9219" max="9219" width="14" style="813" customWidth="1"/>
    <col min="9220" max="9220" width="12.5703125" style="813" customWidth="1"/>
    <col min="9221" max="9473" width="9.140625" style="813"/>
    <col min="9474" max="9474" width="39.85546875" style="813" customWidth="1"/>
    <col min="9475" max="9475" width="14" style="813" customWidth="1"/>
    <col min="9476" max="9476" width="12.5703125" style="813" customWidth="1"/>
    <col min="9477" max="9729" width="9.140625" style="813"/>
    <col min="9730" max="9730" width="39.85546875" style="813" customWidth="1"/>
    <col min="9731" max="9731" width="14" style="813" customWidth="1"/>
    <col min="9732" max="9732" width="12.5703125" style="813" customWidth="1"/>
    <col min="9733" max="9985" width="9.140625" style="813"/>
    <col min="9986" max="9986" width="39.85546875" style="813" customWidth="1"/>
    <col min="9987" max="9987" width="14" style="813" customWidth="1"/>
    <col min="9988" max="9988" width="12.5703125" style="813" customWidth="1"/>
    <col min="9989" max="10241" width="9.140625" style="813"/>
    <col min="10242" max="10242" width="39.85546875" style="813" customWidth="1"/>
    <col min="10243" max="10243" width="14" style="813" customWidth="1"/>
    <col min="10244" max="10244" width="12.5703125" style="813" customWidth="1"/>
    <col min="10245" max="10497" width="9.140625" style="813"/>
    <col min="10498" max="10498" width="39.85546875" style="813" customWidth="1"/>
    <col min="10499" max="10499" width="14" style="813" customWidth="1"/>
    <col min="10500" max="10500" width="12.5703125" style="813" customWidth="1"/>
    <col min="10501" max="10753" width="9.140625" style="813"/>
    <col min="10754" max="10754" width="39.85546875" style="813" customWidth="1"/>
    <col min="10755" max="10755" width="14" style="813" customWidth="1"/>
    <col min="10756" max="10756" width="12.5703125" style="813" customWidth="1"/>
    <col min="10757" max="11009" width="9.140625" style="813"/>
    <col min="11010" max="11010" width="39.85546875" style="813" customWidth="1"/>
    <col min="11011" max="11011" width="14" style="813" customWidth="1"/>
    <col min="11012" max="11012" width="12.5703125" style="813" customWidth="1"/>
    <col min="11013" max="11265" width="9.140625" style="813"/>
    <col min="11266" max="11266" width="39.85546875" style="813" customWidth="1"/>
    <col min="11267" max="11267" width="14" style="813" customWidth="1"/>
    <col min="11268" max="11268" width="12.5703125" style="813" customWidth="1"/>
    <col min="11269" max="11521" width="9.140625" style="813"/>
    <col min="11522" max="11522" width="39.85546875" style="813" customWidth="1"/>
    <col min="11523" max="11523" width="14" style="813" customWidth="1"/>
    <col min="11524" max="11524" width="12.5703125" style="813" customWidth="1"/>
    <col min="11525" max="11777" width="9.140625" style="813"/>
    <col min="11778" max="11778" width="39.85546875" style="813" customWidth="1"/>
    <col min="11779" max="11779" width="14" style="813" customWidth="1"/>
    <col min="11780" max="11780" width="12.5703125" style="813" customWidth="1"/>
    <col min="11781" max="12033" width="9.140625" style="813"/>
    <col min="12034" max="12034" width="39.85546875" style="813" customWidth="1"/>
    <col min="12035" max="12035" width="14" style="813" customWidth="1"/>
    <col min="12036" max="12036" width="12.5703125" style="813" customWidth="1"/>
    <col min="12037" max="12289" width="9.140625" style="813"/>
    <col min="12290" max="12290" width="39.85546875" style="813" customWidth="1"/>
    <col min="12291" max="12291" width="14" style="813" customWidth="1"/>
    <col min="12292" max="12292" width="12.5703125" style="813" customWidth="1"/>
    <col min="12293" max="12545" width="9.140625" style="813"/>
    <col min="12546" max="12546" width="39.85546875" style="813" customWidth="1"/>
    <col min="12547" max="12547" width="14" style="813" customWidth="1"/>
    <col min="12548" max="12548" width="12.5703125" style="813" customWidth="1"/>
    <col min="12549" max="12801" width="9.140625" style="813"/>
    <col min="12802" max="12802" width="39.85546875" style="813" customWidth="1"/>
    <col min="12803" max="12803" width="14" style="813" customWidth="1"/>
    <col min="12804" max="12804" width="12.5703125" style="813" customWidth="1"/>
    <col min="12805" max="13057" width="9.140625" style="813"/>
    <col min="13058" max="13058" width="39.85546875" style="813" customWidth="1"/>
    <col min="13059" max="13059" width="14" style="813" customWidth="1"/>
    <col min="13060" max="13060" width="12.5703125" style="813" customWidth="1"/>
    <col min="13061" max="13313" width="9.140625" style="813"/>
    <col min="13314" max="13314" width="39.85546875" style="813" customWidth="1"/>
    <col min="13315" max="13315" width="14" style="813" customWidth="1"/>
    <col min="13316" max="13316" width="12.5703125" style="813" customWidth="1"/>
    <col min="13317" max="13569" width="9.140625" style="813"/>
    <col min="13570" max="13570" width="39.85546875" style="813" customWidth="1"/>
    <col min="13571" max="13571" width="14" style="813" customWidth="1"/>
    <col min="13572" max="13572" width="12.5703125" style="813" customWidth="1"/>
    <col min="13573" max="13825" width="9.140625" style="813"/>
    <col min="13826" max="13826" width="39.85546875" style="813" customWidth="1"/>
    <col min="13827" max="13827" width="14" style="813" customWidth="1"/>
    <col min="13828" max="13828" width="12.5703125" style="813" customWidth="1"/>
    <col min="13829" max="14081" width="9.140625" style="813"/>
    <col min="14082" max="14082" width="39.85546875" style="813" customWidth="1"/>
    <col min="14083" max="14083" width="14" style="813" customWidth="1"/>
    <col min="14084" max="14084" width="12.5703125" style="813" customWidth="1"/>
    <col min="14085" max="14337" width="9.140625" style="813"/>
    <col min="14338" max="14338" width="39.85546875" style="813" customWidth="1"/>
    <col min="14339" max="14339" width="14" style="813" customWidth="1"/>
    <col min="14340" max="14340" width="12.5703125" style="813" customWidth="1"/>
    <col min="14341" max="14593" width="9.140625" style="813"/>
    <col min="14594" max="14594" width="39.85546875" style="813" customWidth="1"/>
    <col min="14595" max="14595" width="14" style="813" customWidth="1"/>
    <col min="14596" max="14596" width="12.5703125" style="813" customWidth="1"/>
    <col min="14597" max="14849" width="9.140625" style="813"/>
    <col min="14850" max="14850" width="39.85546875" style="813" customWidth="1"/>
    <col min="14851" max="14851" width="14" style="813" customWidth="1"/>
    <col min="14852" max="14852" width="12.5703125" style="813" customWidth="1"/>
    <col min="14853" max="15105" width="9.140625" style="813"/>
    <col min="15106" max="15106" width="39.85546875" style="813" customWidth="1"/>
    <col min="15107" max="15107" width="14" style="813" customWidth="1"/>
    <col min="15108" max="15108" width="12.5703125" style="813" customWidth="1"/>
    <col min="15109" max="15361" width="9.140625" style="813"/>
    <col min="15362" max="15362" width="39.85546875" style="813" customWidth="1"/>
    <col min="15363" max="15363" width="14" style="813" customWidth="1"/>
    <col min="15364" max="15364" width="12.5703125" style="813" customWidth="1"/>
    <col min="15365" max="15617" width="9.140625" style="813"/>
    <col min="15618" max="15618" width="39.85546875" style="813" customWidth="1"/>
    <col min="15619" max="15619" width="14" style="813" customWidth="1"/>
    <col min="15620" max="15620" width="12.5703125" style="813" customWidth="1"/>
    <col min="15621" max="15873" width="9.140625" style="813"/>
    <col min="15874" max="15874" width="39.85546875" style="813" customWidth="1"/>
    <col min="15875" max="15875" width="14" style="813" customWidth="1"/>
    <col min="15876" max="15876" width="12.5703125" style="813" customWidth="1"/>
    <col min="15877" max="16129" width="9.140625" style="813"/>
    <col min="16130" max="16130" width="39.85546875" style="813" customWidth="1"/>
    <col min="16131" max="16131" width="14" style="813" customWidth="1"/>
    <col min="16132" max="16132" width="12.5703125" style="813" customWidth="1"/>
    <col min="16133" max="16384" width="9.140625" style="813"/>
  </cols>
  <sheetData>
    <row r="1" spans="2:8">
      <c r="B1" s="1956" t="s">
        <v>1193</v>
      </c>
      <c r="C1" s="1956"/>
      <c r="D1" s="1956"/>
    </row>
    <row r="2" spans="2:8">
      <c r="B2" s="1949" t="s">
        <v>138</v>
      </c>
      <c r="C2" s="1949"/>
      <c r="D2" s="1949"/>
    </row>
    <row r="3" spans="2:8">
      <c r="B3" s="1957" t="s">
        <v>1194</v>
      </c>
      <c r="C3" s="1957"/>
      <c r="D3" s="1957"/>
    </row>
    <row r="4" spans="2:8" ht="16.5" thickBot="1">
      <c r="B4" s="1068"/>
      <c r="C4" s="1068"/>
      <c r="D4" s="1069" t="s">
        <v>1068</v>
      </c>
    </row>
    <row r="5" spans="2:8" ht="24" customHeight="1" thickTop="1">
      <c r="B5" s="1070" t="s">
        <v>1069</v>
      </c>
      <c r="C5" s="1071" t="s">
        <v>1070</v>
      </c>
      <c r="D5" s="1072" t="s">
        <v>1071</v>
      </c>
    </row>
    <row r="6" spans="2:8">
      <c r="B6" s="1073" t="s">
        <v>1072</v>
      </c>
      <c r="C6" s="1074">
        <f>SUM(C7:C36)</f>
        <v>17353.854294000001</v>
      </c>
      <c r="D6" s="1075"/>
      <c r="E6" s="1076"/>
    </row>
    <row r="7" spans="2:8">
      <c r="B7" s="1077" t="s">
        <v>1073</v>
      </c>
      <c r="C7" s="1078">
        <v>617.08650399999999</v>
      </c>
      <c r="D7" s="1075">
        <v>63646</v>
      </c>
      <c r="E7" s="1079"/>
      <c r="F7" s="1080"/>
    </row>
    <row r="8" spans="2:8">
      <c r="B8" s="1077" t="s">
        <v>1074</v>
      </c>
      <c r="C8" s="1078">
        <v>288.95625000000001</v>
      </c>
      <c r="D8" s="1075">
        <v>63648</v>
      </c>
      <c r="E8" s="1079"/>
      <c r="F8" s="1080"/>
      <c r="H8" s="1042"/>
    </row>
    <row r="9" spans="2:8">
      <c r="B9" s="1077" t="s">
        <v>1075</v>
      </c>
      <c r="C9" s="1078">
        <v>230</v>
      </c>
      <c r="D9" s="1075">
        <v>63649</v>
      </c>
      <c r="E9" s="1079"/>
      <c r="F9" s="1080"/>
      <c r="H9" s="1042"/>
    </row>
    <row r="10" spans="2:8">
      <c r="B10" s="1077" t="s">
        <v>1076</v>
      </c>
      <c r="C10" s="1078">
        <v>165.285</v>
      </c>
      <c r="D10" s="1075">
        <v>63650</v>
      </c>
      <c r="E10" s="1079"/>
      <c r="F10" s="1080"/>
      <c r="H10" s="1042"/>
    </row>
    <row r="11" spans="2:8">
      <c r="B11" s="1077" t="s">
        <v>1077</v>
      </c>
      <c r="C11" s="1078">
        <v>7.8</v>
      </c>
      <c r="D11" s="1075">
        <v>63664</v>
      </c>
      <c r="E11" s="1079"/>
      <c r="F11" s="1080"/>
      <c r="H11" s="1042"/>
    </row>
    <row r="12" spans="2:8">
      <c r="B12" s="1077" t="s">
        <v>1078</v>
      </c>
      <c r="C12" s="1078">
        <v>72.5</v>
      </c>
      <c r="D12" s="1075">
        <v>63667</v>
      </c>
      <c r="E12" s="1079"/>
      <c r="F12" s="1080"/>
      <c r="H12" s="1042"/>
    </row>
    <row r="13" spans="2:8">
      <c r="B13" s="1077" t="s">
        <v>1079</v>
      </c>
      <c r="C13" s="1078">
        <v>192.28125</v>
      </c>
      <c r="D13" s="1081">
        <v>63667</v>
      </c>
      <c r="E13" s="1082"/>
      <c r="F13" s="1080"/>
      <c r="G13" s="841"/>
      <c r="H13" s="1083"/>
    </row>
    <row r="14" spans="2:8">
      <c r="B14" s="1077" t="s">
        <v>1080</v>
      </c>
      <c r="C14" s="1078">
        <v>2978.503463</v>
      </c>
      <c r="D14" s="1081">
        <v>63670</v>
      </c>
      <c r="E14" s="1082"/>
      <c r="F14" s="1080"/>
      <c r="G14" s="841"/>
      <c r="H14" s="1083"/>
    </row>
    <row r="15" spans="2:8">
      <c r="B15" s="1077" t="s">
        <v>1081</v>
      </c>
      <c r="C15" s="1078">
        <v>493.18349999999998</v>
      </c>
      <c r="D15" s="1081" t="s">
        <v>1082</v>
      </c>
      <c r="E15" s="1082"/>
      <c r="F15" s="1080"/>
      <c r="G15" s="1084"/>
      <c r="H15" s="1083"/>
    </row>
    <row r="16" spans="2:8">
      <c r="B16" s="1077" t="s">
        <v>1083</v>
      </c>
      <c r="C16" s="1085">
        <v>19.739287000000001</v>
      </c>
      <c r="D16" s="1081">
        <v>63699</v>
      </c>
      <c r="F16" s="1050"/>
      <c r="G16" s="1084"/>
      <c r="H16" s="1083"/>
    </row>
    <row r="17" spans="2:8">
      <c r="B17" s="1077" t="s">
        <v>1084</v>
      </c>
      <c r="C17" s="1085">
        <v>264.35388</v>
      </c>
      <c r="D17" s="1081">
        <v>63699</v>
      </c>
      <c r="E17" s="1079"/>
      <c r="F17" s="1050"/>
      <c r="G17" s="1084"/>
      <c r="H17" s="1083"/>
    </row>
    <row r="18" spans="2:8">
      <c r="B18" s="1077" t="s">
        <v>1085</v>
      </c>
      <c r="C18" s="1085">
        <v>211.2</v>
      </c>
      <c r="D18" s="1081">
        <v>63699</v>
      </c>
      <c r="E18" s="1079"/>
      <c r="F18" s="1050"/>
      <c r="G18" s="1084"/>
      <c r="H18" s="1083"/>
    </row>
    <row r="19" spans="2:8">
      <c r="B19" s="1077" t="s">
        <v>1086</v>
      </c>
      <c r="C19" s="1085">
        <v>34.58</v>
      </c>
      <c r="D19" s="1081">
        <v>63728</v>
      </c>
      <c r="E19" s="1079"/>
      <c r="F19" s="1050"/>
      <c r="G19" s="1084"/>
      <c r="H19" s="1083"/>
    </row>
    <row r="20" spans="2:8">
      <c r="B20" s="1077" t="s">
        <v>1087</v>
      </c>
      <c r="C20" s="1085">
        <v>230.65716</v>
      </c>
      <c r="D20" s="1081">
        <v>63730</v>
      </c>
      <c r="E20" s="1079"/>
      <c r="F20" s="1050"/>
      <c r="G20" s="1084"/>
      <c r="H20" s="1083"/>
    </row>
    <row r="21" spans="2:8">
      <c r="B21" s="1086" t="s">
        <v>1088</v>
      </c>
      <c r="C21" s="1085">
        <v>2074.0880000000002</v>
      </c>
      <c r="D21" s="1087">
        <v>63736</v>
      </c>
      <c r="E21" s="1079"/>
      <c r="F21" s="1050"/>
      <c r="G21" s="1084"/>
      <c r="H21" s="1083"/>
    </row>
    <row r="22" spans="2:8">
      <c r="B22" s="1086" t="s">
        <v>1089</v>
      </c>
      <c r="C22" s="1085">
        <v>260.33</v>
      </c>
      <c r="D22" s="1087">
        <v>63758</v>
      </c>
      <c r="E22" s="1079"/>
      <c r="F22" s="1050"/>
      <c r="G22" s="1084"/>
      <c r="H22" s="1083"/>
    </row>
    <row r="23" spans="2:8">
      <c r="B23" s="1086" t="s">
        <v>1090</v>
      </c>
      <c r="C23" s="1085">
        <v>128.30000000000001</v>
      </c>
      <c r="D23" s="1087">
        <v>63758</v>
      </c>
      <c r="E23" s="1079"/>
      <c r="F23" s="1050"/>
      <c r="G23" s="1084"/>
      <c r="H23" s="1083"/>
    </row>
    <row r="24" spans="2:8">
      <c r="B24" s="1086" t="s">
        <v>1091</v>
      </c>
      <c r="C24" s="1085">
        <v>1086.78</v>
      </c>
      <c r="D24" s="1087">
        <v>63758</v>
      </c>
      <c r="E24" s="1079"/>
      <c r="F24" s="1050"/>
      <c r="G24" s="1084"/>
      <c r="H24" s="1083"/>
    </row>
    <row r="25" spans="2:8">
      <c r="B25" s="1086" t="s">
        <v>1092</v>
      </c>
      <c r="C25" s="1085">
        <v>400</v>
      </c>
      <c r="D25" s="1075">
        <v>63769</v>
      </c>
      <c r="E25" s="1079"/>
      <c r="F25" s="1050"/>
      <c r="G25" s="1084"/>
      <c r="H25" s="1083"/>
    </row>
    <row r="26" spans="2:8">
      <c r="B26" s="1086" t="s">
        <v>1093</v>
      </c>
      <c r="C26" s="1085">
        <v>2304.9</v>
      </c>
      <c r="D26" s="1075">
        <v>63770</v>
      </c>
      <c r="E26" s="1079"/>
      <c r="F26" s="1050"/>
      <c r="G26" s="1084"/>
      <c r="H26" s="1083"/>
    </row>
    <row r="27" spans="2:8">
      <c r="B27" s="1086" t="s">
        <v>1094</v>
      </c>
      <c r="C27" s="1085">
        <v>286.72000000000003</v>
      </c>
      <c r="D27" s="1075">
        <v>63784</v>
      </c>
      <c r="E27" s="1079"/>
      <c r="F27" s="1050"/>
      <c r="G27" s="1084"/>
      <c r="H27" s="1083"/>
    </row>
    <row r="28" spans="2:8">
      <c r="B28" s="1086" t="s">
        <v>1095</v>
      </c>
      <c r="C28" s="1085">
        <v>339.75</v>
      </c>
      <c r="D28" s="1088">
        <v>63799</v>
      </c>
      <c r="E28" s="1079"/>
      <c r="F28" s="1050"/>
      <c r="G28" s="1084"/>
      <c r="H28" s="1083"/>
    </row>
    <row r="29" spans="2:8">
      <c r="B29" s="1086" t="s">
        <v>1096</v>
      </c>
      <c r="C29" s="1085">
        <v>682.61</v>
      </c>
      <c r="D29" s="1088">
        <v>63801</v>
      </c>
      <c r="E29" s="1079"/>
      <c r="F29" s="1050"/>
      <c r="G29" s="1084"/>
      <c r="H29" s="1083"/>
    </row>
    <row r="30" spans="2:8">
      <c r="B30" s="1086" t="s">
        <v>1097</v>
      </c>
      <c r="C30" s="1085">
        <v>98.37</v>
      </c>
      <c r="D30" s="1088">
        <v>63801</v>
      </c>
      <c r="E30" s="1079"/>
      <c r="F30" s="1050"/>
      <c r="G30" s="1084"/>
      <c r="H30" s="1083"/>
    </row>
    <row r="31" spans="2:8">
      <c r="B31" s="1086" t="s">
        <v>1098</v>
      </c>
      <c r="C31" s="1085">
        <v>2352.56</v>
      </c>
      <c r="D31" s="1088">
        <v>63803</v>
      </c>
      <c r="E31" s="1079"/>
      <c r="F31" s="1050"/>
      <c r="G31" s="1084"/>
      <c r="H31" s="1083"/>
    </row>
    <row r="32" spans="2:8">
      <c r="B32" s="1086" t="s">
        <v>1099</v>
      </c>
      <c r="C32" s="1085">
        <v>200.89</v>
      </c>
      <c r="D32" s="1088">
        <v>63810</v>
      </c>
      <c r="E32" s="1079"/>
      <c r="F32" s="1050"/>
      <c r="G32" s="1084"/>
      <c r="H32" s="1083"/>
    </row>
    <row r="33" spans="2:8">
      <c r="B33" s="1086" t="s">
        <v>1100</v>
      </c>
      <c r="C33" s="1085">
        <v>402.8</v>
      </c>
      <c r="D33" s="1088">
        <v>63820</v>
      </c>
      <c r="E33" s="1079"/>
      <c r="F33" s="1050"/>
      <c r="G33" s="1084"/>
      <c r="H33" s="1083"/>
    </row>
    <row r="34" spans="2:8">
      <c r="B34" s="1086" t="s">
        <v>1101</v>
      </c>
      <c r="C34" s="1085">
        <v>228.13</v>
      </c>
      <c r="D34" s="1088">
        <v>63820</v>
      </c>
      <c r="E34" s="1079"/>
      <c r="F34" s="1050"/>
      <c r="G34" s="1084"/>
      <c r="H34" s="1083"/>
    </row>
    <row r="35" spans="2:8">
      <c r="B35" s="1086" t="s">
        <v>1102</v>
      </c>
      <c r="C35" s="1085">
        <v>309.41000000000003</v>
      </c>
      <c r="D35" s="1088">
        <v>63820</v>
      </c>
      <c r="E35" s="1079"/>
      <c r="F35" s="1050"/>
      <c r="G35" s="1084"/>
      <c r="H35" s="1083"/>
    </row>
    <row r="36" spans="2:8">
      <c r="B36" s="1086" t="s">
        <v>1103</v>
      </c>
      <c r="C36" s="1085">
        <v>392.09</v>
      </c>
      <c r="D36" s="1088">
        <v>63822</v>
      </c>
      <c r="E36" s="1079"/>
      <c r="F36" s="1050"/>
      <c r="G36" s="1084"/>
      <c r="H36" s="1083"/>
    </row>
    <row r="37" spans="2:8">
      <c r="B37" s="1089" t="s">
        <v>1104</v>
      </c>
      <c r="C37" s="1090">
        <f>SUM(C38:C49)</f>
        <v>5527.5299999999988</v>
      </c>
      <c r="D37" s="1088"/>
      <c r="F37" s="1080"/>
      <c r="G37" s="1076"/>
    </row>
    <row r="38" spans="2:8">
      <c r="B38" s="1077" t="s">
        <v>1105</v>
      </c>
      <c r="C38" s="1091">
        <v>18</v>
      </c>
      <c r="D38" s="1081">
        <v>63664</v>
      </c>
      <c r="E38" s="1079"/>
      <c r="F38" s="1080"/>
      <c r="G38" s="1076"/>
    </row>
    <row r="39" spans="2:8">
      <c r="B39" s="1077" t="s">
        <v>1106</v>
      </c>
      <c r="C39" s="1091">
        <v>97.5</v>
      </c>
      <c r="D39" s="1081">
        <v>63667</v>
      </c>
      <c r="E39" s="1079"/>
      <c r="F39" s="1080"/>
      <c r="G39" s="1042"/>
    </row>
    <row r="40" spans="2:8">
      <c r="B40" s="1077" t="s">
        <v>1107</v>
      </c>
      <c r="C40" s="1091">
        <v>76.459999999999994</v>
      </c>
      <c r="D40" s="1081">
        <v>63742</v>
      </c>
      <c r="E40" s="1079"/>
      <c r="F40" s="1080"/>
      <c r="G40" s="1042"/>
    </row>
    <row r="41" spans="2:8">
      <c r="B41" s="1077" t="s">
        <v>1108</v>
      </c>
      <c r="C41" s="1091">
        <v>110</v>
      </c>
      <c r="D41" s="1081">
        <v>63771</v>
      </c>
      <c r="E41" s="1079"/>
      <c r="F41" s="1080"/>
      <c r="G41" s="1042"/>
    </row>
    <row r="42" spans="2:8">
      <c r="B42" s="1077" t="s">
        <v>1109</v>
      </c>
      <c r="C42" s="1091">
        <v>876</v>
      </c>
      <c r="D42" s="1081">
        <v>63792</v>
      </c>
      <c r="E42" s="1079"/>
      <c r="F42" s="1080"/>
      <c r="G42" s="1042"/>
    </row>
    <row r="43" spans="2:8">
      <c r="B43" s="1077" t="s">
        <v>1110</v>
      </c>
      <c r="C43" s="1091">
        <v>16.5</v>
      </c>
      <c r="D43" s="1081">
        <v>63795</v>
      </c>
      <c r="E43" s="1079"/>
      <c r="F43" s="1080"/>
      <c r="G43" s="1042"/>
    </row>
    <row r="44" spans="2:8">
      <c r="B44" s="1077" t="s">
        <v>1111</v>
      </c>
      <c r="C44" s="1091">
        <v>526.99</v>
      </c>
      <c r="D44" s="1081">
        <v>63784</v>
      </c>
      <c r="E44" s="1079"/>
      <c r="F44" s="1080"/>
      <c r="G44" s="1042"/>
    </row>
    <row r="45" spans="2:8">
      <c r="B45" s="1077" t="s">
        <v>1112</v>
      </c>
      <c r="C45" s="1091">
        <v>2044.58</v>
      </c>
      <c r="D45" s="1081">
        <v>63784</v>
      </c>
      <c r="E45" s="1079"/>
      <c r="F45" s="1080"/>
      <c r="G45" s="1042"/>
    </row>
    <row r="46" spans="2:8">
      <c r="B46" s="1077" t="s">
        <v>1113</v>
      </c>
      <c r="C46" s="1091">
        <v>30</v>
      </c>
      <c r="D46" s="1081">
        <v>63808</v>
      </c>
      <c r="E46" s="1079"/>
      <c r="F46" s="1080"/>
      <c r="G46" s="1042"/>
    </row>
    <row r="47" spans="2:8">
      <c r="B47" s="1077" t="s">
        <v>1114</v>
      </c>
      <c r="C47" s="1091">
        <v>1642.1</v>
      </c>
      <c r="D47" s="1081">
        <v>63817</v>
      </c>
      <c r="E47" s="1079"/>
      <c r="F47" s="1080"/>
      <c r="G47" s="1042"/>
    </row>
    <row r="48" spans="2:8">
      <c r="B48" s="1077" t="s">
        <v>1115</v>
      </c>
      <c r="C48" s="1091">
        <v>29.4</v>
      </c>
      <c r="D48" s="1081">
        <v>63817</v>
      </c>
      <c r="E48" s="1079"/>
      <c r="F48" s="1080"/>
      <c r="G48" s="1042"/>
    </row>
    <row r="49" spans="2:257">
      <c r="B49" s="1077" t="s">
        <v>1116</v>
      </c>
      <c r="C49" s="1091">
        <v>60</v>
      </c>
      <c r="D49" s="1081">
        <v>63818</v>
      </c>
      <c r="E49" s="1079"/>
      <c r="F49" s="1080"/>
      <c r="G49" s="1042"/>
    </row>
    <row r="50" spans="2:257">
      <c r="B50" s="1092" t="s">
        <v>1117</v>
      </c>
      <c r="C50" s="1074">
        <f>SUM(C51:C54)</f>
        <v>4800</v>
      </c>
      <c r="D50" s="1081"/>
      <c r="E50" s="1093"/>
      <c r="F50" s="841"/>
      <c r="G50" s="1083"/>
    </row>
    <row r="51" spans="2:257">
      <c r="B51" s="1077" t="s">
        <v>1118</v>
      </c>
      <c r="C51" s="1094">
        <v>1500</v>
      </c>
      <c r="D51" s="1081">
        <v>63688</v>
      </c>
      <c r="E51" s="1079"/>
      <c r="F51" s="841"/>
      <c r="G51" s="1083"/>
    </row>
    <row r="52" spans="2:257">
      <c r="B52" s="1095" t="s">
        <v>1119</v>
      </c>
      <c r="C52" s="1094">
        <v>1300</v>
      </c>
      <c r="D52" s="1096">
        <v>63762</v>
      </c>
      <c r="E52" s="1079"/>
      <c r="F52" s="841"/>
      <c r="G52" s="1083"/>
    </row>
    <row r="53" spans="2:257">
      <c r="B53" s="1095" t="s">
        <v>1120</v>
      </c>
      <c r="C53" s="1094">
        <v>1000</v>
      </c>
      <c r="D53" s="1096">
        <v>63808</v>
      </c>
      <c r="E53" s="1079"/>
      <c r="F53" s="841"/>
      <c r="G53" s="1083"/>
    </row>
    <row r="54" spans="2:257">
      <c r="B54" s="1077" t="s">
        <v>1121</v>
      </c>
      <c r="C54" s="1094">
        <v>1000</v>
      </c>
      <c r="D54" s="1081"/>
      <c r="E54" s="841"/>
      <c r="F54" s="1093"/>
      <c r="G54" s="1083"/>
      <c r="AS54" s="813">
        <v>5527.5299999999988</v>
      </c>
      <c r="AT54" s="813">
        <v>5527.5299999999988</v>
      </c>
      <c r="AU54" s="813">
        <v>5527.5299999999988</v>
      </c>
      <c r="AV54" s="813">
        <v>5527.5299999999988</v>
      </c>
      <c r="AW54" s="813">
        <v>5527.5299999999988</v>
      </c>
      <c r="AX54" s="813">
        <v>5527.5299999999988</v>
      </c>
      <c r="AY54" s="813">
        <v>5527.5299999999988</v>
      </c>
      <c r="AZ54" s="813">
        <v>5527.5299999999988</v>
      </c>
      <c r="BA54" s="813">
        <v>5527.5299999999988</v>
      </c>
      <c r="BB54" s="813">
        <v>5527.5299999999988</v>
      </c>
      <c r="BC54" s="813">
        <v>5527.5299999999988</v>
      </c>
      <c r="BD54" s="813">
        <v>5527.5299999999988</v>
      </c>
      <c r="BE54" s="813">
        <v>5527.5299999999988</v>
      </c>
      <c r="BF54" s="813">
        <v>5527.5299999999988</v>
      </c>
      <c r="BG54" s="813">
        <v>5527.5299999999988</v>
      </c>
      <c r="BH54" s="813">
        <v>5527.5299999999988</v>
      </c>
      <c r="BI54" s="813">
        <v>5527.5299999999988</v>
      </c>
      <c r="BJ54" s="813">
        <v>5527.5299999999988</v>
      </c>
      <c r="BK54" s="813">
        <v>5527.5299999999988</v>
      </c>
      <c r="BL54" s="813">
        <v>5527.5299999999988</v>
      </c>
      <c r="BM54" s="813">
        <v>5527.5299999999988</v>
      </c>
      <c r="BN54" s="813">
        <v>5527.5299999999988</v>
      </c>
      <c r="BO54" s="813">
        <v>5527.5299999999988</v>
      </c>
      <c r="BP54" s="813">
        <v>5527.5299999999988</v>
      </c>
      <c r="BQ54" s="813">
        <v>5527.5299999999988</v>
      </c>
      <c r="BR54" s="813">
        <v>5527.5299999999988</v>
      </c>
      <c r="BS54" s="813">
        <v>5527.5299999999988</v>
      </c>
      <c r="BT54" s="813">
        <v>5527.5299999999988</v>
      </c>
      <c r="BU54" s="813">
        <v>5527.5299999999988</v>
      </c>
      <c r="BV54" s="813">
        <v>5527.5299999999988</v>
      </c>
      <c r="BW54" s="813">
        <v>5527.5299999999988</v>
      </c>
      <c r="BX54" s="813">
        <v>5527.5299999999988</v>
      </c>
      <c r="BY54" s="813">
        <v>5527.5299999999988</v>
      </c>
      <c r="BZ54" s="813">
        <v>5527.5299999999988</v>
      </c>
      <c r="CA54" s="813">
        <v>5527.5299999999988</v>
      </c>
      <c r="CB54" s="813">
        <v>5527.5299999999988</v>
      </c>
      <c r="CC54" s="813">
        <v>5527.5299999999988</v>
      </c>
      <c r="CD54" s="813">
        <v>5527.5299999999988</v>
      </c>
      <c r="CE54" s="813">
        <v>5527.5299999999988</v>
      </c>
      <c r="CF54" s="813">
        <v>5527.5299999999988</v>
      </c>
      <c r="CG54" s="813">
        <v>5527.5299999999988</v>
      </c>
      <c r="CH54" s="813">
        <v>5527.5299999999988</v>
      </c>
      <c r="CI54" s="813">
        <v>5527.5299999999988</v>
      </c>
      <c r="CJ54" s="813">
        <v>5527.5299999999988</v>
      </c>
      <c r="CK54" s="813">
        <v>5527.5299999999988</v>
      </c>
      <c r="CL54" s="813">
        <v>5527.5299999999988</v>
      </c>
      <c r="CM54" s="813">
        <v>5527.5299999999988</v>
      </c>
      <c r="CN54" s="813">
        <v>5527.5299999999988</v>
      </c>
      <c r="CO54" s="813">
        <v>5527.5299999999988</v>
      </c>
      <c r="CP54" s="813">
        <v>5527.5299999999988</v>
      </c>
      <c r="CQ54" s="813">
        <v>5527.5299999999988</v>
      </c>
      <c r="CR54" s="813">
        <v>5527.5299999999988</v>
      </c>
      <c r="CS54" s="813">
        <v>5527.5299999999988</v>
      </c>
      <c r="CT54" s="813">
        <v>5527.5299999999988</v>
      </c>
      <c r="CU54" s="813">
        <v>5527.5299999999988</v>
      </c>
      <c r="CV54" s="813">
        <v>5527.5299999999988</v>
      </c>
      <c r="CW54" s="813">
        <v>5527.5299999999988</v>
      </c>
      <c r="CX54" s="813">
        <v>5527.5299999999988</v>
      </c>
      <c r="CY54" s="813">
        <v>5527.5299999999988</v>
      </c>
      <c r="CZ54" s="813">
        <v>5527.5299999999988</v>
      </c>
      <c r="DA54" s="813">
        <v>5527.5299999999988</v>
      </c>
      <c r="DB54" s="813">
        <v>5527.5299999999988</v>
      </c>
      <c r="DC54" s="813">
        <v>5527.5299999999988</v>
      </c>
      <c r="DD54" s="813">
        <v>5527.5299999999988</v>
      </c>
      <c r="DE54" s="813">
        <v>5527.5299999999988</v>
      </c>
      <c r="DF54" s="813">
        <v>5527.5299999999988</v>
      </c>
      <c r="DG54" s="813">
        <v>5527.5299999999988</v>
      </c>
      <c r="DH54" s="813">
        <v>5527.5299999999988</v>
      </c>
      <c r="DI54" s="813">
        <v>5527.5299999999988</v>
      </c>
      <c r="DJ54" s="813">
        <v>5527.5299999999988</v>
      </c>
      <c r="DK54" s="813">
        <v>5527.5299999999988</v>
      </c>
      <c r="DL54" s="813">
        <v>5527.5299999999988</v>
      </c>
      <c r="DM54" s="813">
        <v>5527.5299999999988</v>
      </c>
      <c r="DN54" s="813">
        <v>5527.5299999999988</v>
      </c>
      <c r="DO54" s="813">
        <v>5527.5299999999988</v>
      </c>
      <c r="DP54" s="813">
        <v>5527.5299999999988</v>
      </c>
      <c r="DQ54" s="813">
        <v>5527.5299999999988</v>
      </c>
      <c r="DR54" s="813">
        <v>5527.5299999999988</v>
      </c>
      <c r="DS54" s="813">
        <v>5527.5299999999988</v>
      </c>
      <c r="DT54" s="813">
        <v>5527.5299999999988</v>
      </c>
      <c r="DU54" s="813">
        <v>5527.5299999999988</v>
      </c>
      <c r="DV54" s="813">
        <v>5527.5299999999988</v>
      </c>
      <c r="DW54" s="813">
        <v>5527.5299999999988</v>
      </c>
      <c r="DX54" s="813">
        <v>5527.5299999999988</v>
      </c>
      <c r="DY54" s="813">
        <v>5527.5299999999988</v>
      </c>
      <c r="DZ54" s="813">
        <v>5527.5299999999988</v>
      </c>
      <c r="EA54" s="813">
        <v>5527.5299999999988</v>
      </c>
      <c r="EB54" s="813">
        <v>5527.5299999999988</v>
      </c>
      <c r="EC54" s="813">
        <v>5527.5299999999988</v>
      </c>
      <c r="ED54" s="813">
        <v>5527.5299999999988</v>
      </c>
      <c r="EE54" s="813">
        <v>5527.5299999999988</v>
      </c>
      <c r="EF54" s="813">
        <v>5527.5299999999988</v>
      </c>
      <c r="EG54" s="813">
        <v>5527.5299999999988</v>
      </c>
      <c r="EH54" s="813">
        <v>5527.5299999999988</v>
      </c>
      <c r="EI54" s="813">
        <v>5527.5299999999988</v>
      </c>
      <c r="EJ54" s="813">
        <v>5527.5299999999988</v>
      </c>
      <c r="EK54" s="813">
        <v>5527.5299999999988</v>
      </c>
      <c r="EL54" s="813">
        <v>5527.5299999999988</v>
      </c>
      <c r="EM54" s="813">
        <v>5527.5299999999988</v>
      </c>
      <c r="EN54" s="813">
        <v>5527.5299999999988</v>
      </c>
      <c r="EO54" s="813">
        <v>5527.5299999999988</v>
      </c>
      <c r="EP54" s="813">
        <v>5527.5299999999988</v>
      </c>
      <c r="EQ54" s="813">
        <v>5527.5299999999988</v>
      </c>
      <c r="ER54" s="813">
        <v>5527.5299999999988</v>
      </c>
      <c r="ES54" s="813">
        <v>5527.5299999999988</v>
      </c>
      <c r="ET54" s="813">
        <v>5527.5299999999988</v>
      </c>
      <c r="EU54" s="813">
        <v>5527.5299999999988</v>
      </c>
      <c r="EV54" s="813">
        <v>5527.5299999999988</v>
      </c>
      <c r="EW54" s="813">
        <v>5527.5299999999988</v>
      </c>
      <c r="EX54" s="813">
        <v>5527.5299999999988</v>
      </c>
      <c r="EY54" s="813">
        <v>5527.5299999999988</v>
      </c>
      <c r="EZ54" s="813">
        <v>5527.5299999999988</v>
      </c>
      <c r="FA54" s="813">
        <v>5527.5299999999988</v>
      </c>
      <c r="FB54" s="813">
        <v>5527.5299999999988</v>
      </c>
      <c r="FC54" s="813">
        <v>5527.5299999999988</v>
      </c>
      <c r="FD54" s="813">
        <v>5527.5299999999988</v>
      </c>
      <c r="FE54" s="813">
        <v>5527.5299999999988</v>
      </c>
      <c r="FF54" s="813">
        <v>5527.5299999999988</v>
      </c>
      <c r="FG54" s="813">
        <v>5527.5299999999988</v>
      </c>
      <c r="FH54" s="813">
        <v>5527.5299999999988</v>
      </c>
      <c r="FI54" s="813">
        <v>5527.5299999999988</v>
      </c>
      <c r="FJ54" s="813">
        <v>5527.5299999999988</v>
      </c>
      <c r="FK54" s="813">
        <v>5527.5299999999988</v>
      </c>
      <c r="FL54" s="813">
        <v>5527.5299999999988</v>
      </c>
      <c r="FM54" s="813">
        <v>5527.5299999999988</v>
      </c>
      <c r="FN54" s="813">
        <v>5527.5299999999988</v>
      </c>
      <c r="FO54" s="813">
        <v>5527.5299999999988</v>
      </c>
      <c r="FP54" s="813">
        <v>5527.5299999999988</v>
      </c>
      <c r="FQ54" s="813">
        <v>5527.5299999999988</v>
      </c>
      <c r="FR54" s="813">
        <v>5527.5299999999988</v>
      </c>
      <c r="FS54" s="813">
        <v>5527.5299999999988</v>
      </c>
      <c r="FT54" s="813">
        <v>5527.5299999999988</v>
      </c>
      <c r="FU54" s="813">
        <v>5527.5299999999988</v>
      </c>
      <c r="FV54" s="813">
        <v>5527.5299999999988</v>
      </c>
      <c r="FW54" s="813">
        <v>5527.5299999999988</v>
      </c>
      <c r="FX54" s="813">
        <v>5527.5299999999988</v>
      </c>
      <c r="FY54" s="813">
        <v>5527.5299999999988</v>
      </c>
      <c r="FZ54" s="813">
        <v>5527.5299999999988</v>
      </c>
      <c r="GA54" s="813">
        <v>5527.5299999999988</v>
      </c>
      <c r="GB54" s="813">
        <v>5527.5299999999988</v>
      </c>
      <c r="GC54" s="813">
        <v>5527.5299999999988</v>
      </c>
      <c r="GD54" s="813">
        <v>5527.5299999999988</v>
      </c>
      <c r="GE54" s="813">
        <v>5527.5299999999988</v>
      </c>
      <c r="GF54" s="813">
        <v>5527.5299999999988</v>
      </c>
      <c r="GG54" s="813">
        <v>5527.5299999999988</v>
      </c>
      <c r="GH54" s="813">
        <v>5527.5299999999988</v>
      </c>
      <c r="GI54" s="813">
        <v>5527.5299999999988</v>
      </c>
      <c r="GJ54" s="813">
        <v>5527.5299999999988</v>
      </c>
      <c r="GK54" s="813">
        <v>5527.5299999999988</v>
      </c>
      <c r="GL54" s="813">
        <v>5527.5299999999988</v>
      </c>
      <c r="GM54" s="813">
        <v>5527.5299999999988</v>
      </c>
      <c r="GN54" s="813">
        <v>5527.5299999999988</v>
      </c>
      <c r="GO54" s="813">
        <v>5527.5299999999988</v>
      </c>
      <c r="GP54" s="813">
        <v>5527.5299999999988</v>
      </c>
      <c r="GQ54" s="813">
        <v>5527.5299999999988</v>
      </c>
      <c r="GR54" s="813">
        <v>5527.5299999999988</v>
      </c>
      <c r="GS54" s="813">
        <v>5527.5299999999988</v>
      </c>
      <c r="GT54" s="813">
        <v>5527.5299999999988</v>
      </c>
      <c r="GU54" s="813">
        <v>5527.5299999999988</v>
      </c>
      <c r="GV54" s="813">
        <v>5527.5299999999988</v>
      </c>
      <c r="GW54" s="813">
        <v>5527.5299999999988</v>
      </c>
      <c r="GX54" s="813">
        <v>5527.5299999999988</v>
      </c>
      <c r="GY54" s="813">
        <v>5527.5299999999988</v>
      </c>
      <c r="GZ54" s="813">
        <v>5527.5299999999988</v>
      </c>
      <c r="HA54" s="813">
        <v>5527.5299999999988</v>
      </c>
      <c r="HB54" s="813">
        <v>5527.5299999999988</v>
      </c>
      <c r="HC54" s="813">
        <v>5527.5299999999988</v>
      </c>
      <c r="HD54" s="813">
        <v>5527.5299999999988</v>
      </c>
      <c r="HE54" s="813">
        <v>5527.5299999999988</v>
      </c>
      <c r="HF54" s="813">
        <v>5527.5299999999988</v>
      </c>
      <c r="HG54" s="813">
        <v>5527.5299999999988</v>
      </c>
      <c r="HH54" s="813">
        <v>5527.5299999999988</v>
      </c>
      <c r="HI54" s="813">
        <v>5527.5299999999988</v>
      </c>
      <c r="HJ54" s="813">
        <v>5527.5299999999988</v>
      </c>
      <c r="HK54" s="813">
        <v>5527.5299999999988</v>
      </c>
      <c r="HL54" s="813">
        <v>5527.5299999999988</v>
      </c>
      <c r="HM54" s="813">
        <v>5527.5299999999988</v>
      </c>
      <c r="HN54" s="813">
        <v>5527.5299999999988</v>
      </c>
      <c r="HO54" s="813">
        <v>5527.5299999999988</v>
      </c>
      <c r="HP54" s="813">
        <v>5527.5299999999988</v>
      </c>
      <c r="HQ54" s="813">
        <v>5527.5299999999988</v>
      </c>
      <c r="HR54" s="813">
        <v>5527.5299999999988</v>
      </c>
      <c r="HS54" s="813">
        <v>5527.5299999999988</v>
      </c>
      <c r="HT54" s="813">
        <v>5527.5299999999988</v>
      </c>
      <c r="HU54" s="813">
        <v>5527.5299999999988</v>
      </c>
      <c r="HV54" s="813">
        <v>5527.5299999999988</v>
      </c>
      <c r="HW54" s="813">
        <v>5527.5299999999988</v>
      </c>
      <c r="HX54" s="813">
        <v>5527.5299999999988</v>
      </c>
      <c r="HY54" s="813">
        <v>5527.5299999999988</v>
      </c>
      <c r="HZ54" s="813">
        <v>5527.5299999999988</v>
      </c>
      <c r="IA54" s="813">
        <v>5527.5299999999988</v>
      </c>
      <c r="IB54" s="813">
        <v>5527.5299999999988</v>
      </c>
      <c r="IC54" s="813">
        <v>5527.5299999999988</v>
      </c>
      <c r="ID54" s="813">
        <v>5527.5299999999988</v>
      </c>
      <c r="IE54" s="813">
        <v>5527.5299999999988</v>
      </c>
      <c r="IF54" s="813">
        <v>5527.5299999999988</v>
      </c>
      <c r="IG54" s="813">
        <v>5527.5299999999988</v>
      </c>
      <c r="IH54" s="813">
        <v>5527.5299999999988</v>
      </c>
      <c r="II54" s="813">
        <v>5527.5299999999988</v>
      </c>
      <c r="IJ54" s="813">
        <v>5527.5299999999988</v>
      </c>
      <c r="IK54" s="813">
        <v>5527.5299999999988</v>
      </c>
      <c r="IL54" s="813">
        <v>5527.5299999999988</v>
      </c>
      <c r="IM54" s="813">
        <v>5527.5299999999988</v>
      </c>
      <c r="IN54" s="813">
        <v>5527.5299999999988</v>
      </c>
      <c r="IO54" s="813">
        <v>5527.5299999999988</v>
      </c>
      <c r="IP54" s="813">
        <v>5527.5299999999988</v>
      </c>
      <c r="IQ54" s="813">
        <v>5527.5299999999988</v>
      </c>
      <c r="IR54" s="813">
        <v>5527.5299999999988</v>
      </c>
      <c r="IS54" s="813">
        <v>5527.5299999999988</v>
      </c>
      <c r="IT54" s="813">
        <v>5527.5299999999988</v>
      </c>
      <c r="IU54" s="813">
        <v>5527.5299999999988</v>
      </c>
      <c r="IV54" s="813">
        <v>5527.5299999999988</v>
      </c>
      <c r="IW54" s="813">
        <v>5527.5299999999988</v>
      </c>
    </row>
    <row r="55" spans="2:257" ht="16.5" thickBot="1">
      <c r="B55" s="1097" t="s">
        <v>555</v>
      </c>
      <c r="C55" s="1098">
        <v>27681.384293999999</v>
      </c>
      <c r="D55" s="1099"/>
      <c r="E55" s="841"/>
      <c r="F55" s="1093"/>
      <c r="G55" s="1083"/>
      <c r="AC55" s="813">
        <v>27681.384293999999</v>
      </c>
      <c r="AD55" s="813" t="s">
        <v>555</v>
      </c>
      <c r="AE55" s="813">
        <v>27681.384293999999</v>
      </c>
      <c r="AF55" s="813" t="s">
        <v>555</v>
      </c>
      <c r="AG55" s="813">
        <v>27681.384293999999</v>
      </c>
      <c r="AH55" s="813" t="s">
        <v>555</v>
      </c>
      <c r="AI55" s="813">
        <v>27681.384293999999</v>
      </c>
      <c r="AJ55" s="813" t="s">
        <v>555</v>
      </c>
      <c r="AK55" s="813">
        <v>27681.384293999999</v>
      </c>
      <c r="AL55" s="813" t="s">
        <v>555</v>
      </c>
      <c r="AM55" s="813">
        <v>27681.384293999999</v>
      </c>
      <c r="AN55" s="813" t="s">
        <v>555</v>
      </c>
      <c r="AO55" s="813">
        <v>27681.384293999999</v>
      </c>
      <c r="AP55" s="813" t="s">
        <v>555</v>
      </c>
      <c r="AQ55" s="813">
        <v>27681.384293999999</v>
      </c>
      <c r="AR55" s="813" t="s">
        <v>555</v>
      </c>
      <c r="AS55" s="813">
        <v>27681.384293999999</v>
      </c>
      <c r="AT55" s="813" t="s">
        <v>555</v>
      </c>
      <c r="AU55" s="813">
        <v>27681.384293999999</v>
      </c>
      <c r="AV55" s="813" t="s">
        <v>555</v>
      </c>
      <c r="AW55" s="813">
        <v>27681.384293999999</v>
      </c>
      <c r="AX55" s="813" t="s">
        <v>555</v>
      </c>
      <c r="AY55" s="813">
        <v>27681.384293999999</v>
      </c>
      <c r="AZ55" s="813" t="s">
        <v>555</v>
      </c>
      <c r="BA55" s="813">
        <v>27681.384293999999</v>
      </c>
      <c r="BB55" s="813" t="s">
        <v>555</v>
      </c>
      <c r="BC55" s="813">
        <v>27681.384293999999</v>
      </c>
      <c r="BD55" s="813" t="s">
        <v>555</v>
      </c>
      <c r="BE55" s="813">
        <v>27681.384293999999</v>
      </c>
      <c r="BF55" s="813" t="s">
        <v>555</v>
      </c>
      <c r="BG55" s="813">
        <v>27681.384293999999</v>
      </c>
      <c r="BH55" s="813" t="s">
        <v>555</v>
      </c>
      <c r="BI55" s="813">
        <v>27681.384293999999</v>
      </c>
      <c r="BJ55" s="813" t="s">
        <v>555</v>
      </c>
      <c r="BK55" s="813">
        <v>27681.384293999999</v>
      </c>
      <c r="BL55" s="813" t="s">
        <v>555</v>
      </c>
      <c r="BM55" s="813">
        <v>27681.384293999999</v>
      </c>
      <c r="BN55" s="813" t="s">
        <v>555</v>
      </c>
      <c r="BO55" s="813">
        <v>27681.384293999999</v>
      </c>
      <c r="BP55" s="813" t="s">
        <v>555</v>
      </c>
      <c r="BQ55" s="813">
        <v>27681.384293999999</v>
      </c>
      <c r="BR55" s="813" t="s">
        <v>555</v>
      </c>
      <c r="BS55" s="813">
        <v>27681.384293999999</v>
      </c>
      <c r="BT55" s="813" t="s">
        <v>555</v>
      </c>
      <c r="BU55" s="813">
        <v>27681.384293999999</v>
      </c>
      <c r="BV55" s="813" t="s">
        <v>555</v>
      </c>
      <c r="BW55" s="813">
        <v>27681.384293999999</v>
      </c>
      <c r="BX55" s="813" t="s">
        <v>555</v>
      </c>
      <c r="BY55" s="813">
        <v>27681.384293999999</v>
      </c>
      <c r="BZ55" s="813" t="s">
        <v>555</v>
      </c>
      <c r="CA55" s="813">
        <v>27681.384293999999</v>
      </c>
      <c r="CB55" s="813" t="s">
        <v>555</v>
      </c>
      <c r="CC55" s="813">
        <v>27681.384293999999</v>
      </c>
      <c r="CD55" s="813" t="s">
        <v>555</v>
      </c>
      <c r="CE55" s="813">
        <v>27681.384293999999</v>
      </c>
      <c r="CF55" s="813" t="s">
        <v>555</v>
      </c>
      <c r="CG55" s="813">
        <v>27681.384293999999</v>
      </c>
      <c r="CH55" s="813" t="s">
        <v>555</v>
      </c>
      <c r="CI55" s="813">
        <v>27681.384293999999</v>
      </c>
      <c r="CJ55" s="813" t="s">
        <v>555</v>
      </c>
      <c r="CK55" s="813">
        <v>27681.384293999999</v>
      </c>
      <c r="CL55" s="813" t="s">
        <v>555</v>
      </c>
      <c r="CM55" s="813">
        <v>27681.384293999999</v>
      </c>
      <c r="CN55" s="813" t="s">
        <v>555</v>
      </c>
      <c r="CO55" s="813">
        <v>27681.384293999999</v>
      </c>
      <c r="CP55" s="813" t="s">
        <v>555</v>
      </c>
      <c r="CQ55" s="813">
        <v>27681.384293999999</v>
      </c>
      <c r="CR55" s="813" t="s">
        <v>555</v>
      </c>
      <c r="CS55" s="813">
        <v>27681.384293999999</v>
      </c>
      <c r="CT55" s="813" t="s">
        <v>555</v>
      </c>
      <c r="CU55" s="813">
        <v>27681.384293999999</v>
      </c>
      <c r="CV55" s="813" t="s">
        <v>555</v>
      </c>
      <c r="CW55" s="813">
        <v>27681.384293999999</v>
      </c>
      <c r="CX55" s="813" t="s">
        <v>555</v>
      </c>
      <c r="CY55" s="813">
        <v>27681.384293999999</v>
      </c>
      <c r="CZ55" s="813" t="s">
        <v>555</v>
      </c>
      <c r="DA55" s="813">
        <v>27681.384293999999</v>
      </c>
      <c r="DB55" s="813" t="s">
        <v>555</v>
      </c>
      <c r="DC55" s="813">
        <v>27681.384293999999</v>
      </c>
      <c r="DD55" s="813" t="s">
        <v>555</v>
      </c>
      <c r="DE55" s="813">
        <v>27681.384293999999</v>
      </c>
      <c r="DF55" s="813" t="s">
        <v>555</v>
      </c>
      <c r="DG55" s="813">
        <v>27681.384293999999</v>
      </c>
      <c r="DH55" s="813" t="s">
        <v>555</v>
      </c>
      <c r="DI55" s="813">
        <v>27681.384293999999</v>
      </c>
      <c r="DJ55" s="813" t="s">
        <v>555</v>
      </c>
      <c r="DK55" s="813">
        <v>27681.384293999999</v>
      </c>
      <c r="DL55" s="813" t="s">
        <v>555</v>
      </c>
      <c r="DM55" s="813">
        <v>27681.384293999999</v>
      </c>
      <c r="DN55" s="813" t="s">
        <v>555</v>
      </c>
      <c r="DO55" s="813">
        <v>27681.384293999999</v>
      </c>
      <c r="DP55" s="813" t="s">
        <v>555</v>
      </c>
      <c r="DQ55" s="813">
        <v>27681.384293999999</v>
      </c>
      <c r="DR55" s="813" t="s">
        <v>555</v>
      </c>
      <c r="DS55" s="813">
        <v>27681.384293999999</v>
      </c>
      <c r="DT55" s="813" t="s">
        <v>555</v>
      </c>
      <c r="DU55" s="813">
        <v>27681.384293999999</v>
      </c>
      <c r="DV55" s="813" t="s">
        <v>555</v>
      </c>
      <c r="DW55" s="813">
        <v>27681.384293999999</v>
      </c>
      <c r="DX55" s="813" t="s">
        <v>555</v>
      </c>
      <c r="DY55" s="813">
        <v>27681.384293999999</v>
      </c>
      <c r="DZ55" s="813" t="s">
        <v>555</v>
      </c>
      <c r="EA55" s="813">
        <v>27681.384293999999</v>
      </c>
      <c r="EB55" s="813" t="s">
        <v>555</v>
      </c>
      <c r="EC55" s="813">
        <v>27681.384293999999</v>
      </c>
      <c r="ED55" s="813" t="s">
        <v>555</v>
      </c>
      <c r="EE55" s="813">
        <v>27681.384293999999</v>
      </c>
      <c r="EF55" s="813" t="s">
        <v>555</v>
      </c>
      <c r="EG55" s="813">
        <v>27681.384293999999</v>
      </c>
      <c r="EH55" s="813" t="s">
        <v>555</v>
      </c>
      <c r="EI55" s="813">
        <v>27681.384293999999</v>
      </c>
      <c r="EJ55" s="813" t="s">
        <v>555</v>
      </c>
      <c r="EK55" s="813">
        <v>27681.384293999999</v>
      </c>
      <c r="EL55" s="813" t="s">
        <v>555</v>
      </c>
      <c r="EM55" s="813">
        <v>27681.384293999999</v>
      </c>
      <c r="EN55" s="813" t="s">
        <v>555</v>
      </c>
      <c r="EO55" s="813">
        <v>27681.384293999999</v>
      </c>
      <c r="EP55" s="813" t="s">
        <v>555</v>
      </c>
      <c r="EQ55" s="813">
        <v>27681.384293999999</v>
      </c>
      <c r="ER55" s="813" t="s">
        <v>555</v>
      </c>
      <c r="ES55" s="813">
        <v>27681.384293999999</v>
      </c>
      <c r="ET55" s="813" t="s">
        <v>555</v>
      </c>
      <c r="EU55" s="813">
        <v>27681.384293999999</v>
      </c>
      <c r="EV55" s="813" t="s">
        <v>555</v>
      </c>
      <c r="EW55" s="813">
        <v>27681.384293999999</v>
      </c>
      <c r="EX55" s="813" t="s">
        <v>555</v>
      </c>
      <c r="EY55" s="813">
        <v>27681.384293999999</v>
      </c>
      <c r="EZ55" s="813" t="s">
        <v>555</v>
      </c>
      <c r="FA55" s="813">
        <v>27681.384293999999</v>
      </c>
      <c r="FB55" s="813" t="s">
        <v>555</v>
      </c>
      <c r="FC55" s="813">
        <v>27681.384293999999</v>
      </c>
      <c r="FD55" s="813" t="s">
        <v>555</v>
      </c>
      <c r="FE55" s="813">
        <v>27681.384293999999</v>
      </c>
      <c r="FF55" s="813" t="s">
        <v>555</v>
      </c>
      <c r="FG55" s="813">
        <v>27681.384293999999</v>
      </c>
      <c r="FH55" s="813" t="s">
        <v>555</v>
      </c>
      <c r="FI55" s="813">
        <v>27681.384293999999</v>
      </c>
      <c r="FJ55" s="813" t="s">
        <v>555</v>
      </c>
      <c r="FK55" s="813">
        <v>27681.384293999999</v>
      </c>
      <c r="FL55" s="813" t="s">
        <v>555</v>
      </c>
      <c r="FM55" s="813">
        <v>27681.384293999999</v>
      </c>
      <c r="FN55" s="813" t="s">
        <v>555</v>
      </c>
      <c r="FO55" s="813">
        <v>27681.384293999999</v>
      </c>
      <c r="FP55" s="813" t="s">
        <v>555</v>
      </c>
      <c r="FQ55" s="813">
        <v>27681.384293999999</v>
      </c>
      <c r="FR55" s="813" t="s">
        <v>555</v>
      </c>
      <c r="FS55" s="813">
        <v>27681.384293999999</v>
      </c>
      <c r="FT55" s="813" t="s">
        <v>555</v>
      </c>
      <c r="FU55" s="813">
        <v>27681.384293999999</v>
      </c>
      <c r="FV55" s="813" t="s">
        <v>555</v>
      </c>
      <c r="FW55" s="813">
        <v>27681.384293999999</v>
      </c>
      <c r="FX55" s="813" t="s">
        <v>555</v>
      </c>
      <c r="FY55" s="813">
        <v>27681.384293999999</v>
      </c>
      <c r="FZ55" s="813" t="s">
        <v>555</v>
      </c>
      <c r="GA55" s="813">
        <v>27681.384293999999</v>
      </c>
      <c r="GB55" s="813" t="s">
        <v>555</v>
      </c>
      <c r="GC55" s="813">
        <v>27681.384293999999</v>
      </c>
      <c r="GD55" s="813" t="s">
        <v>555</v>
      </c>
      <c r="GE55" s="813">
        <v>27681.384293999999</v>
      </c>
      <c r="GF55" s="813" t="s">
        <v>555</v>
      </c>
      <c r="GG55" s="813">
        <v>27681.384293999999</v>
      </c>
      <c r="GH55" s="813" t="s">
        <v>555</v>
      </c>
      <c r="GI55" s="813">
        <v>27681.384293999999</v>
      </c>
      <c r="GJ55" s="813" t="s">
        <v>555</v>
      </c>
      <c r="GK55" s="813">
        <v>27681.384293999999</v>
      </c>
      <c r="GL55" s="813" t="s">
        <v>555</v>
      </c>
      <c r="GM55" s="813">
        <v>27681.384293999999</v>
      </c>
      <c r="GN55" s="813" t="s">
        <v>555</v>
      </c>
      <c r="GO55" s="813">
        <v>27681.384293999999</v>
      </c>
      <c r="GP55" s="813" t="s">
        <v>555</v>
      </c>
      <c r="GQ55" s="813">
        <v>27681.384293999999</v>
      </c>
      <c r="GR55" s="813" t="s">
        <v>555</v>
      </c>
      <c r="GS55" s="813">
        <v>27681.384293999999</v>
      </c>
      <c r="GT55" s="813" t="s">
        <v>555</v>
      </c>
      <c r="GU55" s="813">
        <v>27681.384293999999</v>
      </c>
      <c r="GV55" s="813" t="s">
        <v>555</v>
      </c>
      <c r="GW55" s="813">
        <v>27681.384293999999</v>
      </c>
      <c r="GX55" s="813" t="s">
        <v>555</v>
      </c>
      <c r="GY55" s="813">
        <v>27681.384293999999</v>
      </c>
      <c r="GZ55" s="813" t="s">
        <v>555</v>
      </c>
      <c r="HA55" s="813">
        <v>27681.384293999999</v>
      </c>
      <c r="HB55" s="813" t="s">
        <v>555</v>
      </c>
      <c r="HC55" s="813">
        <v>27681.384293999999</v>
      </c>
      <c r="HD55" s="813" t="s">
        <v>555</v>
      </c>
      <c r="HE55" s="813">
        <v>27681.384293999999</v>
      </c>
      <c r="HF55" s="813" t="s">
        <v>555</v>
      </c>
      <c r="HG55" s="813">
        <v>27681.384293999999</v>
      </c>
      <c r="HH55" s="813" t="s">
        <v>555</v>
      </c>
      <c r="HI55" s="813">
        <v>27681.384293999999</v>
      </c>
      <c r="HJ55" s="813" t="s">
        <v>555</v>
      </c>
      <c r="HK55" s="813">
        <v>27681.384293999999</v>
      </c>
      <c r="HL55" s="813" t="s">
        <v>555</v>
      </c>
      <c r="HM55" s="813">
        <v>27681.384293999999</v>
      </c>
      <c r="HN55" s="813" t="s">
        <v>555</v>
      </c>
      <c r="HO55" s="813">
        <v>27681.384293999999</v>
      </c>
      <c r="HP55" s="813" t="s">
        <v>555</v>
      </c>
      <c r="HQ55" s="813">
        <v>27681.384293999999</v>
      </c>
      <c r="HR55" s="813" t="s">
        <v>555</v>
      </c>
      <c r="HS55" s="813">
        <v>27681.384293999999</v>
      </c>
      <c r="HT55" s="813" t="s">
        <v>555</v>
      </c>
      <c r="HU55" s="813">
        <v>27681.384293999999</v>
      </c>
      <c r="HV55" s="813" t="s">
        <v>555</v>
      </c>
      <c r="HW55" s="813">
        <v>27681.384293999999</v>
      </c>
      <c r="HX55" s="813" t="s">
        <v>555</v>
      </c>
      <c r="HY55" s="813">
        <v>27681.384293999999</v>
      </c>
      <c r="HZ55" s="813" t="s">
        <v>555</v>
      </c>
      <c r="IA55" s="813">
        <v>27681.384293999999</v>
      </c>
      <c r="IB55" s="813" t="s">
        <v>555</v>
      </c>
      <c r="IC55" s="813">
        <v>27681.384293999999</v>
      </c>
      <c r="ID55" s="813" t="s">
        <v>555</v>
      </c>
      <c r="IE55" s="813">
        <v>27681.384293999999</v>
      </c>
      <c r="IF55" s="813" t="s">
        <v>555</v>
      </c>
      <c r="IG55" s="813">
        <v>27681.384293999999</v>
      </c>
      <c r="IH55" s="813" t="s">
        <v>555</v>
      </c>
      <c r="II55" s="813">
        <v>27681.384293999999</v>
      </c>
      <c r="IJ55" s="813" t="s">
        <v>555</v>
      </c>
      <c r="IK55" s="813">
        <v>27681.384293999999</v>
      </c>
      <c r="IL55" s="813" t="s">
        <v>555</v>
      </c>
      <c r="IM55" s="813">
        <v>27681.384293999999</v>
      </c>
      <c r="IN55" s="813" t="s">
        <v>555</v>
      </c>
      <c r="IO55" s="813">
        <v>27681.384293999999</v>
      </c>
      <c r="IP55" s="813" t="s">
        <v>555</v>
      </c>
      <c r="IQ55" s="813">
        <v>27681.384293999999</v>
      </c>
      <c r="IR55" s="813" t="s">
        <v>555</v>
      </c>
      <c r="IS55" s="813">
        <v>27681.384293999999</v>
      </c>
      <c r="IT55" s="813" t="s">
        <v>555</v>
      </c>
      <c r="IU55" s="813">
        <v>27681.384293999999</v>
      </c>
      <c r="IV55" s="813" t="s">
        <v>555</v>
      </c>
      <c r="IW55" s="813">
        <v>27681.384293999999</v>
      </c>
    </row>
    <row r="56" spans="2:257" ht="16.5" thickTop="1">
      <c r="B56" s="813" t="s">
        <v>1122</v>
      </c>
      <c r="D56" s="841"/>
      <c r="E56" s="841"/>
      <c r="F56" s="1093"/>
      <c r="G56" s="1083"/>
    </row>
    <row r="57" spans="2:257">
      <c r="E57" s="841"/>
      <c r="F57" s="1093"/>
      <c r="G57" s="1083"/>
    </row>
    <row r="58" spans="2:257">
      <c r="F58" s="1076"/>
      <c r="G58" s="1076"/>
    </row>
    <row r="59" spans="2:257">
      <c r="E59" s="1076"/>
      <c r="F59" s="1076"/>
    </row>
    <row r="60" spans="2:257">
      <c r="E60" s="1076"/>
      <c r="F60" s="1076"/>
    </row>
    <row r="61" spans="2:257">
      <c r="E61" s="1076"/>
      <c r="F61" s="1076"/>
    </row>
    <row r="62" spans="2:257">
      <c r="E62" s="1076"/>
      <c r="F62" s="1076"/>
    </row>
    <row r="63" spans="2:257">
      <c r="E63" s="1076"/>
      <c r="F63" s="1076"/>
    </row>
    <row r="64" spans="2:257">
      <c r="E64" s="1076"/>
      <c r="F64" s="1076"/>
    </row>
    <row r="65" spans="5:8">
      <c r="E65" s="1076"/>
      <c r="F65" s="1076"/>
      <c r="G65" s="1076"/>
      <c r="H65" s="1076"/>
    </row>
    <row r="66" spans="5:8">
      <c r="E66" s="1076"/>
      <c r="F66" s="1076"/>
    </row>
    <row r="67" spans="5:8">
      <c r="G67" s="1076"/>
    </row>
  </sheetData>
  <mergeCells count="3">
    <mergeCell ref="B1:D1"/>
    <mergeCell ref="B2:D2"/>
    <mergeCell ref="B3:D3"/>
  </mergeCells>
  <pageMargins left="0.7" right="0.7" top="0.75" bottom="0.75" header="0.3" footer="0.3"/>
  <pageSetup paperSize="9" scale="84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selection activeCell="O18" sqref="O18"/>
    </sheetView>
  </sheetViews>
  <sheetFormatPr defaultColWidth="12" defaultRowHeight="15.75"/>
  <cols>
    <col min="1" max="1" width="24.85546875" style="813" customWidth="1"/>
    <col min="2" max="4" width="11" style="813" customWidth="1"/>
    <col min="5" max="5" width="13.140625" style="813" customWidth="1"/>
    <col min="6" max="6" width="11" style="813" customWidth="1"/>
    <col min="7" max="7" width="12.7109375" style="813" customWidth="1"/>
    <col min="8" max="8" width="11" style="813" customWidth="1"/>
    <col min="9" max="9" width="11.85546875" style="813" customWidth="1"/>
    <col min="10" max="12" width="11" style="813" customWidth="1"/>
    <col min="13" max="256" width="12" style="813"/>
    <col min="257" max="257" width="24.85546875" style="813" customWidth="1"/>
    <col min="258" max="258" width="10.140625" style="813" customWidth="1"/>
    <col min="259" max="259" width="6.7109375" style="813" customWidth="1"/>
    <col min="260" max="260" width="7.140625" style="813" customWidth="1"/>
    <col min="261" max="261" width="9.140625" style="813" customWidth="1"/>
    <col min="262" max="262" width="8.28515625" style="813" bestFit="1" customWidth="1"/>
    <col min="263" max="263" width="10.42578125" style="813" customWidth="1"/>
    <col min="264" max="264" width="8.28515625" style="813" bestFit="1" customWidth="1"/>
    <col min="265" max="265" width="9" style="813" customWidth="1"/>
    <col min="266" max="266" width="8.28515625" style="813" bestFit="1" customWidth="1"/>
    <col min="267" max="267" width="8.140625" style="813" customWidth="1"/>
    <col min="268" max="268" width="6.7109375" style="813" bestFit="1" customWidth="1"/>
    <col min="269" max="512" width="12" style="813"/>
    <col min="513" max="513" width="24.85546875" style="813" customWidth="1"/>
    <col min="514" max="514" width="10.140625" style="813" customWidth="1"/>
    <col min="515" max="515" width="6.7109375" style="813" customWidth="1"/>
    <col min="516" max="516" width="7.140625" style="813" customWidth="1"/>
    <col min="517" max="517" width="9.140625" style="813" customWidth="1"/>
    <col min="518" max="518" width="8.28515625" style="813" bestFit="1" customWidth="1"/>
    <col min="519" max="519" width="10.42578125" style="813" customWidth="1"/>
    <col min="520" max="520" width="8.28515625" style="813" bestFit="1" customWidth="1"/>
    <col min="521" max="521" width="9" style="813" customWidth="1"/>
    <col min="522" max="522" width="8.28515625" style="813" bestFit="1" customWidth="1"/>
    <col min="523" max="523" width="8.140625" style="813" customWidth="1"/>
    <col min="524" max="524" width="6.7109375" style="813" bestFit="1" customWidth="1"/>
    <col min="525" max="768" width="12" style="813"/>
    <col min="769" max="769" width="24.85546875" style="813" customWidth="1"/>
    <col min="770" max="770" width="10.140625" style="813" customWidth="1"/>
    <col min="771" max="771" width="6.7109375" style="813" customWidth="1"/>
    <col min="772" max="772" width="7.140625" style="813" customWidth="1"/>
    <col min="773" max="773" width="9.140625" style="813" customWidth="1"/>
    <col min="774" max="774" width="8.28515625" style="813" bestFit="1" customWidth="1"/>
    <col min="775" max="775" width="10.42578125" style="813" customWidth="1"/>
    <col min="776" max="776" width="8.28515625" style="813" bestFit="1" customWidth="1"/>
    <col min="777" max="777" width="9" style="813" customWidth="1"/>
    <col min="778" max="778" width="8.28515625" style="813" bestFit="1" customWidth="1"/>
    <col min="779" max="779" width="8.140625" style="813" customWidth="1"/>
    <col min="780" max="780" width="6.7109375" style="813" bestFit="1" customWidth="1"/>
    <col min="781" max="1024" width="12" style="813"/>
    <col min="1025" max="1025" width="24.85546875" style="813" customWidth="1"/>
    <col min="1026" max="1026" width="10.140625" style="813" customWidth="1"/>
    <col min="1027" max="1027" width="6.7109375" style="813" customWidth="1"/>
    <col min="1028" max="1028" width="7.140625" style="813" customWidth="1"/>
    <col min="1029" max="1029" width="9.140625" style="813" customWidth="1"/>
    <col min="1030" max="1030" width="8.28515625" style="813" bestFit="1" customWidth="1"/>
    <col min="1031" max="1031" width="10.42578125" style="813" customWidth="1"/>
    <col min="1032" max="1032" width="8.28515625" style="813" bestFit="1" customWidth="1"/>
    <col min="1033" max="1033" width="9" style="813" customWidth="1"/>
    <col min="1034" max="1034" width="8.28515625" style="813" bestFit="1" customWidth="1"/>
    <col min="1035" max="1035" width="8.140625" style="813" customWidth="1"/>
    <col min="1036" max="1036" width="6.7109375" style="813" bestFit="1" customWidth="1"/>
    <col min="1037" max="1280" width="12" style="813"/>
    <col min="1281" max="1281" width="24.85546875" style="813" customWidth="1"/>
    <col min="1282" max="1282" width="10.140625" style="813" customWidth="1"/>
    <col min="1283" max="1283" width="6.7109375" style="813" customWidth="1"/>
    <col min="1284" max="1284" width="7.140625" style="813" customWidth="1"/>
    <col min="1285" max="1285" width="9.140625" style="813" customWidth="1"/>
    <col min="1286" max="1286" width="8.28515625" style="813" bestFit="1" customWidth="1"/>
    <col min="1287" max="1287" width="10.42578125" style="813" customWidth="1"/>
    <col min="1288" max="1288" width="8.28515625" style="813" bestFit="1" customWidth="1"/>
    <col min="1289" max="1289" width="9" style="813" customWidth="1"/>
    <col min="1290" max="1290" width="8.28515625" style="813" bestFit="1" customWidth="1"/>
    <col min="1291" max="1291" width="8.140625" style="813" customWidth="1"/>
    <col min="1292" max="1292" width="6.7109375" style="813" bestFit="1" customWidth="1"/>
    <col min="1293" max="1536" width="12" style="813"/>
    <col min="1537" max="1537" width="24.85546875" style="813" customWidth="1"/>
    <col min="1538" max="1538" width="10.140625" style="813" customWidth="1"/>
    <col min="1539" max="1539" width="6.7109375" style="813" customWidth="1"/>
    <col min="1540" max="1540" width="7.140625" style="813" customWidth="1"/>
    <col min="1541" max="1541" width="9.140625" style="813" customWidth="1"/>
    <col min="1542" max="1542" width="8.28515625" style="813" bestFit="1" customWidth="1"/>
    <col min="1543" max="1543" width="10.42578125" style="813" customWidth="1"/>
    <col min="1544" max="1544" width="8.28515625" style="813" bestFit="1" customWidth="1"/>
    <col min="1545" max="1545" width="9" style="813" customWidth="1"/>
    <col min="1546" max="1546" width="8.28515625" style="813" bestFit="1" customWidth="1"/>
    <col min="1547" max="1547" width="8.140625" style="813" customWidth="1"/>
    <col min="1548" max="1548" width="6.7109375" style="813" bestFit="1" customWidth="1"/>
    <col min="1549" max="1792" width="12" style="813"/>
    <col min="1793" max="1793" width="24.85546875" style="813" customWidth="1"/>
    <col min="1794" max="1794" width="10.140625" style="813" customWidth="1"/>
    <col min="1795" max="1795" width="6.7109375" style="813" customWidth="1"/>
    <col min="1796" max="1796" width="7.140625" style="813" customWidth="1"/>
    <col min="1797" max="1797" width="9.140625" style="813" customWidth="1"/>
    <col min="1798" max="1798" width="8.28515625" style="813" bestFit="1" customWidth="1"/>
    <col min="1799" max="1799" width="10.42578125" style="813" customWidth="1"/>
    <col min="1800" max="1800" width="8.28515625" style="813" bestFit="1" customWidth="1"/>
    <col min="1801" max="1801" width="9" style="813" customWidth="1"/>
    <col min="1802" max="1802" width="8.28515625" style="813" bestFit="1" customWidth="1"/>
    <col min="1803" max="1803" width="8.140625" style="813" customWidth="1"/>
    <col min="1804" max="1804" width="6.7109375" style="813" bestFit="1" customWidth="1"/>
    <col min="1805" max="2048" width="12" style="813"/>
    <col min="2049" max="2049" width="24.85546875" style="813" customWidth="1"/>
    <col min="2050" max="2050" width="10.140625" style="813" customWidth="1"/>
    <col min="2051" max="2051" width="6.7109375" style="813" customWidth="1"/>
    <col min="2052" max="2052" width="7.140625" style="813" customWidth="1"/>
    <col min="2053" max="2053" width="9.140625" style="813" customWidth="1"/>
    <col min="2054" max="2054" width="8.28515625" style="813" bestFit="1" customWidth="1"/>
    <col min="2055" max="2055" width="10.42578125" style="813" customWidth="1"/>
    <col min="2056" max="2056" width="8.28515625" style="813" bestFit="1" customWidth="1"/>
    <col min="2057" max="2057" width="9" style="813" customWidth="1"/>
    <col min="2058" max="2058" width="8.28515625" style="813" bestFit="1" customWidth="1"/>
    <col min="2059" max="2059" width="8.140625" style="813" customWidth="1"/>
    <col min="2060" max="2060" width="6.7109375" style="813" bestFit="1" customWidth="1"/>
    <col min="2061" max="2304" width="12" style="813"/>
    <col min="2305" max="2305" width="24.85546875" style="813" customWidth="1"/>
    <col min="2306" max="2306" width="10.140625" style="813" customWidth="1"/>
    <col min="2307" max="2307" width="6.7109375" style="813" customWidth="1"/>
    <col min="2308" max="2308" width="7.140625" style="813" customWidth="1"/>
    <col min="2309" max="2309" width="9.140625" style="813" customWidth="1"/>
    <col min="2310" max="2310" width="8.28515625" style="813" bestFit="1" customWidth="1"/>
    <col min="2311" max="2311" width="10.42578125" style="813" customWidth="1"/>
    <col min="2312" max="2312" width="8.28515625" style="813" bestFit="1" customWidth="1"/>
    <col min="2313" max="2313" width="9" style="813" customWidth="1"/>
    <col min="2314" max="2314" width="8.28515625" style="813" bestFit="1" customWidth="1"/>
    <col min="2315" max="2315" width="8.140625" style="813" customWidth="1"/>
    <col min="2316" max="2316" width="6.7109375" style="813" bestFit="1" customWidth="1"/>
    <col min="2317" max="2560" width="12" style="813"/>
    <col min="2561" max="2561" width="24.85546875" style="813" customWidth="1"/>
    <col min="2562" max="2562" width="10.140625" style="813" customWidth="1"/>
    <col min="2563" max="2563" width="6.7109375" style="813" customWidth="1"/>
    <col min="2564" max="2564" width="7.140625" style="813" customWidth="1"/>
    <col min="2565" max="2565" width="9.140625" style="813" customWidth="1"/>
    <col min="2566" max="2566" width="8.28515625" style="813" bestFit="1" customWidth="1"/>
    <col min="2567" max="2567" width="10.42578125" style="813" customWidth="1"/>
    <col min="2568" max="2568" width="8.28515625" style="813" bestFit="1" customWidth="1"/>
    <col min="2569" max="2569" width="9" style="813" customWidth="1"/>
    <col min="2570" max="2570" width="8.28515625" style="813" bestFit="1" customWidth="1"/>
    <col min="2571" max="2571" width="8.140625" style="813" customWidth="1"/>
    <col min="2572" max="2572" width="6.7109375" style="813" bestFit="1" customWidth="1"/>
    <col min="2573" max="2816" width="12" style="813"/>
    <col min="2817" max="2817" width="24.85546875" style="813" customWidth="1"/>
    <col min="2818" max="2818" width="10.140625" style="813" customWidth="1"/>
    <col min="2819" max="2819" width="6.7109375" style="813" customWidth="1"/>
    <col min="2820" max="2820" width="7.140625" style="813" customWidth="1"/>
    <col min="2821" max="2821" width="9.140625" style="813" customWidth="1"/>
    <col min="2822" max="2822" width="8.28515625" style="813" bestFit="1" customWidth="1"/>
    <col min="2823" max="2823" width="10.42578125" style="813" customWidth="1"/>
    <col min="2824" max="2824" width="8.28515625" style="813" bestFit="1" customWidth="1"/>
    <col min="2825" max="2825" width="9" style="813" customWidth="1"/>
    <col min="2826" max="2826" width="8.28515625" style="813" bestFit="1" customWidth="1"/>
    <col min="2827" max="2827" width="8.140625" style="813" customWidth="1"/>
    <col min="2828" max="2828" width="6.7109375" style="813" bestFit="1" customWidth="1"/>
    <col min="2829" max="3072" width="12" style="813"/>
    <col min="3073" max="3073" width="24.85546875" style="813" customWidth="1"/>
    <col min="3074" max="3074" width="10.140625" style="813" customWidth="1"/>
    <col min="3075" max="3075" width="6.7109375" style="813" customWidth="1"/>
    <col min="3076" max="3076" width="7.140625" style="813" customWidth="1"/>
    <col min="3077" max="3077" width="9.140625" style="813" customWidth="1"/>
    <col min="3078" max="3078" width="8.28515625" style="813" bestFit="1" customWidth="1"/>
    <col min="3079" max="3079" width="10.42578125" style="813" customWidth="1"/>
    <col min="3080" max="3080" width="8.28515625" style="813" bestFit="1" customWidth="1"/>
    <col min="3081" max="3081" width="9" style="813" customWidth="1"/>
    <col min="3082" max="3082" width="8.28515625" style="813" bestFit="1" customWidth="1"/>
    <col min="3083" max="3083" width="8.140625" style="813" customWidth="1"/>
    <col min="3084" max="3084" width="6.7109375" style="813" bestFit="1" customWidth="1"/>
    <col min="3085" max="3328" width="12" style="813"/>
    <col min="3329" max="3329" width="24.85546875" style="813" customWidth="1"/>
    <col min="3330" max="3330" width="10.140625" style="813" customWidth="1"/>
    <col min="3331" max="3331" width="6.7109375" style="813" customWidth="1"/>
    <col min="3332" max="3332" width="7.140625" style="813" customWidth="1"/>
    <col min="3333" max="3333" width="9.140625" style="813" customWidth="1"/>
    <col min="3334" max="3334" width="8.28515625" style="813" bestFit="1" customWidth="1"/>
    <col min="3335" max="3335" width="10.42578125" style="813" customWidth="1"/>
    <col min="3336" max="3336" width="8.28515625" style="813" bestFit="1" customWidth="1"/>
    <col min="3337" max="3337" width="9" style="813" customWidth="1"/>
    <col min="3338" max="3338" width="8.28515625" style="813" bestFit="1" customWidth="1"/>
    <col min="3339" max="3339" width="8.140625" style="813" customWidth="1"/>
    <col min="3340" max="3340" width="6.7109375" style="813" bestFit="1" customWidth="1"/>
    <col min="3341" max="3584" width="12" style="813"/>
    <col min="3585" max="3585" width="24.85546875" style="813" customWidth="1"/>
    <col min="3586" max="3586" width="10.140625" style="813" customWidth="1"/>
    <col min="3587" max="3587" width="6.7109375" style="813" customWidth="1"/>
    <col min="3588" max="3588" width="7.140625" style="813" customWidth="1"/>
    <col min="3589" max="3589" width="9.140625" style="813" customWidth="1"/>
    <col min="3590" max="3590" width="8.28515625" style="813" bestFit="1" customWidth="1"/>
    <col min="3591" max="3591" width="10.42578125" style="813" customWidth="1"/>
    <col min="3592" max="3592" width="8.28515625" style="813" bestFit="1" customWidth="1"/>
    <col min="3593" max="3593" width="9" style="813" customWidth="1"/>
    <col min="3594" max="3594" width="8.28515625" style="813" bestFit="1" customWidth="1"/>
    <col min="3595" max="3595" width="8.140625" style="813" customWidth="1"/>
    <col min="3596" max="3596" width="6.7109375" style="813" bestFit="1" customWidth="1"/>
    <col min="3597" max="3840" width="12" style="813"/>
    <col min="3841" max="3841" width="24.85546875" style="813" customWidth="1"/>
    <col min="3842" max="3842" width="10.140625" style="813" customWidth="1"/>
    <col min="3843" max="3843" width="6.7109375" style="813" customWidth="1"/>
    <col min="3844" max="3844" width="7.140625" style="813" customWidth="1"/>
    <col min="3845" max="3845" width="9.140625" style="813" customWidth="1"/>
    <col min="3846" max="3846" width="8.28515625" style="813" bestFit="1" customWidth="1"/>
    <col min="3847" max="3847" width="10.42578125" style="813" customWidth="1"/>
    <col min="3848" max="3848" width="8.28515625" style="813" bestFit="1" customWidth="1"/>
    <col min="3849" max="3849" width="9" style="813" customWidth="1"/>
    <col min="3850" max="3850" width="8.28515625" style="813" bestFit="1" customWidth="1"/>
    <col min="3851" max="3851" width="8.140625" style="813" customWidth="1"/>
    <col min="3852" max="3852" width="6.7109375" style="813" bestFit="1" customWidth="1"/>
    <col min="3853" max="4096" width="12" style="813"/>
    <col min="4097" max="4097" width="24.85546875" style="813" customWidth="1"/>
    <col min="4098" max="4098" width="10.140625" style="813" customWidth="1"/>
    <col min="4099" max="4099" width="6.7109375" style="813" customWidth="1"/>
    <col min="4100" max="4100" width="7.140625" style="813" customWidth="1"/>
    <col min="4101" max="4101" width="9.140625" style="813" customWidth="1"/>
    <col min="4102" max="4102" width="8.28515625" style="813" bestFit="1" customWidth="1"/>
    <col min="4103" max="4103" width="10.42578125" style="813" customWidth="1"/>
    <col min="4104" max="4104" width="8.28515625" style="813" bestFit="1" customWidth="1"/>
    <col min="4105" max="4105" width="9" style="813" customWidth="1"/>
    <col min="4106" max="4106" width="8.28515625" style="813" bestFit="1" customWidth="1"/>
    <col min="4107" max="4107" width="8.140625" style="813" customWidth="1"/>
    <col min="4108" max="4108" width="6.7109375" style="813" bestFit="1" customWidth="1"/>
    <col min="4109" max="4352" width="12" style="813"/>
    <col min="4353" max="4353" width="24.85546875" style="813" customWidth="1"/>
    <col min="4354" max="4354" width="10.140625" style="813" customWidth="1"/>
    <col min="4355" max="4355" width="6.7109375" style="813" customWidth="1"/>
    <col min="4356" max="4356" width="7.140625" style="813" customWidth="1"/>
    <col min="4357" max="4357" width="9.140625" style="813" customWidth="1"/>
    <col min="4358" max="4358" width="8.28515625" style="813" bestFit="1" customWidth="1"/>
    <col min="4359" max="4359" width="10.42578125" style="813" customWidth="1"/>
    <col min="4360" max="4360" width="8.28515625" style="813" bestFit="1" customWidth="1"/>
    <col min="4361" max="4361" width="9" style="813" customWidth="1"/>
    <col min="4362" max="4362" width="8.28515625" style="813" bestFit="1" customWidth="1"/>
    <col min="4363" max="4363" width="8.140625" style="813" customWidth="1"/>
    <col min="4364" max="4364" width="6.7109375" style="813" bestFit="1" customWidth="1"/>
    <col min="4365" max="4608" width="12" style="813"/>
    <col min="4609" max="4609" width="24.85546875" style="813" customWidth="1"/>
    <col min="4610" max="4610" width="10.140625" style="813" customWidth="1"/>
    <col min="4611" max="4611" width="6.7109375" style="813" customWidth="1"/>
    <col min="4612" max="4612" width="7.140625" style="813" customWidth="1"/>
    <col min="4613" max="4613" width="9.140625" style="813" customWidth="1"/>
    <col min="4614" max="4614" width="8.28515625" style="813" bestFit="1" customWidth="1"/>
    <col min="4615" max="4615" width="10.42578125" style="813" customWidth="1"/>
    <col min="4616" max="4616" width="8.28515625" style="813" bestFit="1" customWidth="1"/>
    <col min="4617" max="4617" width="9" style="813" customWidth="1"/>
    <col min="4618" max="4618" width="8.28515625" style="813" bestFit="1" customWidth="1"/>
    <col min="4619" max="4619" width="8.140625" style="813" customWidth="1"/>
    <col min="4620" max="4620" width="6.7109375" style="813" bestFit="1" customWidth="1"/>
    <col min="4621" max="4864" width="12" style="813"/>
    <col min="4865" max="4865" width="24.85546875" style="813" customWidth="1"/>
    <col min="4866" max="4866" width="10.140625" style="813" customWidth="1"/>
    <col min="4867" max="4867" width="6.7109375" style="813" customWidth="1"/>
    <col min="4868" max="4868" width="7.140625" style="813" customWidth="1"/>
    <col min="4869" max="4869" width="9.140625" style="813" customWidth="1"/>
    <col min="4870" max="4870" width="8.28515625" style="813" bestFit="1" customWidth="1"/>
    <col min="4871" max="4871" width="10.42578125" style="813" customWidth="1"/>
    <col min="4872" max="4872" width="8.28515625" style="813" bestFit="1" customWidth="1"/>
    <col min="4873" max="4873" width="9" style="813" customWidth="1"/>
    <col min="4874" max="4874" width="8.28515625" style="813" bestFit="1" customWidth="1"/>
    <col min="4875" max="4875" width="8.140625" style="813" customWidth="1"/>
    <col min="4876" max="4876" width="6.7109375" style="813" bestFit="1" customWidth="1"/>
    <col min="4877" max="5120" width="12" style="813"/>
    <col min="5121" max="5121" width="24.85546875" style="813" customWidth="1"/>
    <col min="5122" max="5122" width="10.140625" style="813" customWidth="1"/>
    <col min="5123" max="5123" width="6.7109375" style="813" customWidth="1"/>
    <col min="5124" max="5124" width="7.140625" style="813" customWidth="1"/>
    <col min="5125" max="5125" width="9.140625" style="813" customWidth="1"/>
    <col min="5126" max="5126" width="8.28515625" style="813" bestFit="1" customWidth="1"/>
    <col min="5127" max="5127" width="10.42578125" style="813" customWidth="1"/>
    <col min="5128" max="5128" width="8.28515625" style="813" bestFit="1" customWidth="1"/>
    <col min="5129" max="5129" width="9" style="813" customWidth="1"/>
    <col min="5130" max="5130" width="8.28515625" style="813" bestFit="1" customWidth="1"/>
    <col min="5131" max="5131" width="8.140625" style="813" customWidth="1"/>
    <col min="5132" max="5132" width="6.7109375" style="813" bestFit="1" customWidth="1"/>
    <col min="5133" max="5376" width="12" style="813"/>
    <col min="5377" max="5377" width="24.85546875" style="813" customWidth="1"/>
    <col min="5378" max="5378" width="10.140625" style="813" customWidth="1"/>
    <col min="5379" max="5379" width="6.7109375" style="813" customWidth="1"/>
    <col min="5380" max="5380" width="7.140625" style="813" customWidth="1"/>
    <col min="5381" max="5381" width="9.140625" style="813" customWidth="1"/>
    <col min="5382" max="5382" width="8.28515625" style="813" bestFit="1" customWidth="1"/>
    <col min="5383" max="5383" width="10.42578125" style="813" customWidth="1"/>
    <col min="5384" max="5384" width="8.28515625" style="813" bestFit="1" customWidth="1"/>
    <col min="5385" max="5385" width="9" style="813" customWidth="1"/>
    <col min="5386" max="5386" width="8.28515625" style="813" bestFit="1" customWidth="1"/>
    <col min="5387" max="5387" width="8.140625" style="813" customWidth="1"/>
    <col min="5388" max="5388" width="6.7109375" style="813" bestFit="1" customWidth="1"/>
    <col min="5389" max="5632" width="12" style="813"/>
    <col min="5633" max="5633" width="24.85546875" style="813" customWidth="1"/>
    <col min="5634" max="5634" width="10.140625" style="813" customWidth="1"/>
    <col min="5635" max="5635" width="6.7109375" style="813" customWidth="1"/>
    <col min="5636" max="5636" width="7.140625" style="813" customWidth="1"/>
    <col min="5637" max="5637" width="9.140625" style="813" customWidth="1"/>
    <col min="5638" max="5638" width="8.28515625" style="813" bestFit="1" customWidth="1"/>
    <col min="5639" max="5639" width="10.42578125" style="813" customWidth="1"/>
    <col min="5640" max="5640" width="8.28515625" style="813" bestFit="1" customWidth="1"/>
    <col min="5641" max="5641" width="9" style="813" customWidth="1"/>
    <col min="5642" max="5642" width="8.28515625" style="813" bestFit="1" customWidth="1"/>
    <col min="5643" max="5643" width="8.140625" style="813" customWidth="1"/>
    <col min="5644" max="5644" width="6.7109375" style="813" bestFit="1" customWidth="1"/>
    <col min="5645" max="5888" width="12" style="813"/>
    <col min="5889" max="5889" width="24.85546875" style="813" customWidth="1"/>
    <col min="5890" max="5890" width="10.140625" style="813" customWidth="1"/>
    <col min="5891" max="5891" width="6.7109375" style="813" customWidth="1"/>
    <col min="5892" max="5892" width="7.140625" style="813" customWidth="1"/>
    <col min="5893" max="5893" width="9.140625" style="813" customWidth="1"/>
    <col min="5894" max="5894" width="8.28515625" style="813" bestFit="1" customWidth="1"/>
    <col min="5895" max="5895" width="10.42578125" style="813" customWidth="1"/>
    <col min="5896" max="5896" width="8.28515625" style="813" bestFit="1" customWidth="1"/>
    <col min="5897" max="5897" width="9" style="813" customWidth="1"/>
    <col min="5898" max="5898" width="8.28515625" style="813" bestFit="1" customWidth="1"/>
    <col min="5899" max="5899" width="8.140625" style="813" customWidth="1"/>
    <col min="5900" max="5900" width="6.7109375" style="813" bestFit="1" customWidth="1"/>
    <col min="5901" max="6144" width="12" style="813"/>
    <col min="6145" max="6145" width="24.85546875" style="813" customWidth="1"/>
    <col min="6146" max="6146" width="10.140625" style="813" customWidth="1"/>
    <col min="6147" max="6147" width="6.7109375" style="813" customWidth="1"/>
    <col min="6148" max="6148" width="7.140625" style="813" customWidth="1"/>
    <col min="6149" max="6149" width="9.140625" style="813" customWidth="1"/>
    <col min="6150" max="6150" width="8.28515625" style="813" bestFit="1" customWidth="1"/>
    <col min="6151" max="6151" width="10.42578125" style="813" customWidth="1"/>
    <col min="6152" max="6152" width="8.28515625" style="813" bestFit="1" customWidth="1"/>
    <col min="6153" max="6153" width="9" style="813" customWidth="1"/>
    <col min="6154" max="6154" width="8.28515625" style="813" bestFit="1" customWidth="1"/>
    <col min="6155" max="6155" width="8.140625" style="813" customWidth="1"/>
    <col min="6156" max="6156" width="6.7109375" style="813" bestFit="1" customWidth="1"/>
    <col min="6157" max="6400" width="12" style="813"/>
    <col min="6401" max="6401" width="24.85546875" style="813" customWidth="1"/>
    <col min="6402" max="6402" width="10.140625" style="813" customWidth="1"/>
    <col min="6403" max="6403" width="6.7109375" style="813" customWidth="1"/>
    <col min="6404" max="6404" width="7.140625" style="813" customWidth="1"/>
    <col min="6405" max="6405" width="9.140625" style="813" customWidth="1"/>
    <col min="6406" max="6406" width="8.28515625" style="813" bestFit="1" customWidth="1"/>
    <col min="6407" max="6407" width="10.42578125" style="813" customWidth="1"/>
    <col min="6408" max="6408" width="8.28515625" style="813" bestFit="1" customWidth="1"/>
    <col min="6409" max="6409" width="9" style="813" customWidth="1"/>
    <col min="6410" max="6410" width="8.28515625" style="813" bestFit="1" customWidth="1"/>
    <col min="6411" max="6411" width="8.140625" style="813" customWidth="1"/>
    <col min="6412" max="6412" width="6.7109375" style="813" bestFit="1" customWidth="1"/>
    <col min="6413" max="6656" width="12" style="813"/>
    <col min="6657" max="6657" width="24.85546875" style="813" customWidth="1"/>
    <col min="6658" max="6658" width="10.140625" style="813" customWidth="1"/>
    <col min="6659" max="6659" width="6.7109375" style="813" customWidth="1"/>
    <col min="6660" max="6660" width="7.140625" style="813" customWidth="1"/>
    <col min="6661" max="6661" width="9.140625" style="813" customWidth="1"/>
    <col min="6662" max="6662" width="8.28515625" style="813" bestFit="1" customWidth="1"/>
    <col min="6663" max="6663" width="10.42578125" style="813" customWidth="1"/>
    <col min="6664" max="6664" width="8.28515625" style="813" bestFit="1" customWidth="1"/>
    <col min="6665" max="6665" width="9" style="813" customWidth="1"/>
    <col min="6666" max="6666" width="8.28515625" style="813" bestFit="1" customWidth="1"/>
    <col min="6667" max="6667" width="8.140625" style="813" customWidth="1"/>
    <col min="6668" max="6668" width="6.7109375" style="813" bestFit="1" customWidth="1"/>
    <col min="6669" max="6912" width="12" style="813"/>
    <col min="6913" max="6913" width="24.85546875" style="813" customWidth="1"/>
    <col min="6914" max="6914" width="10.140625" style="813" customWidth="1"/>
    <col min="6915" max="6915" width="6.7109375" style="813" customWidth="1"/>
    <col min="6916" max="6916" width="7.140625" style="813" customWidth="1"/>
    <col min="6917" max="6917" width="9.140625" style="813" customWidth="1"/>
    <col min="6918" max="6918" width="8.28515625" style="813" bestFit="1" customWidth="1"/>
    <col min="6919" max="6919" width="10.42578125" style="813" customWidth="1"/>
    <col min="6920" max="6920" width="8.28515625" style="813" bestFit="1" customWidth="1"/>
    <col min="6921" max="6921" width="9" style="813" customWidth="1"/>
    <col min="6922" max="6922" width="8.28515625" style="813" bestFit="1" customWidth="1"/>
    <col min="6923" max="6923" width="8.140625" style="813" customWidth="1"/>
    <col min="6924" max="6924" width="6.7109375" style="813" bestFit="1" customWidth="1"/>
    <col min="6925" max="7168" width="12" style="813"/>
    <col min="7169" max="7169" width="24.85546875" style="813" customWidth="1"/>
    <col min="7170" max="7170" width="10.140625" style="813" customWidth="1"/>
    <col min="7171" max="7171" width="6.7109375" style="813" customWidth="1"/>
    <col min="7172" max="7172" width="7.140625" style="813" customWidth="1"/>
    <col min="7173" max="7173" width="9.140625" style="813" customWidth="1"/>
    <col min="7174" max="7174" width="8.28515625" style="813" bestFit="1" customWidth="1"/>
    <col min="7175" max="7175" width="10.42578125" style="813" customWidth="1"/>
    <col min="7176" max="7176" width="8.28515625" style="813" bestFit="1" customWidth="1"/>
    <col min="7177" max="7177" width="9" style="813" customWidth="1"/>
    <col min="7178" max="7178" width="8.28515625" style="813" bestFit="1" customWidth="1"/>
    <col min="7179" max="7179" width="8.140625" style="813" customWidth="1"/>
    <col min="7180" max="7180" width="6.7109375" style="813" bestFit="1" customWidth="1"/>
    <col min="7181" max="7424" width="12" style="813"/>
    <col min="7425" max="7425" width="24.85546875" style="813" customWidth="1"/>
    <col min="7426" max="7426" width="10.140625" style="813" customWidth="1"/>
    <col min="7427" max="7427" width="6.7109375" style="813" customWidth="1"/>
    <col min="7428" max="7428" width="7.140625" style="813" customWidth="1"/>
    <col min="7429" max="7429" width="9.140625" style="813" customWidth="1"/>
    <col min="7430" max="7430" width="8.28515625" style="813" bestFit="1" customWidth="1"/>
    <col min="7431" max="7431" width="10.42578125" style="813" customWidth="1"/>
    <col min="7432" max="7432" width="8.28515625" style="813" bestFit="1" customWidth="1"/>
    <col min="7433" max="7433" width="9" style="813" customWidth="1"/>
    <col min="7434" max="7434" width="8.28515625" style="813" bestFit="1" customWidth="1"/>
    <col min="7435" max="7435" width="8.140625" style="813" customWidth="1"/>
    <col min="7436" max="7436" width="6.7109375" style="813" bestFit="1" customWidth="1"/>
    <col min="7437" max="7680" width="12" style="813"/>
    <col min="7681" max="7681" width="24.85546875" style="813" customWidth="1"/>
    <col min="7682" max="7682" width="10.140625" style="813" customWidth="1"/>
    <col min="7683" max="7683" width="6.7109375" style="813" customWidth="1"/>
    <col min="7684" max="7684" width="7.140625" style="813" customWidth="1"/>
    <col min="7685" max="7685" width="9.140625" style="813" customWidth="1"/>
    <col min="7686" max="7686" width="8.28515625" style="813" bestFit="1" customWidth="1"/>
    <col min="7687" max="7687" width="10.42578125" style="813" customWidth="1"/>
    <col min="7688" max="7688" width="8.28515625" style="813" bestFit="1" customWidth="1"/>
    <col min="7689" max="7689" width="9" style="813" customWidth="1"/>
    <col min="7690" max="7690" width="8.28515625" style="813" bestFit="1" customWidth="1"/>
    <col min="7691" max="7691" width="8.140625" style="813" customWidth="1"/>
    <col min="7692" max="7692" width="6.7109375" style="813" bestFit="1" customWidth="1"/>
    <col min="7693" max="7936" width="12" style="813"/>
    <col min="7937" max="7937" width="24.85546875" style="813" customWidth="1"/>
    <col min="7938" max="7938" width="10.140625" style="813" customWidth="1"/>
    <col min="7939" max="7939" width="6.7109375" style="813" customWidth="1"/>
    <col min="7940" max="7940" width="7.140625" style="813" customWidth="1"/>
    <col min="7941" max="7941" width="9.140625" style="813" customWidth="1"/>
    <col min="7942" max="7942" width="8.28515625" style="813" bestFit="1" customWidth="1"/>
    <col min="7943" max="7943" width="10.42578125" style="813" customWidth="1"/>
    <col min="7944" max="7944" width="8.28515625" style="813" bestFit="1" customWidth="1"/>
    <col min="7945" max="7945" width="9" style="813" customWidth="1"/>
    <col min="7946" max="7946" width="8.28515625" style="813" bestFit="1" customWidth="1"/>
    <col min="7947" max="7947" width="8.140625" style="813" customWidth="1"/>
    <col min="7948" max="7948" width="6.7109375" style="813" bestFit="1" customWidth="1"/>
    <col min="7949" max="8192" width="12" style="813"/>
    <col min="8193" max="8193" width="24.85546875" style="813" customWidth="1"/>
    <col min="8194" max="8194" width="10.140625" style="813" customWidth="1"/>
    <col min="8195" max="8195" width="6.7109375" style="813" customWidth="1"/>
    <col min="8196" max="8196" width="7.140625" style="813" customWidth="1"/>
    <col min="8197" max="8197" width="9.140625" style="813" customWidth="1"/>
    <col min="8198" max="8198" width="8.28515625" style="813" bestFit="1" customWidth="1"/>
    <col min="8199" max="8199" width="10.42578125" style="813" customWidth="1"/>
    <col min="8200" max="8200" width="8.28515625" style="813" bestFit="1" customWidth="1"/>
    <col min="8201" max="8201" width="9" style="813" customWidth="1"/>
    <col min="8202" max="8202" width="8.28515625" style="813" bestFit="1" customWidth="1"/>
    <col min="8203" max="8203" width="8.140625" style="813" customWidth="1"/>
    <col min="8204" max="8204" width="6.7109375" style="813" bestFit="1" customWidth="1"/>
    <col min="8205" max="8448" width="12" style="813"/>
    <col min="8449" max="8449" width="24.85546875" style="813" customWidth="1"/>
    <col min="8450" max="8450" width="10.140625" style="813" customWidth="1"/>
    <col min="8451" max="8451" width="6.7109375" style="813" customWidth="1"/>
    <col min="8452" max="8452" width="7.140625" style="813" customWidth="1"/>
    <col min="8453" max="8453" width="9.140625" style="813" customWidth="1"/>
    <col min="8454" max="8454" width="8.28515625" style="813" bestFit="1" customWidth="1"/>
    <col min="8455" max="8455" width="10.42578125" style="813" customWidth="1"/>
    <col min="8456" max="8456" width="8.28515625" style="813" bestFit="1" customWidth="1"/>
    <col min="8457" max="8457" width="9" style="813" customWidth="1"/>
    <col min="8458" max="8458" width="8.28515625" style="813" bestFit="1" customWidth="1"/>
    <col min="8459" max="8459" width="8.140625" style="813" customWidth="1"/>
    <col min="8460" max="8460" width="6.7109375" style="813" bestFit="1" customWidth="1"/>
    <col min="8461" max="8704" width="12" style="813"/>
    <col min="8705" max="8705" width="24.85546875" style="813" customWidth="1"/>
    <col min="8706" max="8706" width="10.140625" style="813" customWidth="1"/>
    <col min="8707" max="8707" width="6.7109375" style="813" customWidth="1"/>
    <col min="8708" max="8708" width="7.140625" style="813" customWidth="1"/>
    <col min="8709" max="8709" width="9.140625" style="813" customWidth="1"/>
    <col min="8710" max="8710" width="8.28515625" style="813" bestFit="1" customWidth="1"/>
    <col min="8711" max="8711" width="10.42578125" style="813" customWidth="1"/>
    <col min="8712" max="8712" width="8.28515625" style="813" bestFit="1" customWidth="1"/>
    <col min="8713" max="8713" width="9" style="813" customWidth="1"/>
    <col min="8714" max="8714" width="8.28515625" style="813" bestFit="1" customWidth="1"/>
    <col min="8715" max="8715" width="8.140625" style="813" customWidth="1"/>
    <col min="8716" max="8716" width="6.7109375" style="813" bestFit="1" customWidth="1"/>
    <col min="8717" max="8960" width="12" style="813"/>
    <col min="8961" max="8961" width="24.85546875" style="813" customWidth="1"/>
    <col min="8962" max="8962" width="10.140625" style="813" customWidth="1"/>
    <col min="8963" max="8963" width="6.7109375" style="813" customWidth="1"/>
    <col min="8964" max="8964" width="7.140625" style="813" customWidth="1"/>
    <col min="8965" max="8965" width="9.140625" style="813" customWidth="1"/>
    <col min="8966" max="8966" width="8.28515625" style="813" bestFit="1" customWidth="1"/>
    <col min="8967" max="8967" width="10.42578125" style="813" customWidth="1"/>
    <col min="8968" max="8968" width="8.28515625" style="813" bestFit="1" customWidth="1"/>
    <col min="8969" max="8969" width="9" style="813" customWidth="1"/>
    <col min="8970" max="8970" width="8.28515625" style="813" bestFit="1" customWidth="1"/>
    <col min="8971" max="8971" width="8.140625" style="813" customWidth="1"/>
    <col min="8972" max="8972" width="6.7109375" style="813" bestFit="1" customWidth="1"/>
    <col min="8973" max="9216" width="12" style="813"/>
    <col min="9217" max="9217" width="24.85546875" style="813" customWidth="1"/>
    <col min="9218" max="9218" width="10.140625" style="813" customWidth="1"/>
    <col min="9219" max="9219" width="6.7109375" style="813" customWidth="1"/>
    <col min="9220" max="9220" width="7.140625" style="813" customWidth="1"/>
    <col min="9221" max="9221" width="9.140625" style="813" customWidth="1"/>
    <col min="9222" max="9222" width="8.28515625" style="813" bestFit="1" customWidth="1"/>
    <col min="9223" max="9223" width="10.42578125" style="813" customWidth="1"/>
    <col min="9224" max="9224" width="8.28515625" style="813" bestFit="1" customWidth="1"/>
    <col min="9225" max="9225" width="9" style="813" customWidth="1"/>
    <col min="9226" max="9226" width="8.28515625" style="813" bestFit="1" customWidth="1"/>
    <col min="9227" max="9227" width="8.140625" style="813" customWidth="1"/>
    <col min="9228" max="9228" width="6.7109375" style="813" bestFit="1" customWidth="1"/>
    <col min="9229" max="9472" width="12" style="813"/>
    <col min="9473" max="9473" width="24.85546875" style="813" customWidth="1"/>
    <col min="9474" max="9474" width="10.140625" style="813" customWidth="1"/>
    <col min="9475" max="9475" width="6.7109375" style="813" customWidth="1"/>
    <col min="9476" max="9476" width="7.140625" style="813" customWidth="1"/>
    <col min="9477" max="9477" width="9.140625" style="813" customWidth="1"/>
    <col min="9478" max="9478" width="8.28515625" style="813" bestFit="1" customWidth="1"/>
    <col min="9479" max="9479" width="10.42578125" style="813" customWidth="1"/>
    <col min="9480" max="9480" width="8.28515625" style="813" bestFit="1" customWidth="1"/>
    <col min="9481" max="9481" width="9" style="813" customWidth="1"/>
    <col min="9482" max="9482" width="8.28515625" style="813" bestFit="1" customWidth="1"/>
    <col min="9483" max="9483" width="8.140625" style="813" customWidth="1"/>
    <col min="9484" max="9484" width="6.7109375" style="813" bestFit="1" customWidth="1"/>
    <col min="9485" max="9728" width="12" style="813"/>
    <col min="9729" max="9729" width="24.85546875" style="813" customWidth="1"/>
    <col min="9730" max="9730" width="10.140625" style="813" customWidth="1"/>
    <col min="9731" max="9731" width="6.7109375" style="813" customWidth="1"/>
    <col min="9732" max="9732" width="7.140625" style="813" customWidth="1"/>
    <col min="9733" max="9733" width="9.140625" style="813" customWidth="1"/>
    <col min="9734" max="9734" width="8.28515625" style="813" bestFit="1" customWidth="1"/>
    <col min="9735" max="9735" width="10.42578125" style="813" customWidth="1"/>
    <col min="9736" max="9736" width="8.28515625" style="813" bestFit="1" customWidth="1"/>
    <col min="9737" max="9737" width="9" style="813" customWidth="1"/>
    <col min="9738" max="9738" width="8.28515625" style="813" bestFit="1" customWidth="1"/>
    <col min="9739" max="9739" width="8.140625" style="813" customWidth="1"/>
    <col min="9740" max="9740" width="6.7109375" style="813" bestFit="1" customWidth="1"/>
    <col min="9741" max="9984" width="12" style="813"/>
    <col min="9985" max="9985" width="24.85546875" style="813" customWidth="1"/>
    <col min="9986" max="9986" width="10.140625" style="813" customWidth="1"/>
    <col min="9987" max="9987" width="6.7109375" style="813" customWidth="1"/>
    <col min="9988" max="9988" width="7.140625" style="813" customWidth="1"/>
    <col min="9989" max="9989" width="9.140625" style="813" customWidth="1"/>
    <col min="9990" max="9990" width="8.28515625" style="813" bestFit="1" customWidth="1"/>
    <col min="9991" max="9991" width="10.42578125" style="813" customWidth="1"/>
    <col min="9992" max="9992" width="8.28515625" style="813" bestFit="1" customWidth="1"/>
    <col min="9993" max="9993" width="9" style="813" customWidth="1"/>
    <col min="9994" max="9994" width="8.28515625" style="813" bestFit="1" customWidth="1"/>
    <col min="9995" max="9995" width="8.140625" style="813" customWidth="1"/>
    <col min="9996" max="9996" width="6.7109375" style="813" bestFit="1" customWidth="1"/>
    <col min="9997" max="10240" width="12" style="813"/>
    <col min="10241" max="10241" width="24.85546875" style="813" customWidth="1"/>
    <col min="10242" max="10242" width="10.140625" style="813" customWidth="1"/>
    <col min="10243" max="10243" width="6.7109375" style="813" customWidth="1"/>
    <col min="10244" max="10244" width="7.140625" style="813" customWidth="1"/>
    <col min="10245" max="10245" width="9.140625" style="813" customWidth="1"/>
    <col min="10246" max="10246" width="8.28515625" style="813" bestFit="1" customWidth="1"/>
    <col min="10247" max="10247" width="10.42578125" style="813" customWidth="1"/>
    <col min="10248" max="10248" width="8.28515625" style="813" bestFit="1" customWidth="1"/>
    <col min="10249" max="10249" width="9" style="813" customWidth="1"/>
    <col min="10250" max="10250" width="8.28515625" style="813" bestFit="1" customWidth="1"/>
    <col min="10251" max="10251" width="8.140625" style="813" customWidth="1"/>
    <col min="10252" max="10252" width="6.7109375" style="813" bestFit="1" customWidth="1"/>
    <col min="10253" max="10496" width="12" style="813"/>
    <col min="10497" max="10497" width="24.85546875" style="813" customWidth="1"/>
    <col min="10498" max="10498" width="10.140625" style="813" customWidth="1"/>
    <col min="10499" max="10499" width="6.7109375" style="813" customWidth="1"/>
    <col min="10500" max="10500" width="7.140625" style="813" customWidth="1"/>
    <col min="10501" max="10501" width="9.140625" style="813" customWidth="1"/>
    <col min="10502" max="10502" width="8.28515625" style="813" bestFit="1" customWidth="1"/>
    <col min="10503" max="10503" width="10.42578125" style="813" customWidth="1"/>
    <col min="10504" max="10504" width="8.28515625" style="813" bestFit="1" customWidth="1"/>
    <col min="10505" max="10505" width="9" style="813" customWidth="1"/>
    <col min="10506" max="10506" width="8.28515625" style="813" bestFit="1" customWidth="1"/>
    <col min="10507" max="10507" width="8.140625" style="813" customWidth="1"/>
    <col min="10508" max="10508" width="6.7109375" style="813" bestFit="1" customWidth="1"/>
    <col min="10509" max="10752" width="12" style="813"/>
    <col min="10753" max="10753" width="24.85546875" style="813" customWidth="1"/>
    <col min="10754" max="10754" width="10.140625" style="813" customWidth="1"/>
    <col min="10755" max="10755" width="6.7109375" style="813" customWidth="1"/>
    <col min="10756" max="10756" width="7.140625" style="813" customWidth="1"/>
    <col min="10757" max="10757" width="9.140625" style="813" customWidth="1"/>
    <col min="10758" max="10758" width="8.28515625" style="813" bestFit="1" customWidth="1"/>
    <col min="10759" max="10759" width="10.42578125" style="813" customWidth="1"/>
    <col min="10760" max="10760" width="8.28515625" style="813" bestFit="1" customWidth="1"/>
    <col min="10761" max="10761" width="9" style="813" customWidth="1"/>
    <col min="10762" max="10762" width="8.28515625" style="813" bestFit="1" customWidth="1"/>
    <col min="10763" max="10763" width="8.140625" style="813" customWidth="1"/>
    <col min="10764" max="10764" width="6.7109375" style="813" bestFit="1" customWidth="1"/>
    <col min="10765" max="11008" width="12" style="813"/>
    <col min="11009" max="11009" width="24.85546875" style="813" customWidth="1"/>
    <col min="11010" max="11010" width="10.140625" style="813" customWidth="1"/>
    <col min="11011" max="11011" width="6.7109375" style="813" customWidth="1"/>
    <col min="11012" max="11012" width="7.140625" style="813" customWidth="1"/>
    <col min="11013" max="11013" width="9.140625" style="813" customWidth="1"/>
    <col min="11014" max="11014" width="8.28515625" style="813" bestFit="1" customWidth="1"/>
    <col min="11015" max="11015" width="10.42578125" style="813" customWidth="1"/>
    <col min="11016" max="11016" width="8.28515625" style="813" bestFit="1" customWidth="1"/>
    <col min="11017" max="11017" width="9" style="813" customWidth="1"/>
    <col min="11018" max="11018" width="8.28515625" style="813" bestFit="1" customWidth="1"/>
    <col min="11019" max="11019" width="8.140625" style="813" customWidth="1"/>
    <col min="11020" max="11020" width="6.7109375" style="813" bestFit="1" customWidth="1"/>
    <col min="11021" max="11264" width="12" style="813"/>
    <col min="11265" max="11265" width="24.85546875" style="813" customWidth="1"/>
    <col min="11266" max="11266" width="10.140625" style="813" customWidth="1"/>
    <col min="11267" max="11267" width="6.7109375" style="813" customWidth="1"/>
    <col min="11268" max="11268" width="7.140625" style="813" customWidth="1"/>
    <col min="11269" max="11269" width="9.140625" style="813" customWidth="1"/>
    <col min="11270" max="11270" width="8.28515625" style="813" bestFit="1" customWidth="1"/>
    <col min="11271" max="11271" width="10.42578125" style="813" customWidth="1"/>
    <col min="11272" max="11272" width="8.28515625" style="813" bestFit="1" customWidth="1"/>
    <col min="11273" max="11273" width="9" style="813" customWidth="1"/>
    <col min="11274" max="11274" width="8.28515625" style="813" bestFit="1" customWidth="1"/>
    <col min="11275" max="11275" width="8.140625" style="813" customWidth="1"/>
    <col min="11276" max="11276" width="6.7109375" style="813" bestFit="1" customWidth="1"/>
    <col min="11277" max="11520" width="12" style="813"/>
    <col min="11521" max="11521" width="24.85546875" style="813" customWidth="1"/>
    <col min="11522" max="11522" width="10.140625" style="813" customWidth="1"/>
    <col min="11523" max="11523" width="6.7109375" style="813" customWidth="1"/>
    <col min="11524" max="11524" width="7.140625" style="813" customWidth="1"/>
    <col min="11525" max="11525" width="9.140625" style="813" customWidth="1"/>
    <col min="11526" max="11526" width="8.28515625" style="813" bestFit="1" customWidth="1"/>
    <col min="11527" max="11527" width="10.42578125" style="813" customWidth="1"/>
    <col min="11528" max="11528" width="8.28515625" style="813" bestFit="1" customWidth="1"/>
    <col min="11529" max="11529" width="9" style="813" customWidth="1"/>
    <col min="11530" max="11530" width="8.28515625" style="813" bestFit="1" customWidth="1"/>
    <col min="11531" max="11531" width="8.140625" style="813" customWidth="1"/>
    <col min="11532" max="11532" width="6.7109375" style="813" bestFit="1" customWidth="1"/>
    <col min="11533" max="11776" width="12" style="813"/>
    <col min="11777" max="11777" width="24.85546875" style="813" customWidth="1"/>
    <col min="11778" max="11778" width="10.140625" style="813" customWidth="1"/>
    <col min="11779" max="11779" width="6.7109375" style="813" customWidth="1"/>
    <col min="11780" max="11780" width="7.140625" style="813" customWidth="1"/>
    <col min="11781" max="11781" width="9.140625" style="813" customWidth="1"/>
    <col min="11782" max="11782" width="8.28515625" style="813" bestFit="1" customWidth="1"/>
    <col min="11783" max="11783" width="10.42578125" style="813" customWidth="1"/>
    <col min="11784" max="11784" width="8.28515625" style="813" bestFit="1" customWidth="1"/>
    <col min="11785" max="11785" width="9" style="813" customWidth="1"/>
    <col min="11786" max="11786" width="8.28515625" style="813" bestFit="1" customWidth="1"/>
    <col min="11787" max="11787" width="8.140625" style="813" customWidth="1"/>
    <col min="11788" max="11788" width="6.7109375" style="813" bestFit="1" customWidth="1"/>
    <col min="11789" max="12032" width="12" style="813"/>
    <col min="12033" max="12033" width="24.85546875" style="813" customWidth="1"/>
    <col min="12034" max="12034" width="10.140625" style="813" customWidth="1"/>
    <col min="12035" max="12035" width="6.7109375" style="813" customWidth="1"/>
    <col min="12036" max="12036" width="7.140625" style="813" customWidth="1"/>
    <col min="12037" max="12037" width="9.140625" style="813" customWidth="1"/>
    <col min="12038" max="12038" width="8.28515625" style="813" bestFit="1" customWidth="1"/>
    <col min="12039" max="12039" width="10.42578125" style="813" customWidth="1"/>
    <col min="12040" max="12040" width="8.28515625" style="813" bestFit="1" customWidth="1"/>
    <col min="12041" max="12041" width="9" style="813" customWidth="1"/>
    <col min="12042" max="12042" width="8.28515625" style="813" bestFit="1" customWidth="1"/>
    <col min="12043" max="12043" width="8.140625" style="813" customWidth="1"/>
    <col min="12044" max="12044" width="6.7109375" style="813" bestFit="1" customWidth="1"/>
    <col min="12045" max="12288" width="12" style="813"/>
    <col min="12289" max="12289" width="24.85546875" style="813" customWidth="1"/>
    <col min="12290" max="12290" width="10.140625" style="813" customWidth="1"/>
    <col min="12291" max="12291" width="6.7109375" style="813" customWidth="1"/>
    <col min="12292" max="12292" width="7.140625" style="813" customWidth="1"/>
    <col min="12293" max="12293" width="9.140625" style="813" customWidth="1"/>
    <col min="12294" max="12294" width="8.28515625" style="813" bestFit="1" customWidth="1"/>
    <col min="12295" max="12295" width="10.42578125" style="813" customWidth="1"/>
    <col min="12296" max="12296" width="8.28515625" style="813" bestFit="1" customWidth="1"/>
    <col min="12297" max="12297" width="9" style="813" customWidth="1"/>
    <col min="12298" max="12298" width="8.28515625" style="813" bestFit="1" customWidth="1"/>
    <col min="12299" max="12299" width="8.140625" style="813" customWidth="1"/>
    <col min="12300" max="12300" width="6.7109375" style="813" bestFit="1" customWidth="1"/>
    <col min="12301" max="12544" width="12" style="813"/>
    <col min="12545" max="12545" width="24.85546875" style="813" customWidth="1"/>
    <col min="12546" max="12546" width="10.140625" style="813" customWidth="1"/>
    <col min="12547" max="12547" width="6.7109375" style="813" customWidth="1"/>
    <col min="12548" max="12548" width="7.140625" style="813" customWidth="1"/>
    <col min="12549" max="12549" width="9.140625" style="813" customWidth="1"/>
    <col min="12550" max="12550" width="8.28515625" style="813" bestFit="1" customWidth="1"/>
    <col min="12551" max="12551" width="10.42578125" style="813" customWidth="1"/>
    <col min="12552" max="12552" width="8.28515625" style="813" bestFit="1" customWidth="1"/>
    <col min="12553" max="12553" width="9" style="813" customWidth="1"/>
    <col min="12554" max="12554" width="8.28515625" style="813" bestFit="1" customWidth="1"/>
    <col min="12555" max="12555" width="8.140625" style="813" customWidth="1"/>
    <col min="12556" max="12556" width="6.7109375" style="813" bestFit="1" customWidth="1"/>
    <col min="12557" max="12800" width="12" style="813"/>
    <col min="12801" max="12801" width="24.85546875" style="813" customWidth="1"/>
    <col min="12802" max="12802" width="10.140625" style="813" customWidth="1"/>
    <col min="12803" max="12803" width="6.7109375" style="813" customWidth="1"/>
    <col min="12804" max="12804" width="7.140625" style="813" customWidth="1"/>
    <col min="12805" max="12805" width="9.140625" style="813" customWidth="1"/>
    <col min="12806" max="12806" width="8.28515625" style="813" bestFit="1" customWidth="1"/>
    <col min="12807" max="12807" width="10.42578125" style="813" customWidth="1"/>
    <col min="12808" max="12808" width="8.28515625" style="813" bestFit="1" customWidth="1"/>
    <col min="12809" max="12809" width="9" style="813" customWidth="1"/>
    <col min="12810" max="12810" width="8.28515625" style="813" bestFit="1" customWidth="1"/>
    <col min="12811" max="12811" width="8.140625" style="813" customWidth="1"/>
    <col min="12812" max="12812" width="6.7109375" style="813" bestFit="1" customWidth="1"/>
    <col min="12813" max="13056" width="12" style="813"/>
    <col min="13057" max="13057" width="24.85546875" style="813" customWidth="1"/>
    <col min="13058" max="13058" width="10.140625" style="813" customWidth="1"/>
    <col min="13059" max="13059" width="6.7109375" style="813" customWidth="1"/>
    <col min="13060" max="13060" width="7.140625" style="813" customWidth="1"/>
    <col min="13061" max="13061" width="9.140625" style="813" customWidth="1"/>
    <col min="13062" max="13062" width="8.28515625" style="813" bestFit="1" customWidth="1"/>
    <col min="13063" max="13063" width="10.42578125" style="813" customWidth="1"/>
    <col min="13064" max="13064" width="8.28515625" style="813" bestFit="1" customWidth="1"/>
    <col min="13065" max="13065" width="9" style="813" customWidth="1"/>
    <col min="13066" max="13066" width="8.28515625" style="813" bestFit="1" customWidth="1"/>
    <col min="13067" max="13067" width="8.140625" style="813" customWidth="1"/>
    <col min="13068" max="13068" width="6.7109375" style="813" bestFit="1" customWidth="1"/>
    <col min="13069" max="13312" width="12" style="813"/>
    <col min="13313" max="13313" width="24.85546875" style="813" customWidth="1"/>
    <col min="13314" max="13314" width="10.140625" style="813" customWidth="1"/>
    <col min="13315" max="13315" width="6.7109375" style="813" customWidth="1"/>
    <col min="13316" max="13316" width="7.140625" style="813" customWidth="1"/>
    <col min="13317" max="13317" width="9.140625" style="813" customWidth="1"/>
    <col min="13318" max="13318" width="8.28515625" style="813" bestFit="1" customWidth="1"/>
    <col min="13319" max="13319" width="10.42578125" style="813" customWidth="1"/>
    <col min="13320" max="13320" width="8.28515625" style="813" bestFit="1" customWidth="1"/>
    <col min="13321" max="13321" width="9" style="813" customWidth="1"/>
    <col min="13322" max="13322" width="8.28515625" style="813" bestFit="1" customWidth="1"/>
    <col min="13323" max="13323" width="8.140625" style="813" customWidth="1"/>
    <col min="13324" max="13324" width="6.7109375" style="813" bestFit="1" customWidth="1"/>
    <col min="13325" max="13568" width="12" style="813"/>
    <col min="13569" max="13569" width="24.85546875" style="813" customWidth="1"/>
    <col min="13570" max="13570" width="10.140625" style="813" customWidth="1"/>
    <col min="13571" max="13571" width="6.7109375" style="813" customWidth="1"/>
    <col min="13572" max="13572" width="7.140625" style="813" customWidth="1"/>
    <col min="13573" max="13573" width="9.140625" style="813" customWidth="1"/>
    <col min="13574" max="13574" width="8.28515625" style="813" bestFit="1" customWidth="1"/>
    <col min="13575" max="13575" width="10.42578125" style="813" customWidth="1"/>
    <col min="13576" max="13576" width="8.28515625" style="813" bestFit="1" customWidth="1"/>
    <col min="13577" max="13577" width="9" style="813" customWidth="1"/>
    <col min="13578" max="13578" width="8.28515625" style="813" bestFit="1" customWidth="1"/>
    <col min="13579" max="13579" width="8.140625" style="813" customWidth="1"/>
    <col min="13580" max="13580" width="6.7109375" style="813" bestFit="1" customWidth="1"/>
    <col min="13581" max="13824" width="12" style="813"/>
    <col min="13825" max="13825" width="24.85546875" style="813" customWidth="1"/>
    <col min="13826" max="13826" width="10.140625" style="813" customWidth="1"/>
    <col min="13827" max="13827" width="6.7109375" style="813" customWidth="1"/>
    <col min="13828" max="13828" width="7.140625" style="813" customWidth="1"/>
    <col min="13829" max="13829" width="9.140625" style="813" customWidth="1"/>
    <col min="13830" max="13830" width="8.28515625" style="813" bestFit="1" customWidth="1"/>
    <col min="13831" max="13831" width="10.42578125" style="813" customWidth="1"/>
    <col min="13832" max="13832" width="8.28515625" style="813" bestFit="1" customWidth="1"/>
    <col min="13833" max="13833" width="9" style="813" customWidth="1"/>
    <col min="13834" max="13834" width="8.28515625" style="813" bestFit="1" customWidth="1"/>
    <col min="13835" max="13835" width="8.140625" style="813" customWidth="1"/>
    <col min="13836" max="13836" width="6.7109375" style="813" bestFit="1" customWidth="1"/>
    <col min="13837" max="14080" width="12" style="813"/>
    <col min="14081" max="14081" width="24.85546875" style="813" customWidth="1"/>
    <col min="14082" max="14082" width="10.140625" style="813" customWidth="1"/>
    <col min="14083" max="14083" width="6.7109375" style="813" customWidth="1"/>
    <col min="14084" max="14084" width="7.140625" style="813" customWidth="1"/>
    <col min="14085" max="14085" width="9.140625" style="813" customWidth="1"/>
    <col min="14086" max="14086" width="8.28515625" style="813" bestFit="1" customWidth="1"/>
    <col min="14087" max="14087" width="10.42578125" style="813" customWidth="1"/>
    <col min="14088" max="14088" width="8.28515625" style="813" bestFit="1" customWidth="1"/>
    <col min="14089" max="14089" width="9" style="813" customWidth="1"/>
    <col min="14090" max="14090" width="8.28515625" style="813" bestFit="1" customWidth="1"/>
    <col min="14091" max="14091" width="8.140625" style="813" customWidth="1"/>
    <col min="14092" max="14092" width="6.7109375" style="813" bestFit="1" customWidth="1"/>
    <col min="14093" max="14336" width="12" style="813"/>
    <col min="14337" max="14337" width="24.85546875" style="813" customWidth="1"/>
    <col min="14338" max="14338" width="10.140625" style="813" customWidth="1"/>
    <col min="14339" max="14339" width="6.7109375" style="813" customWidth="1"/>
    <col min="14340" max="14340" width="7.140625" style="813" customWidth="1"/>
    <col min="14341" max="14341" width="9.140625" style="813" customWidth="1"/>
    <col min="14342" max="14342" width="8.28515625" style="813" bestFit="1" customWidth="1"/>
    <col min="14343" max="14343" width="10.42578125" style="813" customWidth="1"/>
    <col min="14344" max="14344" width="8.28515625" style="813" bestFit="1" customWidth="1"/>
    <col min="14345" max="14345" width="9" style="813" customWidth="1"/>
    <col min="14346" max="14346" width="8.28515625" style="813" bestFit="1" customWidth="1"/>
    <col min="14347" max="14347" width="8.140625" style="813" customWidth="1"/>
    <col min="14348" max="14348" width="6.7109375" style="813" bestFit="1" customWidth="1"/>
    <col min="14349" max="14592" width="12" style="813"/>
    <col min="14593" max="14593" width="24.85546875" style="813" customWidth="1"/>
    <col min="14594" max="14594" width="10.140625" style="813" customWidth="1"/>
    <col min="14595" max="14595" width="6.7109375" style="813" customWidth="1"/>
    <col min="14596" max="14596" width="7.140625" style="813" customWidth="1"/>
    <col min="14597" max="14597" width="9.140625" style="813" customWidth="1"/>
    <col min="14598" max="14598" width="8.28515625" style="813" bestFit="1" customWidth="1"/>
    <col min="14599" max="14599" width="10.42578125" style="813" customWidth="1"/>
    <col min="14600" max="14600" width="8.28515625" style="813" bestFit="1" customWidth="1"/>
    <col min="14601" max="14601" width="9" style="813" customWidth="1"/>
    <col min="14602" max="14602" width="8.28515625" style="813" bestFit="1" customWidth="1"/>
    <col min="14603" max="14603" width="8.140625" style="813" customWidth="1"/>
    <col min="14604" max="14604" width="6.7109375" style="813" bestFit="1" customWidth="1"/>
    <col min="14605" max="14848" width="12" style="813"/>
    <col min="14849" max="14849" width="24.85546875" style="813" customWidth="1"/>
    <col min="14850" max="14850" width="10.140625" style="813" customWidth="1"/>
    <col min="14851" max="14851" width="6.7109375" style="813" customWidth="1"/>
    <col min="14852" max="14852" width="7.140625" style="813" customWidth="1"/>
    <col min="14853" max="14853" width="9.140625" style="813" customWidth="1"/>
    <col min="14854" max="14854" width="8.28515625" style="813" bestFit="1" customWidth="1"/>
    <col min="14855" max="14855" width="10.42578125" style="813" customWidth="1"/>
    <col min="14856" max="14856" width="8.28515625" style="813" bestFit="1" customWidth="1"/>
    <col min="14857" max="14857" width="9" style="813" customWidth="1"/>
    <col min="14858" max="14858" width="8.28515625" style="813" bestFit="1" customWidth="1"/>
    <col min="14859" max="14859" width="8.140625" style="813" customWidth="1"/>
    <col min="14860" max="14860" width="6.7109375" style="813" bestFit="1" customWidth="1"/>
    <col min="14861" max="15104" width="12" style="813"/>
    <col min="15105" max="15105" width="24.85546875" style="813" customWidth="1"/>
    <col min="15106" max="15106" width="10.140625" style="813" customWidth="1"/>
    <col min="15107" max="15107" width="6.7109375" style="813" customWidth="1"/>
    <col min="15108" max="15108" width="7.140625" style="813" customWidth="1"/>
    <col min="15109" max="15109" width="9.140625" style="813" customWidth="1"/>
    <col min="15110" max="15110" width="8.28515625" style="813" bestFit="1" customWidth="1"/>
    <col min="15111" max="15111" width="10.42578125" style="813" customWidth="1"/>
    <col min="15112" max="15112" width="8.28515625" style="813" bestFit="1" customWidth="1"/>
    <col min="15113" max="15113" width="9" style="813" customWidth="1"/>
    <col min="15114" max="15114" width="8.28515625" style="813" bestFit="1" customWidth="1"/>
    <col min="15115" max="15115" width="8.140625" style="813" customWidth="1"/>
    <col min="15116" max="15116" width="6.7109375" style="813" bestFit="1" customWidth="1"/>
    <col min="15117" max="15360" width="12" style="813"/>
    <col min="15361" max="15361" width="24.85546875" style="813" customWidth="1"/>
    <col min="15362" max="15362" width="10.140625" style="813" customWidth="1"/>
    <col min="15363" max="15363" width="6.7109375" style="813" customWidth="1"/>
    <col min="15364" max="15364" width="7.140625" style="813" customWidth="1"/>
    <col min="15365" max="15365" width="9.140625" style="813" customWidth="1"/>
    <col min="15366" max="15366" width="8.28515625" style="813" bestFit="1" customWidth="1"/>
    <col min="15367" max="15367" width="10.42578125" style="813" customWidth="1"/>
    <col min="15368" max="15368" width="8.28515625" style="813" bestFit="1" customWidth="1"/>
    <col min="15369" max="15369" width="9" style="813" customWidth="1"/>
    <col min="15370" max="15370" width="8.28515625" style="813" bestFit="1" customWidth="1"/>
    <col min="15371" max="15371" width="8.140625" style="813" customWidth="1"/>
    <col min="15372" max="15372" width="6.7109375" style="813" bestFit="1" customWidth="1"/>
    <col min="15373" max="15616" width="12" style="813"/>
    <col min="15617" max="15617" width="24.85546875" style="813" customWidth="1"/>
    <col min="15618" max="15618" width="10.140625" style="813" customWidth="1"/>
    <col min="15619" max="15619" width="6.7109375" style="813" customWidth="1"/>
    <col min="15620" max="15620" width="7.140625" style="813" customWidth="1"/>
    <col min="15621" max="15621" width="9.140625" style="813" customWidth="1"/>
    <col min="15622" max="15622" width="8.28515625" style="813" bestFit="1" customWidth="1"/>
    <col min="15623" max="15623" width="10.42578125" style="813" customWidth="1"/>
    <col min="15624" max="15624" width="8.28515625" style="813" bestFit="1" customWidth="1"/>
    <col min="15625" max="15625" width="9" style="813" customWidth="1"/>
    <col min="15626" max="15626" width="8.28515625" style="813" bestFit="1" customWidth="1"/>
    <col min="15627" max="15627" width="8.140625" style="813" customWidth="1"/>
    <col min="15628" max="15628" width="6.7109375" style="813" bestFit="1" customWidth="1"/>
    <col min="15629" max="15872" width="12" style="813"/>
    <col min="15873" max="15873" width="24.85546875" style="813" customWidth="1"/>
    <col min="15874" max="15874" width="10.140625" style="813" customWidth="1"/>
    <col min="15875" max="15875" width="6.7109375" style="813" customWidth="1"/>
    <col min="15876" max="15876" width="7.140625" style="813" customWidth="1"/>
    <col min="15877" max="15877" width="9.140625" style="813" customWidth="1"/>
    <col min="15878" max="15878" width="8.28515625" style="813" bestFit="1" customWidth="1"/>
    <col min="15879" max="15879" width="10.42578125" style="813" customWidth="1"/>
    <col min="15880" max="15880" width="8.28515625" style="813" bestFit="1" customWidth="1"/>
    <col min="15881" max="15881" width="9" style="813" customWidth="1"/>
    <col min="15882" max="15882" width="8.28515625" style="813" bestFit="1" customWidth="1"/>
    <col min="15883" max="15883" width="8.140625" style="813" customWidth="1"/>
    <col min="15884" max="15884" width="6.7109375" style="813" bestFit="1" customWidth="1"/>
    <col min="15885" max="16128" width="12" style="813"/>
    <col min="16129" max="16129" width="24.85546875" style="813" customWidth="1"/>
    <col min="16130" max="16130" width="10.140625" style="813" customWidth="1"/>
    <col min="16131" max="16131" width="6.7109375" style="813" customWidth="1"/>
    <col min="16132" max="16132" width="7.140625" style="813" customWidth="1"/>
    <col min="16133" max="16133" width="9.140625" style="813" customWidth="1"/>
    <col min="16134" max="16134" width="8.28515625" style="813" bestFit="1" customWidth="1"/>
    <col min="16135" max="16135" width="10.42578125" style="813" customWidth="1"/>
    <col min="16136" max="16136" width="8.28515625" style="813" bestFit="1" customWidth="1"/>
    <col min="16137" max="16137" width="9" style="813" customWidth="1"/>
    <col min="16138" max="16138" width="8.28515625" style="813" bestFit="1" customWidth="1"/>
    <col min="16139" max="16139" width="8.140625" style="813" customWidth="1"/>
    <col min="16140" max="16140" width="6.7109375" style="813" bestFit="1" customWidth="1"/>
    <col min="16141" max="16384" width="12" style="813"/>
  </cols>
  <sheetData>
    <row r="1" spans="1:13">
      <c r="A1" s="1780" t="s">
        <v>1195</v>
      </c>
      <c r="B1" s="1780"/>
      <c r="C1" s="1780"/>
      <c r="D1" s="1780"/>
      <c r="E1" s="1780"/>
      <c r="F1" s="1780"/>
      <c r="G1" s="1780"/>
      <c r="H1" s="1780"/>
      <c r="I1" s="1780"/>
      <c r="J1" s="1780"/>
      <c r="K1" s="1780"/>
      <c r="L1" s="1780"/>
    </row>
    <row r="2" spans="1:13">
      <c r="A2" s="1958" t="s">
        <v>1123</v>
      </c>
      <c r="B2" s="1958"/>
      <c r="C2" s="1958"/>
      <c r="D2" s="1958"/>
      <c r="E2" s="1958"/>
      <c r="F2" s="1958"/>
      <c r="G2" s="1958"/>
      <c r="H2" s="1958"/>
      <c r="I2" s="1958"/>
      <c r="J2" s="1958"/>
      <c r="K2" s="1958"/>
      <c r="L2" s="1958"/>
    </row>
    <row r="3" spans="1:13" ht="16.5" thickBot="1">
      <c r="A3" s="1958"/>
      <c r="B3" s="1958"/>
      <c r="C3" s="1958"/>
      <c r="D3" s="1958"/>
      <c r="E3" s="1958"/>
      <c r="F3" s="1958"/>
      <c r="G3" s="1958"/>
      <c r="H3" s="1958"/>
      <c r="I3" s="1958"/>
      <c r="J3" s="1958"/>
      <c r="K3" s="1958"/>
      <c r="L3" s="1958"/>
      <c r="M3" s="807"/>
    </row>
    <row r="4" spans="1:13" ht="21.75" customHeight="1" thickTop="1">
      <c r="A4" s="1959" t="s">
        <v>1124</v>
      </c>
      <c r="B4" s="1962" t="s">
        <v>1125</v>
      </c>
      <c r="C4" s="1963"/>
      <c r="D4" s="1964"/>
      <c r="E4" s="1963" t="s">
        <v>1126</v>
      </c>
      <c r="F4" s="1963"/>
      <c r="G4" s="1963"/>
      <c r="H4" s="1963"/>
      <c r="I4" s="1963"/>
      <c r="J4" s="1963"/>
      <c r="K4" s="1963"/>
      <c r="L4" s="1965"/>
    </row>
    <row r="5" spans="1:13" ht="21.75" customHeight="1">
      <c r="A5" s="1960"/>
      <c r="B5" s="1966" t="s">
        <v>148</v>
      </c>
      <c r="C5" s="1967"/>
      <c r="D5" s="1968"/>
      <c r="E5" s="1969" t="s">
        <v>148</v>
      </c>
      <c r="F5" s="1970"/>
      <c r="G5" s="1970"/>
      <c r="H5" s="1970"/>
      <c r="I5" s="1970"/>
      <c r="J5" s="1970"/>
      <c r="K5" s="1970"/>
      <c r="L5" s="1971"/>
    </row>
    <row r="6" spans="1:13" ht="21.75" customHeight="1">
      <c r="A6" s="1960"/>
      <c r="B6" s="1100"/>
      <c r="C6" s="1100"/>
      <c r="D6" s="1100"/>
      <c r="E6" s="1036">
        <v>2016</v>
      </c>
      <c r="F6" s="1036"/>
      <c r="G6" s="1954">
        <v>2017</v>
      </c>
      <c r="H6" s="1954"/>
      <c r="I6" s="1954">
        <v>2018</v>
      </c>
      <c r="J6" s="1954"/>
      <c r="K6" s="1954" t="s">
        <v>1045</v>
      </c>
      <c r="L6" s="1955"/>
    </row>
    <row r="7" spans="1:13" ht="21.75" customHeight="1">
      <c r="A7" s="1960"/>
      <c r="B7" s="1101">
        <v>2016</v>
      </c>
      <c r="C7" s="1101">
        <v>2017</v>
      </c>
      <c r="D7" s="1101">
        <v>2018</v>
      </c>
      <c r="E7" s="1102">
        <v>1</v>
      </c>
      <c r="F7" s="1103">
        <v>2</v>
      </c>
      <c r="G7" s="1036">
        <v>3</v>
      </c>
      <c r="H7" s="1104">
        <v>4</v>
      </c>
      <c r="I7" s="1036">
        <v>5</v>
      </c>
      <c r="J7" s="1036">
        <v>6</v>
      </c>
      <c r="K7" s="1105" t="s">
        <v>1127</v>
      </c>
      <c r="L7" s="1116" t="s">
        <v>1128</v>
      </c>
    </row>
    <row r="8" spans="1:13" ht="21.75" customHeight="1">
      <c r="A8" s="1961"/>
      <c r="B8" s="1106"/>
      <c r="C8" s="1107"/>
      <c r="D8" s="1108"/>
      <c r="E8" s="1103" t="s">
        <v>1129</v>
      </c>
      <c r="F8" s="1102" t="s">
        <v>1130</v>
      </c>
      <c r="G8" s="1102" t="s">
        <v>1129</v>
      </c>
      <c r="H8" s="1102" t="s">
        <v>1130</v>
      </c>
      <c r="I8" s="1102" t="s">
        <v>1129</v>
      </c>
      <c r="J8" s="1102" t="s">
        <v>1130</v>
      </c>
      <c r="K8" s="1107">
        <v>1</v>
      </c>
      <c r="L8" s="1117">
        <v>3</v>
      </c>
    </row>
    <row r="9" spans="1:13" ht="21.75" customHeight="1">
      <c r="A9" s="1118" t="s">
        <v>1131</v>
      </c>
      <c r="B9" s="1109">
        <v>194</v>
      </c>
      <c r="C9" s="1109">
        <f>SUM(C10:C14)</f>
        <v>180</v>
      </c>
      <c r="D9" s="1109">
        <f>SUM(D10:D14)</f>
        <v>145</v>
      </c>
      <c r="E9" s="1037">
        <v>1054803.18</v>
      </c>
      <c r="F9" s="1110">
        <v>82.222462084650076</v>
      </c>
      <c r="G9" s="1037">
        <f>SUM(G10:G14)</f>
        <v>1410683.2628219998</v>
      </c>
      <c r="H9" s="1111">
        <f>G9/$G$20*100</f>
        <v>84.96674582071185</v>
      </c>
      <c r="I9" s="1094">
        <f>SUM(I10:I14)</f>
        <v>1350166.4448689998</v>
      </c>
      <c r="J9" s="1111">
        <f>I9/$I$20*100</f>
        <v>80.770287226582681</v>
      </c>
      <c r="K9" s="1110">
        <f>G9/E9*100-100</f>
        <v>33.739003595154117</v>
      </c>
      <c r="L9" s="1119">
        <f>I9/G9*100-100</f>
        <v>-4.2898940923095097</v>
      </c>
      <c r="M9" s="1050"/>
    </row>
    <row r="10" spans="1:13" ht="21.75" customHeight="1">
      <c r="A10" s="1120" t="s">
        <v>1132</v>
      </c>
      <c r="B10" s="1109">
        <v>29</v>
      </c>
      <c r="C10" s="1112">
        <v>28</v>
      </c>
      <c r="D10" s="1109">
        <v>27</v>
      </c>
      <c r="E10" s="1111">
        <v>672866.85</v>
      </c>
      <c r="F10" s="1110">
        <v>52.450324488159893</v>
      </c>
      <c r="G10" s="1094">
        <f>921054236677/1000000</f>
        <v>921054.23667699995</v>
      </c>
      <c r="H10" s="1111">
        <f>G10/$G$20*100</f>
        <v>55.475940827618054</v>
      </c>
      <c r="I10" s="1111">
        <v>881798.69062799995</v>
      </c>
      <c r="J10" s="1111">
        <f t="shared" ref="J10:J20" si="0">I10/$I$20%</f>
        <v>52.75137283163523</v>
      </c>
      <c r="K10" s="1110">
        <f t="shared" ref="K10:K20" si="1">G10/E10*100-100</f>
        <v>36.885066737497908</v>
      </c>
      <c r="L10" s="1119">
        <f t="shared" ref="L10:L20" si="2">I10/G10*100-100</f>
        <v>-4.2620232865577066</v>
      </c>
      <c r="M10" s="1050"/>
    </row>
    <row r="11" spans="1:13" ht="21.75" customHeight="1">
      <c r="A11" s="1120" t="s">
        <v>1133</v>
      </c>
      <c r="B11" s="1109">
        <v>95</v>
      </c>
      <c r="C11" s="1112">
        <v>91</v>
      </c>
      <c r="D11" s="1109">
        <v>35</v>
      </c>
      <c r="E11" s="1111">
        <v>150678.19</v>
      </c>
      <c r="F11" s="1110">
        <v>11.745444078257993</v>
      </c>
      <c r="G11" s="1094">
        <f>211223929306/1000000</f>
        <v>211223.92930600001</v>
      </c>
      <c r="H11" s="1111">
        <f t="shared" ref="H11:H19" si="3">G11/$G$20*100</f>
        <v>12.722210850288839</v>
      </c>
      <c r="I11" s="1111">
        <f>82994533919/1000000</f>
        <v>82994.533918999994</v>
      </c>
      <c r="J11" s="1111">
        <f t="shared" si="0"/>
        <v>4.9649377440456215</v>
      </c>
      <c r="K11" s="1110">
        <f t="shared" si="1"/>
        <v>40.182151979659437</v>
      </c>
      <c r="L11" s="1119">
        <f t="shared" si="2"/>
        <v>-60.707797553199647</v>
      </c>
      <c r="M11" s="1050"/>
    </row>
    <row r="12" spans="1:13" ht="21.75" customHeight="1">
      <c r="A12" s="1120" t="s">
        <v>1134</v>
      </c>
      <c r="B12" s="1109">
        <v>48</v>
      </c>
      <c r="C12" s="1112">
        <v>39</v>
      </c>
      <c r="D12" s="1109">
        <v>28</v>
      </c>
      <c r="E12" s="1111">
        <v>57770.74</v>
      </c>
      <c r="F12" s="1110">
        <v>4.5032595362977359</v>
      </c>
      <c r="G12" s="1094">
        <f>51596760967/1000000</f>
        <v>51596.760967000002</v>
      </c>
      <c r="H12" s="1111">
        <f t="shared" si="3"/>
        <v>3.1077202018298067</v>
      </c>
      <c r="I12" s="1094">
        <f>22591625973/1000000</f>
        <v>22591.625972999998</v>
      </c>
      <c r="J12" s="1111">
        <f t="shared" si="0"/>
        <v>1.35148679312037</v>
      </c>
      <c r="K12" s="1110">
        <f t="shared" si="1"/>
        <v>-10.687034704765765</v>
      </c>
      <c r="L12" s="1119">
        <f t="shared" si="2"/>
        <v>-56.215030653864034</v>
      </c>
      <c r="M12" s="1050"/>
    </row>
    <row r="13" spans="1:13" ht="21.75" customHeight="1">
      <c r="A13" s="1120" t="s">
        <v>1135</v>
      </c>
      <c r="B13" s="1113" t="s">
        <v>322</v>
      </c>
      <c r="C13" s="1113" t="s">
        <v>322</v>
      </c>
      <c r="D13" s="1109">
        <v>33</v>
      </c>
      <c r="E13" s="1113" t="s">
        <v>322</v>
      </c>
      <c r="F13" s="1113" t="s">
        <v>322</v>
      </c>
      <c r="G13" s="1094">
        <v>0</v>
      </c>
      <c r="H13" s="1111">
        <f t="shared" si="3"/>
        <v>0</v>
      </c>
      <c r="I13" s="1114">
        <f>101935316191/1000000</f>
        <v>101935.31619100001</v>
      </c>
      <c r="J13" s="1111">
        <f t="shared" si="0"/>
        <v>6.0980220613306955</v>
      </c>
      <c r="K13" s="1110"/>
      <c r="L13" s="1119"/>
      <c r="M13" s="1050"/>
    </row>
    <row r="14" spans="1:13" ht="21.75" customHeight="1">
      <c r="A14" s="1120" t="s">
        <v>1136</v>
      </c>
      <c r="B14" s="1109">
        <v>22</v>
      </c>
      <c r="C14" s="1112">
        <v>22</v>
      </c>
      <c r="D14" s="1109">
        <v>22</v>
      </c>
      <c r="E14" s="1111">
        <v>173487.4</v>
      </c>
      <c r="F14" s="1110">
        <v>13.523433981934451</v>
      </c>
      <c r="G14" s="1094">
        <f>226808335872/1000000</f>
        <v>226808.335872</v>
      </c>
      <c r="H14" s="1111">
        <f t="shared" si="3"/>
        <v>13.660873940975158</v>
      </c>
      <c r="I14" s="1111">
        <v>260846.278158</v>
      </c>
      <c r="J14" s="1111">
        <f t="shared" si="0"/>
        <v>15.604467796450779</v>
      </c>
      <c r="K14" s="1110">
        <f>G14/E14*100-100</f>
        <v>30.734759914552882</v>
      </c>
      <c r="L14" s="1119">
        <f t="shared" si="2"/>
        <v>15.007359476068572</v>
      </c>
      <c r="M14" s="1050"/>
    </row>
    <row r="15" spans="1:13" ht="21.75" customHeight="1">
      <c r="A15" s="1121" t="s">
        <v>1137</v>
      </c>
      <c r="B15" s="1109">
        <v>18</v>
      </c>
      <c r="C15" s="1112">
        <v>18</v>
      </c>
      <c r="D15" s="1109">
        <v>18</v>
      </c>
      <c r="E15" s="1111">
        <v>32701.57</v>
      </c>
      <c r="F15" s="1110">
        <v>2.5491045632167419</v>
      </c>
      <c r="G15" s="1094">
        <f>37309059513/1000000</f>
        <v>37309.059513</v>
      </c>
      <c r="H15" s="1111">
        <f t="shared" si="3"/>
        <v>2.2471588484784322</v>
      </c>
      <c r="I15" s="1094">
        <f>43616756533/1000000</f>
        <v>43616.756533</v>
      </c>
      <c r="J15" s="1111">
        <f t="shared" si="0"/>
        <v>2.6092619665156551</v>
      </c>
      <c r="K15" s="1110">
        <f t="shared" si="1"/>
        <v>14.089505528327834</v>
      </c>
      <c r="L15" s="1119">
        <f t="shared" si="2"/>
        <v>16.906609553645112</v>
      </c>
      <c r="M15" s="1050"/>
    </row>
    <row r="16" spans="1:13" ht="21.75" customHeight="1">
      <c r="A16" s="1121" t="s">
        <v>1138</v>
      </c>
      <c r="B16" s="1109">
        <v>4</v>
      </c>
      <c r="C16" s="1112">
        <v>4</v>
      </c>
      <c r="D16" s="1109">
        <v>4</v>
      </c>
      <c r="E16" s="1111">
        <v>22799.02</v>
      </c>
      <c r="F16" s="1110">
        <v>1.7771955878225345</v>
      </c>
      <c r="G16" s="1083">
        <f>24643649178/1000000</f>
        <v>24643.649178</v>
      </c>
      <c r="H16" s="1111">
        <f t="shared" si="3"/>
        <v>1.4843095760654301</v>
      </c>
      <c r="I16" s="1094">
        <f>28120214460/1000000</f>
        <v>28120.214459999999</v>
      </c>
      <c r="J16" s="1111">
        <f t="shared" si="0"/>
        <v>1.6822205939414197</v>
      </c>
      <c r="K16" s="1110">
        <f t="shared" si="1"/>
        <v>8.0908266144772938</v>
      </c>
      <c r="L16" s="1119">
        <f t="shared" si="2"/>
        <v>14.107347726340862</v>
      </c>
      <c r="M16" s="1050"/>
    </row>
    <row r="17" spans="1:12" ht="21.75" customHeight="1">
      <c r="A17" s="1121" t="s">
        <v>1139</v>
      </c>
      <c r="B17" s="1109">
        <v>4</v>
      </c>
      <c r="C17" s="1112">
        <v>4</v>
      </c>
      <c r="D17" s="1109">
        <v>4</v>
      </c>
      <c r="E17" s="1111">
        <v>1171.8499999999999</v>
      </c>
      <c r="F17" s="1110">
        <v>9.1346323201165536E-2</v>
      </c>
      <c r="G17" s="1094">
        <f>1192939514/1000000</f>
        <v>1192.9395139999999</v>
      </c>
      <c r="H17" s="1111">
        <f t="shared" si="3"/>
        <v>7.1851840265514763E-2</v>
      </c>
      <c r="I17" s="1094">
        <f>1119462395/1000000</f>
        <v>1119.462395</v>
      </c>
      <c r="J17" s="1111">
        <f t="shared" si="0"/>
        <v>6.6969001879083973E-2</v>
      </c>
      <c r="K17" s="1110">
        <f t="shared" si="1"/>
        <v>1.7996769211076469</v>
      </c>
      <c r="L17" s="1119">
        <f t="shared" si="2"/>
        <v>-6.1593331545894188</v>
      </c>
    </row>
    <row r="18" spans="1:12" ht="21.75" customHeight="1">
      <c r="A18" s="1122" t="s">
        <v>1140</v>
      </c>
      <c r="B18" s="1109">
        <v>8</v>
      </c>
      <c r="C18" s="1112">
        <v>10</v>
      </c>
      <c r="D18" s="1109">
        <v>17</v>
      </c>
      <c r="E18" s="1111">
        <v>70870.649999999994</v>
      </c>
      <c r="F18" s="1110">
        <v>5.524404403615379</v>
      </c>
      <c r="G18" s="1094">
        <f>59781124254/1000000</f>
        <v>59781.124254000002</v>
      </c>
      <c r="H18" s="1111">
        <f t="shared" si="3"/>
        <v>3.600671903631234</v>
      </c>
      <c r="I18" s="1094">
        <f>86053426318/1000000</f>
        <v>86053.426317999998</v>
      </c>
      <c r="J18" s="1111">
        <f t="shared" si="0"/>
        <v>5.1479282328119256</v>
      </c>
      <c r="K18" s="1110">
        <f>G18/E19*100-100</f>
        <v>-40.527372161125811</v>
      </c>
      <c r="L18" s="1119">
        <f t="shared" si="2"/>
        <v>43.947487424915892</v>
      </c>
    </row>
    <row r="19" spans="1:12" ht="21.75" customHeight="1">
      <c r="A19" s="1121" t="s">
        <v>542</v>
      </c>
      <c r="B19" s="1109">
        <v>2</v>
      </c>
      <c r="C19" s="1112">
        <v>3</v>
      </c>
      <c r="D19" s="1109">
        <v>4</v>
      </c>
      <c r="E19" s="1111">
        <v>100518.72</v>
      </c>
      <c r="F19" s="1110">
        <v>7.8354870374941017</v>
      </c>
      <c r="G19" s="1094">
        <f>126666875639.75/1000000</f>
        <v>126666.87563975</v>
      </c>
      <c r="H19" s="1111">
        <f t="shared" si="3"/>
        <v>7.6292620108475511</v>
      </c>
      <c r="I19" s="1094">
        <f>162536476844.75/1000000</f>
        <v>162536.47684475</v>
      </c>
      <c r="J19" s="1111">
        <f t="shared" si="0"/>
        <v>9.7233329782692248</v>
      </c>
      <c r="K19" s="1110">
        <f>G19/E19*100-100</f>
        <v>26.013219865662833</v>
      </c>
      <c r="L19" s="1119">
        <f t="shared" si="2"/>
        <v>28.318059495693092</v>
      </c>
    </row>
    <row r="20" spans="1:12" ht="21.75" customHeight="1" thickBot="1">
      <c r="A20" s="1123" t="s">
        <v>543</v>
      </c>
      <c r="B20" s="1124">
        <f t="shared" ref="B20:I20" si="4">B9+B15+B16+B17+B18+B19</f>
        <v>230</v>
      </c>
      <c r="C20" s="1124">
        <f t="shared" si="4"/>
        <v>219</v>
      </c>
      <c r="D20" s="1124">
        <f t="shared" si="4"/>
        <v>192</v>
      </c>
      <c r="E20" s="1125">
        <f t="shared" si="4"/>
        <v>1282864.99</v>
      </c>
      <c r="F20" s="1126">
        <f t="shared" si="4"/>
        <v>100</v>
      </c>
      <c r="G20" s="1125">
        <f t="shared" si="4"/>
        <v>1660276.9109207497</v>
      </c>
      <c r="H20" s="1126">
        <f t="shared" si="4"/>
        <v>100.00000000000001</v>
      </c>
      <c r="I20" s="1127">
        <f t="shared" si="4"/>
        <v>1671612.7814197498</v>
      </c>
      <c r="J20" s="1016">
        <f t="shared" si="0"/>
        <v>100</v>
      </c>
      <c r="K20" s="1098">
        <f t="shared" si="1"/>
        <v>29.419457531594929</v>
      </c>
      <c r="L20" s="1128">
        <f t="shared" si="2"/>
        <v>0.68276986955831376</v>
      </c>
    </row>
    <row r="21" spans="1:12" ht="16.5" thickTop="1">
      <c r="A21" s="841" t="s">
        <v>1141</v>
      </c>
      <c r="B21" s="841"/>
      <c r="C21" s="841"/>
      <c r="D21" s="814"/>
      <c r="E21" s="841"/>
      <c r="F21" s="841"/>
      <c r="G21" s="841"/>
      <c r="H21" s="841"/>
      <c r="I21" s="1083"/>
      <c r="J21" s="841"/>
      <c r="K21" s="841"/>
      <c r="L21" s="841"/>
    </row>
    <row r="22" spans="1:12" ht="15" customHeight="1">
      <c r="I22" s="1042"/>
    </row>
    <row r="23" spans="1:12">
      <c r="J23" s="1042"/>
    </row>
    <row r="26" spans="1:12">
      <c r="F26" s="1115"/>
      <c r="J26" s="1042"/>
    </row>
    <row r="27" spans="1:12">
      <c r="J27" s="1042"/>
    </row>
    <row r="28" spans="1:12">
      <c r="J28" s="1042"/>
    </row>
    <row r="29" spans="1:12">
      <c r="J29" s="1042"/>
    </row>
    <row r="30" spans="1:12">
      <c r="J30" s="1042"/>
      <c r="K30" s="1042"/>
    </row>
    <row r="31" spans="1:12">
      <c r="K31" s="1042"/>
    </row>
    <row r="32" spans="1:12">
      <c r="J32" s="1042"/>
      <c r="K32" s="1042"/>
    </row>
    <row r="33" spans="10:11">
      <c r="J33" s="1042"/>
      <c r="K33" s="1042"/>
    </row>
    <row r="34" spans="10:11">
      <c r="J34" s="1042"/>
      <c r="K34" s="1042"/>
    </row>
    <row r="35" spans="10:11">
      <c r="J35" s="1042"/>
      <c r="K35" s="1042"/>
    </row>
    <row r="36" spans="10:11">
      <c r="K36" s="1042"/>
    </row>
    <row r="38" spans="10:11">
      <c r="J38" s="1042"/>
    </row>
  </sheetData>
  <mergeCells count="11">
    <mergeCell ref="K6:L6"/>
    <mergeCell ref="A1:L1"/>
    <mergeCell ref="A2:L2"/>
    <mergeCell ref="A3:L3"/>
    <mergeCell ref="A4:A8"/>
    <mergeCell ref="B4:D4"/>
    <mergeCell ref="E4:L4"/>
    <mergeCell ref="B5:D5"/>
    <mergeCell ref="E5:L5"/>
    <mergeCell ref="G6:H6"/>
    <mergeCell ref="I6:J6"/>
  </mergeCells>
  <pageMargins left="0.7" right="0.7" top="1" bottom="1" header="0.3" footer="0.3"/>
  <pageSetup scale="81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5"/>
  <sheetViews>
    <sheetView workbookViewId="0">
      <selection activeCell="N17" sqref="N17"/>
    </sheetView>
  </sheetViews>
  <sheetFormatPr defaultRowHeight="15.75"/>
  <cols>
    <col min="1" max="1" width="26.85546875" style="1130" bestFit="1" customWidth="1"/>
    <col min="2" max="10" width="11.5703125" style="1130" customWidth="1"/>
    <col min="11" max="11" width="9.5703125" style="1130" customWidth="1"/>
    <col min="12" max="14" width="9.85546875" style="1130" bestFit="1" customWidth="1"/>
    <col min="15" max="256" width="9.140625" style="1130"/>
    <col min="257" max="257" width="29.28515625" style="1130" customWidth="1"/>
    <col min="258" max="258" width="7.7109375" style="1130" bestFit="1" customWidth="1"/>
    <col min="259" max="259" width="7.5703125" style="1130" bestFit="1" customWidth="1"/>
    <col min="260" max="260" width="7.28515625" style="1130" bestFit="1" customWidth="1"/>
    <col min="261" max="261" width="7.5703125" style="1130" bestFit="1" customWidth="1"/>
    <col min="262" max="262" width="9.42578125" style="1130" bestFit="1" customWidth="1"/>
    <col min="263" max="264" width="8.42578125" style="1130" bestFit="1" customWidth="1"/>
    <col min="265" max="266" width="7.28515625" style="1130" bestFit="1" customWidth="1"/>
    <col min="267" max="267" width="9.5703125" style="1130" customWidth="1"/>
    <col min="268" max="270" width="9.85546875" style="1130" bestFit="1" customWidth="1"/>
    <col min="271" max="512" width="9.140625" style="1130"/>
    <col min="513" max="513" width="29.28515625" style="1130" customWidth="1"/>
    <col min="514" max="514" width="7.7109375" style="1130" bestFit="1" customWidth="1"/>
    <col min="515" max="515" width="7.5703125" style="1130" bestFit="1" customWidth="1"/>
    <col min="516" max="516" width="7.28515625" style="1130" bestFit="1" customWidth="1"/>
    <col min="517" max="517" width="7.5703125" style="1130" bestFit="1" customWidth="1"/>
    <col min="518" max="518" width="9.42578125" style="1130" bestFit="1" customWidth="1"/>
    <col min="519" max="520" width="8.42578125" style="1130" bestFit="1" customWidth="1"/>
    <col min="521" max="522" width="7.28515625" style="1130" bestFit="1" customWidth="1"/>
    <col min="523" max="523" width="9.5703125" style="1130" customWidth="1"/>
    <col min="524" max="526" width="9.85546875" style="1130" bestFit="1" customWidth="1"/>
    <col min="527" max="768" width="9.140625" style="1130"/>
    <col min="769" max="769" width="29.28515625" style="1130" customWidth="1"/>
    <col min="770" max="770" width="7.7109375" style="1130" bestFit="1" customWidth="1"/>
    <col min="771" max="771" width="7.5703125" style="1130" bestFit="1" customWidth="1"/>
    <col min="772" max="772" width="7.28515625" style="1130" bestFit="1" customWidth="1"/>
    <col min="773" max="773" width="7.5703125" style="1130" bestFit="1" customWidth="1"/>
    <col min="774" max="774" width="9.42578125" style="1130" bestFit="1" customWidth="1"/>
    <col min="775" max="776" width="8.42578125" style="1130" bestFit="1" customWidth="1"/>
    <col min="777" max="778" width="7.28515625" style="1130" bestFit="1" customWidth="1"/>
    <col min="779" max="779" width="9.5703125" style="1130" customWidth="1"/>
    <col min="780" max="782" width="9.85546875" style="1130" bestFit="1" customWidth="1"/>
    <col min="783" max="1024" width="9.140625" style="1130"/>
    <col min="1025" max="1025" width="29.28515625" style="1130" customWidth="1"/>
    <col min="1026" max="1026" width="7.7109375" style="1130" bestFit="1" customWidth="1"/>
    <col min="1027" max="1027" width="7.5703125" style="1130" bestFit="1" customWidth="1"/>
    <col min="1028" max="1028" width="7.28515625" style="1130" bestFit="1" customWidth="1"/>
    <col min="1029" max="1029" width="7.5703125" style="1130" bestFit="1" customWidth="1"/>
    <col min="1030" max="1030" width="9.42578125" style="1130" bestFit="1" customWidth="1"/>
    <col min="1031" max="1032" width="8.42578125" style="1130" bestFit="1" customWidth="1"/>
    <col min="1033" max="1034" width="7.28515625" style="1130" bestFit="1" customWidth="1"/>
    <col min="1035" max="1035" width="9.5703125" style="1130" customWidth="1"/>
    <col min="1036" max="1038" width="9.85546875" style="1130" bestFit="1" customWidth="1"/>
    <col min="1039" max="1280" width="9.140625" style="1130"/>
    <col min="1281" max="1281" width="29.28515625" style="1130" customWidth="1"/>
    <col min="1282" max="1282" width="7.7109375" style="1130" bestFit="1" customWidth="1"/>
    <col min="1283" max="1283" width="7.5703125" style="1130" bestFit="1" customWidth="1"/>
    <col min="1284" max="1284" width="7.28515625" style="1130" bestFit="1" customWidth="1"/>
    <col min="1285" max="1285" width="7.5703125" style="1130" bestFit="1" customWidth="1"/>
    <col min="1286" max="1286" width="9.42578125" style="1130" bestFit="1" customWidth="1"/>
    <col min="1287" max="1288" width="8.42578125" style="1130" bestFit="1" customWidth="1"/>
    <col min="1289" max="1290" width="7.28515625" style="1130" bestFit="1" customWidth="1"/>
    <col min="1291" max="1291" width="9.5703125" style="1130" customWidth="1"/>
    <col min="1292" max="1294" width="9.85546875" style="1130" bestFit="1" customWidth="1"/>
    <col min="1295" max="1536" width="9.140625" style="1130"/>
    <col min="1537" max="1537" width="29.28515625" style="1130" customWidth="1"/>
    <col min="1538" max="1538" width="7.7109375" style="1130" bestFit="1" customWidth="1"/>
    <col min="1539" max="1539" width="7.5703125" style="1130" bestFit="1" customWidth="1"/>
    <col min="1540" max="1540" width="7.28515625" style="1130" bestFit="1" customWidth="1"/>
    <col min="1541" max="1541" width="7.5703125" style="1130" bestFit="1" customWidth="1"/>
    <col min="1542" max="1542" width="9.42578125" style="1130" bestFit="1" customWidth="1"/>
    <col min="1543" max="1544" width="8.42578125" style="1130" bestFit="1" customWidth="1"/>
    <col min="1545" max="1546" width="7.28515625" style="1130" bestFit="1" customWidth="1"/>
    <col min="1547" max="1547" width="9.5703125" style="1130" customWidth="1"/>
    <col min="1548" max="1550" width="9.85546875" style="1130" bestFit="1" customWidth="1"/>
    <col min="1551" max="1792" width="9.140625" style="1130"/>
    <col min="1793" max="1793" width="29.28515625" style="1130" customWidth="1"/>
    <col min="1794" max="1794" width="7.7109375" style="1130" bestFit="1" customWidth="1"/>
    <col min="1795" max="1795" width="7.5703125" style="1130" bestFit="1" customWidth="1"/>
    <col min="1796" max="1796" width="7.28515625" style="1130" bestFit="1" customWidth="1"/>
    <col min="1797" max="1797" width="7.5703125" style="1130" bestFit="1" customWidth="1"/>
    <col min="1798" max="1798" width="9.42578125" style="1130" bestFit="1" customWidth="1"/>
    <col min="1799" max="1800" width="8.42578125" style="1130" bestFit="1" customWidth="1"/>
    <col min="1801" max="1802" width="7.28515625" style="1130" bestFit="1" customWidth="1"/>
    <col min="1803" max="1803" width="9.5703125" style="1130" customWidth="1"/>
    <col min="1804" max="1806" width="9.85546875" style="1130" bestFit="1" customWidth="1"/>
    <col min="1807" max="2048" width="9.140625" style="1130"/>
    <col min="2049" max="2049" width="29.28515625" style="1130" customWidth="1"/>
    <col min="2050" max="2050" width="7.7109375" style="1130" bestFit="1" customWidth="1"/>
    <col min="2051" max="2051" width="7.5703125" style="1130" bestFit="1" customWidth="1"/>
    <col min="2052" max="2052" width="7.28515625" style="1130" bestFit="1" customWidth="1"/>
    <col min="2053" max="2053" width="7.5703125" style="1130" bestFit="1" customWidth="1"/>
    <col min="2054" max="2054" width="9.42578125" style="1130" bestFit="1" customWidth="1"/>
    <col min="2055" max="2056" width="8.42578125" style="1130" bestFit="1" customWidth="1"/>
    <col min="2057" max="2058" width="7.28515625" style="1130" bestFit="1" customWidth="1"/>
    <col min="2059" max="2059" width="9.5703125" style="1130" customWidth="1"/>
    <col min="2060" max="2062" width="9.85546875" style="1130" bestFit="1" customWidth="1"/>
    <col min="2063" max="2304" width="9.140625" style="1130"/>
    <col min="2305" max="2305" width="29.28515625" style="1130" customWidth="1"/>
    <col min="2306" max="2306" width="7.7109375" style="1130" bestFit="1" customWidth="1"/>
    <col min="2307" max="2307" width="7.5703125" style="1130" bestFit="1" customWidth="1"/>
    <col min="2308" max="2308" width="7.28515625" style="1130" bestFit="1" customWidth="1"/>
    <col min="2309" max="2309" width="7.5703125" style="1130" bestFit="1" customWidth="1"/>
    <col min="2310" max="2310" width="9.42578125" style="1130" bestFit="1" customWidth="1"/>
    <col min="2311" max="2312" width="8.42578125" style="1130" bestFit="1" customWidth="1"/>
    <col min="2313" max="2314" width="7.28515625" style="1130" bestFit="1" customWidth="1"/>
    <col min="2315" max="2315" width="9.5703125" style="1130" customWidth="1"/>
    <col min="2316" max="2318" width="9.85546875" style="1130" bestFit="1" customWidth="1"/>
    <col min="2319" max="2560" width="9.140625" style="1130"/>
    <col min="2561" max="2561" width="29.28515625" style="1130" customWidth="1"/>
    <col min="2562" max="2562" width="7.7109375" style="1130" bestFit="1" customWidth="1"/>
    <col min="2563" max="2563" width="7.5703125" style="1130" bestFit="1" customWidth="1"/>
    <col min="2564" max="2564" width="7.28515625" style="1130" bestFit="1" customWidth="1"/>
    <col min="2565" max="2565" width="7.5703125" style="1130" bestFit="1" customWidth="1"/>
    <col min="2566" max="2566" width="9.42578125" style="1130" bestFit="1" customWidth="1"/>
    <col min="2567" max="2568" width="8.42578125" style="1130" bestFit="1" customWidth="1"/>
    <col min="2569" max="2570" width="7.28515625" style="1130" bestFit="1" customWidth="1"/>
    <col min="2571" max="2571" width="9.5703125" style="1130" customWidth="1"/>
    <col min="2572" max="2574" width="9.85546875" style="1130" bestFit="1" customWidth="1"/>
    <col min="2575" max="2816" width="9.140625" style="1130"/>
    <col min="2817" max="2817" width="29.28515625" style="1130" customWidth="1"/>
    <col min="2818" max="2818" width="7.7109375" style="1130" bestFit="1" customWidth="1"/>
    <col min="2819" max="2819" width="7.5703125" style="1130" bestFit="1" customWidth="1"/>
    <col min="2820" max="2820" width="7.28515625" style="1130" bestFit="1" customWidth="1"/>
    <col min="2821" max="2821" width="7.5703125" style="1130" bestFit="1" customWidth="1"/>
    <col min="2822" max="2822" width="9.42578125" style="1130" bestFit="1" customWidth="1"/>
    <col min="2823" max="2824" width="8.42578125" style="1130" bestFit="1" customWidth="1"/>
    <col min="2825" max="2826" width="7.28515625" style="1130" bestFit="1" customWidth="1"/>
    <col min="2827" max="2827" width="9.5703125" style="1130" customWidth="1"/>
    <col min="2828" max="2830" width="9.85546875" style="1130" bestFit="1" customWidth="1"/>
    <col min="2831" max="3072" width="9.140625" style="1130"/>
    <col min="3073" max="3073" width="29.28515625" style="1130" customWidth="1"/>
    <col min="3074" max="3074" width="7.7109375" style="1130" bestFit="1" customWidth="1"/>
    <col min="3075" max="3075" width="7.5703125" style="1130" bestFit="1" customWidth="1"/>
    <col min="3076" max="3076" width="7.28515625" style="1130" bestFit="1" customWidth="1"/>
    <col min="3077" max="3077" width="7.5703125" style="1130" bestFit="1" customWidth="1"/>
    <col min="3078" max="3078" width="9.42578125" style="1130" bestFit="1" customWidth="1"/>
    <col min="3079" max="3080" width="8.42578125" style="1130" bestFit="1" customWidth="1"/>
    <col min="3081" max="3082" width="7.28515625" style="1130" bestFit="1" customWidth="1"/>
    <col min="3083" max="3083" width="9.5703125" style="1130" customWidth="1"/>
    <col min="3084" max="3086" width="9.85546875" style="1130" bestFit="1" customWidth="1"/>
    <col min="3087" max="3328" width="9.140625" style="1130"/>
    <col min="3329" max="3329" width="29.28515625" style="1130" customWidth="1"/>
    <col min="3330" max="3330" width="7.7109375" style="1130" bestFit="1" customWidth="1"/>
    <col min="3331" max="3331" width="7.5703125" style="1130" bestFit="1" customWidth="1"/>
    <col min="3332" max="3332" width="7.28515625" style="1130" bestFit="1" customWidth="1"/>
    <col min="3333" max="3333" width="7.5703125" style="1130" bestFit="1" customWidth="1"/>
    <col min="3334" max="3334" width="9.42578125" style="1130" bestFit="1" customWidth="1"/>
    <col min="3335" max="3336" width="8.42578125" style="1130" bestFit="1" customWidth="1"/>
    <col min="3337" max="3338" width="7.28515625" style="1130" bestFit="1" customWidth="1"/>
    <col min="3339" max="3339" width="9.5703125" style="1130" customWidth="1"/>
    <col min="3340" max="3342" width="9.85546875" style="1130" bestFit="1" customWidth="1"/>
    <col min="3343" max="3584" width="9.140625" style="1130"/>
    <col min="3585" max="3585" width="29.28515625" style="1130" customWidth="1"/>
    <col min="3586" max="3586" width="7.7109375" style="1130" bestFit="1" customWidth="1"/>
    <col min="3587" max="3587" width="7.5703125" style="1130" bestFit="1" customWidth="1"/>
    <col min="3588" max="3588" width="7.28515625" style="1130" bestFit="1" customWidth="1"/>
    <col min="3589" max="3589" width="7.5703125" style="1130" bestFit="1" customWidth="1"/>
    <col min="3590" max="3590" width="9.42578125" style="1130" bestFit="1" customWidth="1"/>
    <col min="3591" max="3592" width="8.42578125" style="1130" bestFit="1" customWidth="1"/>
    <col min="3593" max="3594" width="7.28515625" style="1130" bestFit="1" customWidth="1"/>
    <col min="3595" max="3595" width="9.5703125" style="1130" customWidth="1"/>
    <col min="3596" max="3598" width="9.85546875" style="1130" bestFit="1" customWidth="1"/>
    <col min="3599" max="3840" width="9.140625" style="1130"/>
    <col min="3841" max="3841" width="29.28515625" style="1130" customWidth="1"/>
    <col min="3842" max="3842" width="7.7109375" style="1130" bestFit="1" customWidth="1"/>
    <col min="3843" max="3843" width="7.5703125" style="1130" bestFit="1" customWidth="1"/>
    <col min="3844" max="3844" width="7.28515625" style="1130" bestFit="1" customWidth="1"/>
    <col min="3845" max="3845" width="7.5703125" style="1130" bestFit="1" customWidth="1"/>
    <col min="3846" max="3846" width="9.42578125" style="1130" bestFit="1" customWidth="1"/>
    <col min="3847" max="3848" width="8.42578125" style="1130" bestFit="1" customWidth="1"/>
    <col min="3849" max="3850" width="7.28515625" style="1130" bestFit="1" customWidth="1"/>
    <col min="3851" max="3851" width="9.5703125" style="1130" customWidth="1"/>
    <col min="3852" max="3854" width="9.85546875" style="1130" bestFit="1" customWidth="1"/>
    <col min="3855" max="4096" width="9.140625" style="1130"/>
    <col min="4097" max="4097" width="29.28515625" style="1130" customWidth="1"/>
    <col min="4098" max="4098" width="7.7109375" style="1130" bestFit="1" customWidth="1"/>
    <col min="4099" max="4099" width="7.5703125" style="1130" bestFit="1" customWidth="1"/>
    <col min="4100" max="4100" width="7.28515625" style="1130" bestFit="1" customWidth="1"/>
    <col min="4101" max="4101" width="7.5703125" style="1130" bestFit="1" customWidth="1"/>
    <col min="4102" max="4102" width="9.42578125" style="1130" bestFit="1" customWidth="1"/>
    <col min="4103" max="4104" width="8.42578125" style="1130" bestFit="1" customWidth="1"/>
    <col min="4105" max="4106" width="7.28515625" style="1130" bestFit="1" customWidth="1"/>
    <col min="4107" max="4107" width="9.5703125" style="1130" customWidth="1"/>
    <col min="4108" max="4110" width="9.85546875" style="1130" bestFit="1" customWidth="1"/>
    <col min="4111" max="4352" width="9.140625" style="1130"/>
    <col min="4353" max="4353" width="29.28515625" style="1130" customWidth="1"/>
    <col min="4354" max="4354" width="7.7109375" style="1130" bestFit="1" customWidth="1"/>
    <col min="4355" max="4355" width="7.5703125" style="1130" bestFit="1" customWidth="1"/>
    <col min="4356" max="4356" width="7.28515625" style="1130" bestFit="1" customWidth="1"/>
    <col min="4357" max="4357" width="7.5703125" style="1130" bestFit="1" customWidth="1"/>
    <col min="4358" max="4358" width="9.42578125" style="1130" bestFit="1" customWidth="1"/>
    <col min="4359" max="4360" width="8.42578125" style="1130" bestFit="1" customWidth="1"/>
    <col min="4361" max="4362" width="7.28515625" style="1130" bestFit="1" customWidth="1"/>
    <col min="4363" max="4363" width="9.5703125" style="1130" customWidth="1"/>
    <col min="4364" max="4366" width="9.85546875" style="1130" bestFit="1" customWidth="1"/>
    <col min="4367" max="4608" width="9.140625" style="1130"/>
    <col min="4609" max="4609" width="29.28515625" style="1130" customWidth="1"/>
    <col min="4610" max="4610" width="7.7109375" style="1130" bestFit="1" customWidth="1"/>
    <col min="4611" max="4611" width="7.5703125" style="1130" bestFit="1" customWidth="1"/>
    <col min="4612" max="4612" width="7.28515625" style="1130" bestFit="1" customWidth="1"/>
    <col min="4613" max="4613" width="7.5703125" style="1130" bestFit="1" customWidth="1"/>
    <col min="4614" max="4614" width="9.42578125" style="1130" bestFit="1" customWidth="1"/>
    <col min="4615" max="4616" width="8.42578125" style="1130" bestFit="1" customWidth="1"/>
    <col min="4617" max="4618" width="7.28515625" style="1130" bestFit="1" customWidth="1"/>
    <col min="4619" max="4619" width="9.5703125" style="1130" customWidth="1"/>
    <col min="4620" max="4622" width="9.85546875" style="1130" bestFit="1" customWidth="1"/>
    <col min="4623" max="4864" width="9.140625" style="1130"/>
    <col min="4865" max="4865" width="29.28515625" style="1130" customWidth="1"/>
    <col min="4866" max="4866" width="7.7109375" style="1130" bestFit="1" customWidth="1"/>
    <col min="4867" max="4867" width="7.5703125" style="1130" bestFit="1" customWidth="1"/>
    <col min="4868" max="4868" width="7.28515625" style="1130" bestFit="1" customWidth="1"/>
    <col min="4869" max="4869" width="7.5703125" style="1130" bestFit="1" customWidth="1"/>
    <col min="4870" max="4870" width="9.42578125" style="1130" bestFit="1" customWidth="1"/>
    <col min="4871" max="4872" width="8.42578125" style="1130" bestFit="1" customWidth="1"/>
    <col min="4873" max="4874" width="7.28515625" style="1130" bestFit="1" customWidth="1"/>
    <col min="4875" max="4875" width="9.5703125" style="1130" customWidth="1"/>
    <col min="4876" max="4878" width="9.85546875" style="1130" bestFit="1" customWidth="1"/>
    <col min="4879" max="5120" width="9.140625" style="1130"/>
    <col min="5121" max="5121" width="29.28515625" style="1130" customWidth="1"/>
    <col min="5122" max="5122" width="7.7109375" style="1130" bestFit="1" customWidth="1"/>
    <col min="5123" max="5123" width="7.5703125" style="1130" bestFit="1" customWidth="1"/>
    <col min="5124" max="5124" width="7.28515625" style="1130" bestFit="1" customWidth="1"/>
    <col min="5125" max="5125" width="7.5703125" style="1130" bestFit="1" customWidth="1"/>
    <col min="5126" max="5126" width="9.42578125" style="1130" bestFit="1" customWidth="1"/>
    <col min="5127" max="5128" width="8.42578125" style="1130" bestFit="1" customWidth="1"/>
    <col min="5129" max="5130" width="7.28515625" style="1130" bestFit="1" customWidth="1"/>
    <col min="5131" max="5131" width="9.5703125" style="1130" customWidth="1"/>
    <col min="5132" max="5134" width="9.85546875" style="1130" bestFit="1" customWidth="1"/>
    <col min="5135" max="5376" width="9.140625" style="1130"/>
    <col min="5377" max="5377" width="29.28515625" style="1130" customWidth="1"/>
    <col min="5378" max="5378" width="7.7109375" style="1130" bestFit="1" customWidth="1"/>
    <col min="5379" max="5379" width="7.5703125" style="1130" bestFit="1" customWidth="1"/>
    <col min="5380" max="5380" width="7.28515625" style="1130" bestFit="1" customWidth="1"/>
    <col min="5381" max="5381" width="7.5703125" style="1130" bestFit="1" customWidth="1"/>
    <col min="5382" max="5382" width="9.42578125" style="1130" bestFit="1" customWidth="1"/>
    <col min="5383" max="5384" width="8.42578125" style="1130" bestFit="1" customWidth="1"/>
    <col min="5385" max="5386" width="7.28515625" style="1130" bestFit="1" customWidth="1"/>
    <col min="5387" max="5387" width="9.5703125" style="1130" customWidth="1"/>
    <col min="5388" max="5390" width="9.85546875" style="1130" bestFit="1" customWidth="1"/>
    <col min="5391" max="5632" width="9.140625" style="1130"/>
    <col min="5633" max="5633" width="29.28515625" style="1130" customWidth="1"/>
    <col min="5634" max="5634" width="7.7109375" style="1130" bestFit="1" customWidth="1"/>
    <col min="5635" max="5635" width="7.5703125" style="1130" bestFit="1" customWidth="1"/>
    <col min="5636" max="5636" width="7.28515625" style="1130" bestFit="1" customWidth="1"/>
    <col min="5637" max="5637" width="7.5703125" style="1130" bestFit="1" customWidth="1"/>
    <col min="5638" max="5638" width="9.42578125" style="1130" bestFit="1" customWidth="1"/>
    <col min="5639" max="5640" width="8.42578125" style="1130" bestFit="1" customWidth="1"/>
    <col min="5641" max="5642" width="7.28515625" style="1130" bestFit="1" customWidth="1"/>
    <col min="5643" max="5643" width="9.5703125" style="1130" customWidth="1"/>
    <col min="5644" max="5646" width="9.85546875" style="1130" bestFit="1" customWidth="1"/>
    <col min="5647" max="5888" width="9.140625" style="1130"/>
    <col min="5889" max="5889" width="29.28515625" style="1130" customWidth="1"/>
    <col min="5890" max="5890" width="7.7109375" style="1130" bestFit="1" customWidth="1"/>
    <col min="5891" max="5891" width="7.5703125" style="1130" bestFit="1" customWidth="1"/>
    <col min="5892" max="5892" width="7.28515625" style="1130" bestFit="1" customWidth="1"/>
    <col min="5893" max="5893" width="7.5703125" style="1130" bestFit="1" customWidth="1"/>
    <col min="5894" max="5894" width="9.42578125" style="1130" bestFit="1" customWidth="1"/>
    <col min="5895" max="5896" width="8.42578125" style="1130" bestFit="1" customWidth="1"/>
    <col min="5897" max="5898" width="7.28515625" style="1130" bestFit="1" customWidth="1"/>
    <col min="5899" max="5899" width="9.5703125" style="1130" customWidth="1"/>
    <col min="5900" max="5902" width="9.85546875" style="1130" bestFit="1" customWidth="1"/>
    <col min="5903" max="6144" width="9.140625" style="1130"/>
    <col min="6145" max="6145" width="29.28515625" style="1130" customWidth="1"/>
    <col min="6146" max="6146" width="7.7109375" style="1130" bestFit="1" customWidth="1"/>
    <col min="6147" max="6147" width="7.5703125" style="1130" bestFit="1" customWidth="1"/>
    <col min="6148" max="6148" width="7.28515625" style="1130" bestFit="1" customWidth="1"/>
    <col min="6149" max="6149" width="7.5703125" style="1130" bestFit="1" customWidth="1"/>
    <col min="6150" max="6150" width="9.42578125" style="1130" bestFit="1" customWidth="1"/>
    <col min="6151" max="6152" width="8.42578125" style="1130" bestFit="1" customWidth="1"/>
    <col min="6153" max="6154" width="7.28515625" style="1130" bestFit="1" customWidth="1"/>
    <col min="6155" max="6155" width="9.5703125" style="1130" customWidth="1"/>
    <col min="6156" max="6158" width="9.85546875" style="1130" bestFit="1" customWidth="1"/>
    <col min="6159" max="6400" width="9.140625" style="1130"/>
    <col min="6401" max="6401" width="29.28515625" style="1130" customWidth="1"/>
    <col min="6402" max="6402" width="7.7109375" style="1130" bestFit="1" customWidth="1"/>
    <col min="6403" max="6403" width="7.5703125" style="1130" bestFit="1" customWidth="1"/>
    <col min="6404" max="6404" width="7.28515625" style="1130" bestFit="1" customWidth="1"/>
    <col min="6405" max="6405" width="7.5703125" style="1130" bestFit="1" customWidth="1"/>
    <col min="6406" max="6406" width="9.42578125" style="1130" bestFit="1" customWidth="1"/>
    <col min="6407" max="6408" width="8.42578125" style="1130" bestFit="1" customWidth="1"/>
    <col min="6409" max="6410" width="7.28515625" style="1130" bestFit="1" customWidth="1"/>
    <col min="6411" max="6411" width="9.5703125" style="1130" customWidth="1"/>
    <col min="6412" max="6414" width="9.85546875" style="1130" bestFit="1" customWidth="1"/>
    <col min="6415" max="6656" width="9.140625" style="1130"/>
    <col min="6657" max="6657" width="29.28515625" style="1130" customWidth="1"/>
    <col min="6658" max="6658" width="7.7109375" style="1130" bestFit="1" customWidth="1"/>
    <col min="6659" max="6659" width="7.5703125" style="1130" bestFit="1" customWidth="1"/>
    <col min="6660" max="6660" width="7.28515625" style="1130" bestFit="1" customWidth="1"/>
    <col min="6661" max="6661" width="7.5703125" style="1130" bestFit="1" customWidth="1"/>
    <col min="6662" max="6662" width="9.42578125" style="1130" bestFit="1" customWidth="1"/>
    <col min="6663" max="6664" width="8.42578125" style="1130" bestFit="1" customWidth="1"/>
    <col min="6665" max="6666" width="7.28515625" style="1130" bestFit="1" customWidth="1"/>
    <col min="6667" max="6667" width="9.5703125" style="1130" customWidth="1"/>
    <col min="6668" max="6670" width="9.85546875" style="1130" bestFit="1" customWidth="1"/>
    <col min="6671" max="6912" width="9.140625" style="1130"/>
    <col min="6913" max="6913" width="29.28515625" style="1130" customWidth="1"/>
    <col min="6914" max="6914" width="7.7109375" style="1130" bestFit="1" customWidth="1"/>
    <col min="6915" max="6915" width="7.5703125" style="1130" bestFit="1" customWidth="1"/>
    <col min="6916" max="6916" width="7.28515625" style="1130" bestFit="1" customWidth="1"/>
    <col min="6917" max="6917" width="7.5703125" style="1130" bestFit="1" customWidth="1"/>
    <col min="6918" max="6918" width="9.42578125" style="1130" bestFit="1" customWidth="1"/>
    <col min="6919" max="6920" width="8.42578125" style="1130" bestFit="1" customWidth="1"/>
    <col min="6921" max="6922" width="7.28515625" style="1130" bestFit="1" customWidth="1"/>
    <col min="6923" max="6923" width="9.5703125" style="1130" customWidth="1"/>
    <col min="6924" max="6926" width="9.85546875" style="1130" bestFit="1" customWidth="1"/>
    <col min="6927" max="7168" width="9.140625" style="1130"/>
    <col min="7169" max="7169" width="29.28515625" style="1130" customWidth="1"/>
    <col min="7170" max="7170" width="7.7109375" style="1130" bestFit="1" customWidth="1"/>
    <col min="7171" max="7171" width="7.5703125" style="1130" bestFit="1" customWidth="1"/>
    <col min="7172" max="7172" width="7.28515625" style="1130" bestFit="1" customWidth="1"/>
    <col min="7173" max="7173" width="7.5703125" style="1130" bestFit="1" customWidth="1"/>
    <col min="7174" max="7174" width="9.42578125" style="1130" bestFit="1" customWidth="1"/>
    <col min="7175" max="7176" width="8.42578125" style="1130" bestFit="1" customWidth="1"/>
    <col min="7177" max="7178" width="7.28515625" style="1130" bestFit="1" customWidth="1"/>
    <col min="7179" max="7179" width="9.5703125" style="1130" customWidth="1"/>
    <col min="7180" max="7182" width="9.85546875" style="1130" bestFit="1" customWidth="1"/>
    <col min="7183" max="7424" width="9.140625" style="1130"/>
    <col min="7425" max="7425" width="29.28515625" style="1130" customWidth="1"/>
    <col min="7426" max="7426" width="7.7109375" style="1130" bestFit="1" customWidth="1"/>
    <col min="7427" max="7427" width="7.5703125" style="1130" bestFit="1" customWidth="1"/>
    <col min="7428" max="7428" width="7.28515625" style="1130" bestFit="1" customWidth="1"/>
    <col min="7429" max="7429" width="7.5703125" style="1130" bestFit="1" customWidth="1"/>
    <col min="7430" max="7430" width="9.42578125" style="1130" bestFit="1" customWidth="1"/>
    <col min="7431" max="7432" width="8.42578125" style="1130" bestFit="1" customWidth="1"/>
    <col min="7433" max="7434" width="7.28515625" style="1130" bestFit="1" customWidth="1"/>
    <col min="7435" max="7435" width="9.5703125" style="1130" customWidth="1"/>
    <col min="7436" max="7438" width="9.85546875" style="1130" bestFit="1" customWidth="1"/>
    <col min="7439" max="7680" width="9.140625" style="1130"/>
    <col min="7681" max="7681" width="29.28515625" style="1130" customWidth="1"/>
    <col min="7682" max="7682" width="7.7109375" style="1130" bestFit="1" customWidth="1"/>
    <col min="7683" max="7683" width="7.5703125" style="1130" bestFit="1" customWidth="1"/>
    <col min="7684" max="7684" width="7.28515625" style="1130" bestFit="1" customWidth="1"/>
    <col min="7685" max="7685" width="7.5703125" style="1130" bestFit="1" customWidth="1"/>
    <col min="7686" max="7686" width="9.42578125" style="1130" bestFit="1" customWidth="1"/>
    <col min="7687" max="7688" width="8.42578125" style="1130" bestFit="1" customWidth="1"/>
    <col min="7689" max="7690" width="7.28515625" style="1130" bestFit="1" customWidth="1"/>
    <col min="7691" max="7691" width="9.5703125" style="1130" customWidth="1"/>
    <col min="7692" max="7694" width="9.85546875" style="1130" bestFit="1" customWidth="1"/>
    <col min="7695" max="7936" width="9.140625" style="1130"/>
    <col min="7937" max="7937" width="29.28515625" style="1130" customWidth="1"/>
    <col min="7938" max="7938" width="7.7109375" style="1130" bestFit="1" customWidth="1"/>
    <col min="7939" max="7939" width="7.5703125" style="1130" bestFit="1" customWidth="1"/>
    <col min="7940" max="7940" width="7.28515625" style="1130" bestFit="1" customWidth="1"/>
    <col min="7941" max="7941" width="7.5703125" style="1130" bestFit="1" customWidth="1"/>
    <col min="7942" max="7942" width="9.42578125" style="1130" bestFit="1" customWidth="1"/>
    <col min="7943" max="7944" width="8.42578125" style="1130" bestFit="1" customWidth="1"/>
    <col min="7945" max="7946" width="7.28515625" style="1130" bestFit="1" customWidth="1"/>
    <col min="7947" max="7947" width="9.5703125" style="1130" customWidth="1"/>
    <col min="7948" max="7950" width="9.85546875" style="1130" bestFit="1" customWidth="1"/>
    <col min="7951" max="8192" width="9.140625" style="1130"/>
    <col min="8193" max="8193" width="29.28515625" style="1130" customWidth="1"/>
    <col min="8194" max="8194" width="7.7109375" style="1130" bestFit="1" customWidth="1"/>
    <col min="8195" max="8195" width="7.5703125" style="1130" bestFit="1" customWidth="1"/>
    <col min="8196" max="8196" width="7.28515625" style="1130" bestFit="1" customWidth="1"/>
    <col min="8197" max="8197" width="7.5703125" style="1130" bestFit="1" customWidth="1"/>
    <col min="8198" max="8198" width="9.42578125" style="1130" bestFit="1" customWidth="1"/>
    <col min="8199" max="8200" width="8.42578125" style="1130" bestFit="1" customWidth="1"/>
    <col min="8201" max="8202" width="7.28515625" style="1130" bestFit="1" customWidth="1"/>
    <col min="8203" max="8203" width="9.5703125" style="1130" customWidth="1"/>
    <col min="8204" max="8206" width="9.85546875" style="1130" bestFit="1" customWidth="1"/>
    <col min="8207" max="8448" width="9.140625" style="1130"/>
    <col min="8449" max="8449" width="29.28515625" style="1130" customWidth="1"/>
    <col min="8450" max="8450" width="7.7109375" style="1130" bestFit="1" customWidth="1"/>
    <col min="8451" max="8451" width="7.5703125" style="1130" bestFit="1" customWidth="1"/>
    <col min="8452" max="8452" width="7.28515625" style="1130" bestFit="1" customWidth="1"/>
    <col min="8453" max="8453" width="7.5703125" style="1130" bestFit="1" customWidth="1"/>
    <col min="8454" max="8454" width="9.42578125" style="1130" bestFit="1" customWidth="1"/>
    <col min="8455" max="8456" width="8.42578125" style="1130" bestFit="1" customWidth="1"/>
    <col min="8457" max="8458" width="7.28515625" style="1130" bestFit="1" customWidth="1"/>
    <col min="8459" max="8459" width="9.5703125" style="1130" customWidth="1"/>
    <col min="8460" max="8462" width="9.85546875" style="1130" bestFit="1" customWidth="1"/>
    <col min="8463" max="8704" width="9.140625" style="1130"/>
    <col min="8705" max="8705" width="29.28515625" style="1130" customWidth="1"/>
    <col min="8706" max="8706" width="7.7109375" style="1130" bestFit="1" customWidth="1"/>
    <col min="8707" max="8707" width="7.5703125" style="1130" bestFit="1" customWidth="1"/>
    <col min="8708" max="8708" width="7.28515625" style="1130" bestFit="1" customWidth="1"/>
    <col min="8709" max="8709" width="7.5703125" style="1130" bestFit="1" customWidth="1"/>
    <col min="8710" max="8710" width="9.42578125" style="1130" bestFit="1" customWidth="1"/>
    <col min="8711" max="8712" width="8.42578125" style="1130" bestFit="1" customWidth="1"/>
    <col min="8713" max="8714" width="7.28515625" style="1130" bestFit="1" customWidth="1"/>
    <col min="8715" max="8715" width="9.5703125" style="1130" customWidth="1"/>
    <col min="8716" max="8718" width="9.85546875" style="1130" bestFit="1" customWidth="1"/>
    <col min="8719" max="8960" width="9.140625" style="1130"/>
    <col min="8961" max="8961" width="29.28515625" style="1130" customWidth="1"/>
    <col min="8962" max="8962" width="7.7109375" style="1130" bestFit="1" customWidth="1"/>
    <col min="8963" max="8963" width="7.5703125" style="1130" bestFit="1" customWidth="1"/>
    <col min="8964" max="8964" width="7.28515625" style="1130" bestFit="1" customWidth="1"/>
    <col min="8965" max="8965" width="7.5703125" style="1130" bestFit="1" customWidth="1"/>
    <col min="8966" max="8966" width="9.42578125" style="1130" bestFit="1" customWidth="1"/>
    <col min="8967" max="8968" width="8.42578125" style="1130" bestFit="1" customWidth="1"/>
    <col min="8969" max="8970" width="7.28515625" style="1130" bestFit="1" customWidth="1"/>
    <col min="8971" max="8971" width="9.5703125" style="1130" customWidth="1"/>
    <col min="8972" max="8974" width="9.85546875" style="1130" bestFit="1" customWidth="1"/>
    <col min="8975" max="9216" width="9.140625" style="1130"/>
    <col min="9217" max="9217" width="29.28515625" style="1130" customWidth="1"/>
    <col min="9218" max="9218" width="7.7109375" style="1130" bestFit="1" customWidth="1"/>
    <col min="9219" max="9219" width="7.5703125" style="1130" bestFit="1" customWidth="1"/>
    <col min="9220" max="9220" width="7.28515625" style="1130" bestFit="1" customWidth="1"/>
    <col min="9221" max="9221" width="7.5703125" style="1130" bestFit="1" customWidth="1"/>
    <col min="9222" max="9222" width="9.42578125" style="1130" bestFit="1" customWidth="1"/>
    <col min="9223" max="9224" width="8.42578125" style="1130" bestFit="1" customWidth="1"/>
    <col min="9225" max="9226" width="7.28515625" style="1130" bestFit="1" customWidth="1"/>
    <col min="9227" max="9227" width="9.5703125" style="1130" customWidth="1"/>
    <col min="9228" max="9230" width="9.85546875" style="1130" bestFit="1" customWidth="1"/>
    <col min="9231" max="9472" width="9.140625" style="1130"/>
    <col min="9473" max="9473" width="29.28515625" style="1130" customWidth="1"/>
    <col min="9474" max="9474" width="7.7109375" style="1130" bestFit="1" customWidth="1"/>
    <col min="9475" max="9475" width="7.5703125" style="1130" bestFit="1" customWidth="1"/>
    <col min="9476" max="9476" width="7.28515625" style="1130" bestFit="1" customWidth="1"/>
    <col min="9477" max="9477" width="7.5703125" style="1130" bestFit="1" customWidth="1"/>
    <col min="9478" max="9478" width="9.42578125" style="1130" bestFit="1" customWidth="1"/>
    <col min="9479" max="9480" width="8.42578125" style="1130" bestFit="1" customWidth="1"/>
    <col min="9481" max="9482" width="7.28515625" style="1130" bestFit="1" customWidth="1"/>
    <col min="9483" max="9483" width="9.5703125" style="1130" customWidth="1"/>
    <col min="9484" max="9486" width="9.85546875" style="1130" bestFit="1" customWidth="1"/>
    <col min="9487" max="9728" width="9.140625" style="1130"/>
    <col min="9729" max="9729" width="29.28515625" style="1130" customWidth="1"/>
    <col min="9730" max="9730" width="7.7109375" style="1130" bestFit="1" customWidth="1"/>
    <col min="9731" max="9731" width="7.5703125" style="1130" bestFit="1" customWidth="1"/>
    <col min="9732" max="9732" width="7.28515625" style="1130" bestFit="1" customWidth="1"/>
    <col min="9733" max="9733" width="7.5703125" style="1130" bestFit="1" customWidth="1"/>
    <col min="9734" max="9734" width="9.42578125" style="1130" bestFit="1" customWidth="1"/>
    <col min="9735" max="9736" width="8.42578125" style="1130" bestFit="1" customWidth="1"/>
    <col min="9737" max="9738" width="7.28515625" style="1130" bestFit="1" customWidth="1"/>
    <col min="9739" max="9739" width="9.5703125" style="1130" customWidth="1"/>
    <col min="9740" max="9742" width="9.85546875" style="1130" bestFit="1" customWidth="1"/>
    <col min="9743" max="9984" width="9.140625" style="1130"/>
    <col min="9985" max="9985" width="29.28515625" style="1130" customWidth="1"/>
    <col min="9986" max="9986" width="7.7109375" style="1130" bestFit="1" customWidth="1"/>
    <col min="9987" max="9987" width="7.5703125" style="1130" bestFit="1" customWidth="1"/>
    <col min="9988" max="9988" width="7.28515625" style="1130" bestFit="1" customWidth="1"/>
    <col min="9989" max="9989" width="7.5703125" style="1130" bestFit="1" customWidth="1"/>
    <col min="9990" max="9990" width="9.42578125" style="1130" bestFit="1" customWidth="1"/>
    <col min="9991" max="9992" width="8.42578125" style="1130" bestFit="1" customWidth="1"/>
    <col min="9993" max="9994" width="7.28515625" style="1130" bestFit="1" customWidth="1"/>
    <col min="9995" max="9995" width="9.5703125" style="1130" customWidth="1"/>
    <col min="9996" max="9998" width="9.85546875" style="1130" bestFit="1" customWidth="1"/>
    <col min="9999" max="10240" width="9.140625" style="1130"/>
    <col min="10241" max="10241" width="29.28515625" style="1130" customWidth="1"/>
    <col min="10242" max="10242" width="7.7109375" style="1130" bestFit="1" customWidth="1"/>
    <col min="10243" max="10243" width="7.5703125" style="1130" bestFit="1" customWidth="1"/>
    <col min="10244" max="10244" width="7.28515625" style="1130" bestFit="1" customWidth="1"/>
    <col min="10245" max="10245" width="7.5703125" style="1130" bestFit="1" customWidth="1"/>
    <col min="10246" max="10246" width="9.42578125" style="1130" bestFit="1" customWidth="1"/>
    <col min="10247" max="10248" width="8.42578125" style="1130" bestFit="1" customWidth="1"/>
    <col min="10249" max="10250" width="7.28515625" style="1130" bestFit="1" customWidth="1"/>
    <col min="10251" max="10251" width="9.5703125" style="1130" customWidth="1"/>
    <col min="10252" max="10254" width="9.85546875" style="1130" bestFit="1" customWidth="1"/>
    <col min="10255" max="10496" width="9.140625" style="1130"/>
    <col min="10497" max="10497" width="29.28515625" style="1130" customWidth="1"/>
    <col min="10498" max="10498" width="7.7109375" style="1130" bestFit="1" customWidth="1"/>
    <col min="10499" max="10499" width="7.5703125" style="1130" bestFit="1" customWidth="1"/>
    <col min="10500" max="10500" width="7.28515625" style="1130" bestFit="1" customWidth="1"/>
    <col min="10501" max="10501" width="7.5703125" style="1130" bestFit="1" customWidth="1"/>
    <col min="10502" max="10502" width="9.42578125" style="1130" bestFit="1" customWidth="1"/>
    <col min="10503" max="10504" width="8.42578125" style="1130" bestFit="1" customWidth="1"/>
    <col min="10505" max="10506" width="7.28515625" style="1130" bestFit="1" customWidth="1"/>
    <col min="10507" max="10507" width="9.5703125" style="1130" customWidth="1"/>
    <col min="10508" max="10510" width="9.85546875" style="1130" bestFit="1" customWidth="1"/>
    <col min="10511" max="10752" width="9.140625" style="1130"/>
    <col min="10753" max="10753" width="29.28515625" style="1130" customWidth="1"/>
    <col min="10754" max="10754" width="7.7109375" style="1130" bestFit="1" customWidth="1"/>
    <col min="10755" max="10755" width="7.5703125" style="1130" bestFit="1" customWidth="1"/>
    <col min="10756" max="10756" width="7.28515625" style="1130" bestFit="1" customWidth="1"/>
    <col min="10757" max="10757" width="7.5703125" style="1130" bestFit="1" customWidth="1"/>
    <col min="10758" max="10758" width="9.42578125" style="1130" bestFit="1" customWidth="1"/>
    <col min="10759" max="10760" width="8.42578125" style="1130" bestFit="1" customWidth="1"/>
    <col min="10761" max="10762" width="7.28515625" style="1130" bestFit="1" customWidth="1"/>
    <col min="10763" max="10763" width="9.5703125" style="1130" customWidth="1"/>
    <col min="10764" max="10766" width="9.85546875" style="1130" bestFit="1" customWidth="1"/>
    <col min="10767" max="11008" width="9.140625" style="1130"/>
    <col min="11009" max="11009" width="29.28515625" style="1130" customWidth="1"/>
    <col min="11010" max="11010" width="7.7109375" style="1130" bestFit="1" customWidth="1"/>
    <col min="11011" max="11011" width="7.5703125" style="1130" bestFit="1" customWidth="1"/>
    <col min="11012" max="11012" width="7.28515625" style="1130" bestFit="1" customWidth="1"/>
    <col min="11013" max="11013" width="7.5703125" style="1130" bestFit="1" customWidth="1"/>
    <col min="11014" max="11014" width="9.42578125" style="1130" bestFit="1" customWidth="1"/>
    <col min="11015" max="11016" width="8.42578125" style="1130" bestFit="1" customWidth="1"/>
    <col min="11017" max="11018" width="7.28515625" style="1130" bestFit="1" customWidth="1"/>
    <col min="11019" max="11019" width="9.5703125" style="1130" customWidth="1"/>
    <col min="11020" max="11022" width="9.85546875" style="1130" bestFit="1" customWidth="1"/>
    <col min="11023" max="11264" width="9.140625" style="1130"/>
    <col min="11265" max="11265" width="29.28515625" style="1130" customWidth="1"/>
    <col min="11266" max="11266" width="7.7109375" style="1130" bestFit="1" customWidth="1"/>
    <col min="11267" max="11267" width="7.5703125" style="1130" bestFit="1" customWidth="1"/>
    <col min="11268" max="11268" width="7.28515625" style="1130" bestFit="1" customWidth="1"/>
    <col min="11269" max="11269" width="7.5703125" style="1130" bestFit="1" customWidth="1"/>
    <col min="11270" max="11270" width="9.42578125" style="1130" bestFit="1" customWidth="1"/>
    <col min="11271" max="11272" width="8.42578125" style="1130" bestFit="1" customWidth="1"/>
    <col min="11273" max="11274" width="7.28515625" style="1130" bestFit="1" customWidth="1"/>
    <col min="11275" max="11275" width="9.5703125" style="1130" customWidth="1"/>
    <col min="11276" max="11278" width="9.85546875" style="1130" bestFit="1" customWidth="1"/>
    <col min="11279" max="11520" width="9.140625" style="1130"/>
    <col min="11521" max="11521" width="29.28515625" style="1130" customWidth="1"/>
    <col min="11522" max="11522" width="7.7109375" style="1130" bestFit="1" customWidth="1"/>
    <col min="11523" max="11523" width="7.5703125" style="1130" bestFit="1" customWidth="1"/>
    <col min="11524" max="11524" width="7.28515625" style="1130" bestFit="1" customWidth="1"/>
    <col min="11525" max="11525" width="7.5703125" style="1130" bestFit="1" customWidth="1"/>
    <col min="11526" max="11526" width="9.42578125" style="1130" bestFit="1" customWidth="1"/>
    <col min="11527" max="11528" width="8.42578125" style="1130" bestFit="1" customWidth="1"/>
    <col min="11529" max="11530" width="7.28515625" style="1130" bestFit="1" customWidth="1"/>
    <col min="11531" max="11531" width="9.5703125" style="1130" customWidth="1"/>
    <col min="11532" max="11534" width="9.85546875" style="1130" bestFit="1" customWidth="1"/>
    <col min="11535" max="11776" width="9.140625" style="1130"/>
    <col min="11777" max="11777" width="29.28515625" style="1130" customWidth="1"/>
    <col min="11778" max="11778" width="7.7109375" style="1130" bestFit="1" customWidth="1"/>
    <col min="11779" max="11779" width="7.5703125" style="1130" bestFit="1" customWidth="1"/>
    <col min="11780" max="11780" width="7.28515625" style="1130" bestFit="1" customWidth="1"/>
    <col min="11781" max="11781" width="7.5703125" style="1130" bestFit="1" customWidth="1"/>
    <col min="11782" max="11782" width="9.42578125" style="1130" bestFit="1" customWidth="1"/>
    <col min="11783" max="11784" width="8.42578125" style="1130" bestFit="1" customWidth="1"/>
    <col min="11785" max="11786" width="7.28515625" style="1130" bestFit="1" customWidth="1"/>
    <col min="11787" max="11787" width="9.5703125" style="1130" customWidth="1"/>
    <col min="11788" max="11790" width="9.85546875" style="1130" bestFit="1" customWidth="1"/>
    <col min="11791" max="12032" width="9.140625" style="1130"/>
    <col min="12033" max="12033" width="29.28515625" style="1130" customWidth="1"/>
    <col min="12034" max="12034" width="7.7109375" style="1130" bestFit="1" customWidth="1"/>
    <col min="12035" max="12035" width="7.5703125" style="1130" bestFit="1" customWidth="1"/>
    <col min="12036" max="12036" width="7.28515625" style="1130" bestFit="1" customWidth="1"/>
    <col min="12037" max="12037" width="7.5703125" style="1130" bestFit="1" customWidth="1"/>
    <col min="12038" max="12038" width="9.42578125" style="1130" bestFit="1" customWidth="1"/>
    <col min="12039" max="12040" width="8.42578125" style="1130" bestFit="1" customWidth="1"/>
    <col min="12041" max="12042" width="7.28515625" style="1130" bestFit="1" customWidth="1"/>
    <col min="12043" max="12043" width="9.5703125" style="1130" customWidth="1"/>
    <col min="12044" max="12046" width="9.85546875" style="1130" bestFit="1" customWidth="1"/>
    <col min="12047" max="12288" width="9.140625" style="1130"/>
    <col min="12289" max="12289" width="29.28515625" style="1130" customWidth="1"/>
    <col min="12290" max="12290" width="7.7109375" style="1130" bestFit="1" customWidth="1"/>
    <col min="12291" max="12291" width="7.5703125" style="1130" bestFit="1" customWidth="1"/>
    <col min="12292" max="12292" width="7.28515625" style="1130" bestFit="1" customWidth="1"/>
    <col min="12293" max="12293" width="7.5703125" style="1130" bestFit="1" customWidth="1"/>
    <col min="12294" max="12294" width="9.42578125" style="1130" bestFit="1" customWidth="1"/>
    <col min="12295" max="12296" width="8.42578125" style="1130" bestFit="1" customWidth="1"/>
    <col min="12297" max="12298" width="7.28515625" style="1130" bestFit="1" customWidth="1"/>
    <col min="12299" max="12299" width="9.5703125" style="1130" customWidth="1"/>
    <col min="12300" max="12302" width="9.85546875" style="1130" bestFit="1" customWidth="1"/>
    <col min="12303" max="12544" width="9.140625" style="1130"/>
    <col min="12545" max="12545" width="29.28515625" style="1130" customWidth="1"/>
    <col min="12546" max="12546" width="7.7109375" style="1130" bestFit="1" customWidth="1"/>
    <col min="12547" max="12547" width="7.5703125" style="1130" bestFit="1" customWidth="1"/>
    <col min="12548" max="12548" width="7.28515625" style="1130" bestFit="1" customWidth="1"/>
    <col min="12549" max="12549" width="7.5703125" style="1130" bestFit="1" customWidth="1"/>
    <col min="12550" max="12550" width="9.42578125" style="1130" bestFit="1" customWidth="1"/>
    <col min="12551" max="12552" width="8.42578125" style="1130" bestFit="1" customWidth="1"/>
    <col min="12553" max="12554" width="7.28515625" style="1130" bestFit="1" customWidth="1"/>
    <col min="12555" max="12555" width="9.5703125" style="1130" customWidth="1"/>
    <col min="12556" max="12558" width="9.85546875" style="1130" bestFit="1" customWidth="1"/>
    <col min="12559" max="12800" width="9.140625" style="1130"/>
    <col min="12801" max="12801" width="29.28515625" style="1130" customWidth="1"/>
    <col min="12802" max="12802" width="7.7109375" style="1130" bestFit="1" customWidth="1"/>
    <col min="12803" max="12803" width="7.5703125" style="1130" bestFit="1" customWidth="1"/>
    <col min="12804" max="12804" width="7.28515625" style="1130" bestFit="1" customWidth="1"/>
    <col min="12805" max="12805" width="7.5703125" style="1130" bestFit="1" customWidth="1"/>
    <col min="12806" max="12806" width="9.42578125" style="1130" bestFit="1" customWidth="1"/>
    <col min="12807" max="12808" width="8.42578125" style="1130" bestFit="1" customWidth="1"/>
    <col min="12809" max="12810" width="7.28515625" style="1130" bestFit="1" customWidth="1"/>
    <col min="12811" max="12811" width="9.5703125" style="1130" customWidth="1"/>
    <col min="12812" max="12814" width="9.85546875" style="1130" bestFit="1" customWidth="1"/>
    <col min="12815" max="13056" width="9.140625" style="1130"/>
    <col min="13057" max="13057" width="29.28515625" style="1130" customWidth="1"/>
    <col min="13058" max="13058" width="7.7109375" style="1130" bestFit="1" customWidth="1"/>
    <col min="13059" max="13059" width="7.5703125" style="1130" bestFit="1" customWidth="1"/>
    <col min="13060" max="13060" width="7.28515625" style="1130" bestFit="1" customWidth="1"/>
    <col min="13061" max="13061" width="7.5703125" style="1130" bestFit="1" customWidth="1"/>
    <col min="13062" max="13062" width="9.42578125" style="1130" bestFit="1" customWidth="1"/>
    <col min="13063" max="13064" width="8.42578125" style="1130" bestFit="1" customWidth="1"/>
    <col min="13065" max="13066" width="7.28515625" style="1130" bestFit="1" customWidth="1"/>
    <col min="13067" max="13067" width="9.5703125" style="1130" customWidth="1"/>
    <col min="13068" max="13070" width="9.85546875" style="1130" bestFit="1" customWidth="1"/>
    <col min="13071" max="13312" width="9.140625" style="1130"/>
    <col min="13313" max="13313" width="29.28515625" style="1130" customWidth="1"/>
    <col min="13314" max="13314" width="7.7109375" style="1130" bestFit="1" customWidth="1"/>
    <col min="13315" max="13315" width="7.5703125" style="1130" bestFit="1" customWidth="1"/>
    <col min="13316" max="13316" width="7.28515625" style="1130" bestFit="1" customWidth="1"/>
    <col min="13317" max="13317" width="7.5703125" style="1130" bestFit="1" customWidth="1"/>
    <col min="13318" max="13318" width="9.42578125" style="1130" bestFit="1" customWidth="1"/>
    <col min="13319" max="13320" width="8.42578125" style="1130" bestFit="1" customWidth="1"/>
    <col min="13321" max="13322" width="7.28515625" style="1130" bestFit="1" customWidth="1"/>
    <col min="13323" max="13323" width="9.5703125" style="1130" customWidth="1"/>
    <col min="13324" max="13326" width="9.85546875" style="1130" bestFit="1" customWidth="1"/>
    <col min="13327" max="13568" width="9.140625" style="1130"/>
    <col min="13569" max="13569" width="29.28515625" style="1130" customWidth="1"/>
    <col min="13570" max="13570" width="7.7109375" style="1130" bestFit="1" customWidth="1"/>
    <col min="13571" max="13571" width="7.5703125" style="1130" bestFit="1" customWidth="1"/>
    <col min="13572" max="13572" width="7.28515625" style="1130" bestFit="1" customWidth="1"/>
    <col min="13573" max="13573" width="7.5703125" style="1130" bestFit="1" customWidth="1"/>
    <col min="13574" max="13574" width="9.42578125" style="1130" bestFit="1" customWidth="1"/>
    <col min="13575" max="13576" width="8.42578125" style="1130" bestFit="1" customWidth="1"/>
    <col min="13577" max="13578" width="7.28515625" style="1130" bestFit="1" customWidth="1"/>
    <col min="13579" max="13579" width="9.5703125" style="1130" customWidth="1"/>
    <col min="13580" max="13582" width="9.85546875" style="1130" bestFit="1" customWidth="1"/>
    <col min="13583" max="13824" width="9.140625" style="1130"/>
    <col min="13825" max="13825" width="29.28515625" style="1130" customWidth="1"/>
    <col min="13826" max="13826" width="7.7109375" style="1130" bestFit="1" customWidth="1"/>
    <col min="13827" max="13827" width="7.5703125" style="1130" bestFit="1" customWidth="1"/>
    <col min="13828" max="13828" width="7.28515625" style="1130" bestFit="1" customWidth="1"/>
    <col min="13829" max="13829" width="7.5703125" style="1130" bestFit="1" customWidth="1"/>
    <col min="13830" max="13830" width="9.42578125" style="1130" bestFit="1" customWidth="1"/>
    <col min="13831" max="13832" width="8.42578125" style="1130" bestFit="1" customWidth="1"/>
    <col min="13833" max="13834" width="7.28515625" style="1130" bestFit="1" customWidth="1"/>
    <col min="13835" max="13835" width="9.5703125" style="1130" customWidth="1"/>
    <col min="13836" max="13838" width="9.85546875" style="1130" bestFit="1" customWidth="1"/>
    <col min="13839" max="14080" width="9.140625" style="1130"/>
    <col min="14081" max="14081" width="29.28515625" style="1130" customWidth="1"/>
    <col min="14082" max="14082" width="7.7109375" style="1130" bestFit="1" customWidth="1"/>
    <col min="14083" max="14083" width="7.5703125" style="1130" bestFit="1" customWidth="1"/>
    <col min="14084" max="14084" width="7.28515625" style="1130" bestFit="1" customWidth="1"/>
    <col min="14085" max="14085" width="7.5703125" style="1130" bestFit="1" customWidth="1"/>
    <col min="14086" max="14086" width="9.42578125" style="1130" bestFit="1" customWidth="1"/>
    <col min="14087" max="14088" width="8.42578125" style="1130" bestFit="1" customWidth="1"/>
    <col min="14089" max="14090" width="7.28515625" style="1130" bestFit="1" customWidth="1"/>
    <col min="14091" max="14091" width="9.5703125" style="1130" customWidth="1"/>
    <col min="14092" max="14094" width="9.85546875" style="1130" bestFit="1" customWidth="1"/>
    <col min="14095" max="14336" width="9.140625" style="1130"/>
    <col min="14337" max="14337" width="29.28515625" style="1130" customWidth="1"/>
    <col min="14338" max="14338" width="7.7109375" style="1130" bestFit="1" customWidth="1"/>
    <col min="14339" max="14339" width="7.5703125" style="1130" bestFit="1" customWidth="1"/>
    <col min="14340" max="14340" width="7.28515625" style="1130" bestFit="1" customWidth="1"/>
    <col min="14341" max="14341" width="7.5703125" style="1130" bestFit="1" customWidth="1"/>
    <col min="14342" max="14342" width="9.42578125" style="1130" bestFit="1" customWidth="1"/>
    <col min="14343" max="14344" width="8.42578125" style="1130" bestFit="1" customWidth="1"/>
    <col min="14345" max="14346" width="7.28515625" style="1130" bestFit="1" customWidth="1"/>
    <col min="14347" max="14347" width="9.5703125" style="1130" customWidth="1"/>
    <col min="14348" max="14350" width="9.85546875" style="1130" bestFit="1" customWidth="1"/>
    <col min="14351" max="14592" width="9.140625" style="1130"/>
    <col min="14593" max="14593" width="29.28515625" style="1130" customWidth="1"/>
    <col min="14594" max="14594" width="7.7109375" style="1130" bestFit="1" customWidth="1"/>
    <col min="14595" max="14595" width="7.5703125" style="1130" bestFit="1" customWidth="1"/>
    <col min="14596" max="14596" width="7.28515625" style="1130" bestFit="1" customWidth="1"/>
    <col min="14597" max="14597" width="7.5703125" style="1130" bestFit="1" customWidth="1"/>
    <col min="14598" max="14598" width="9.42578125" style="1130" bestFit="1" customWidth="1"/>
    <col min="14599" max="14600" width="8.42578125" style="1130" bestFit="1" customWidth="1"/>
    <col min="14601" max="14602" width="7.28515625" style="1130" bestFit="1" customWidth="1"/>
    <col min="14603" max="14603" width="9.5703125" style="1130" customWidth="1"/>
    <col min="14604" max="14606" width="9.85546875" style="1130" bestFit="1" customWidth="1"/>
    <col min="14607" max="14848" width="9.140625" style="1130"/>
    <col min="14849" max="14849" width="29.28515625" style="1130" customWidth="1"/>
    <col min="14850" max="14850" width="7.7109375" style="1130" bestFit="1" customWidth="1"/>
    <col min="14851" max="14851" width="7.5703125" style="1130" bestFit="1" customWidth="1"/>
    <col min="14852" max="14852" width="7.28515625" style="1130" bestFit="1" customWidth="1"/>
    <col min="14853" max="14853" width="7.5703125" style="1130" bestFit="1" customWidth="1"/>
    <col min="14854" max="14854" width="9.42578125" style="1130" bestFit="1" customWidth="1"/>
    <col min="14855" max="14856" width="8.42578125" style="1130" bestFit="1" customWidth="1"/>
    <col min="14857" max="14858" width="7.28515625" style="1130" bestFit="1" customWidth="1"/>
    <col min="14859" max="14859" width="9.5703125" style="1130" customWidth="1"/>
    <col min="14860" max="14862" width="9.85546875" style="1130" bestFit="1" customWidth="1"/>
    <col min="14863" max="15104" width="9.140625" style="1130"/>
    <col min="15105" max="15105" width="29.28515625" style="1130" customWidth="1"/>
    <col min="15106" max="15106" width="7.7109375" style="1130" bestFit="1" customWidth="1"/>
    <col min="15107" max="15107" width="7.5703125" style="1130" bestFit="1" customWidth="1"/>
    <col min="15108" max="15108" width="7.28515625" style="1130" bestFit="1" customWidth="1"/>
    <col min="15109" max="15109" width="7.5703125" style="1130" bestFit="1" customWidth="1"/>
    <col min="15110" max="15110" width="9.42578125" style="1130" bestFit="1" customWidth="1"/>
    <col min="15111" max="15112" width="8.42578125" style="1130" bestFit="1" customWidth="1"/>
    <col min="15113" max="15114" width="7.28515625" style="1130" bestFit="1" customWidth="1"/>
    <col min="15115" max="15115" width="9.5703125" style="1130" customWidth="1"/>
    <col min="15116" max="15118" width="9.85546875" style="1130" bestFit="1" customWidth="1"/>
    <col min="15119" max="15360" width="9.140625" style="1130"/>
    <col min="15361" max="15361" width="29.28515625" style="1130" customWidth="1"/>
    <col min="15362" max="15362" width="7.7109375" style="1130" bestFit="1" customWidth="1"/>
    <col min="15363" max="15363" width="7.5703125" style="1130" bestFit="1" customWidth="1"/>
    <col min="15364" max="15364" width="7.28515625" style="1130" bestFit="1" customWidth="1"/>
    <col min="15365" max="15365" width="7.5703125" style="1130" bestFit="1" customWidth="1"/>
    <col min="15366" max="15366" width="9.42578125" style="1130" bestFit="1" customWidth="1"/>
    <col min="15367" max="15368" width="8.42578125" style="1130" bestFit="1" customWidth="1"/>
    <col min="15369" max="15370" width="7.28515625" style="1130" bestFit="1" customWidth="1"/>
    <col min="15371" max="15371" width="9.5703125" style="1130" customWidth="1"/>
    <col min="15372" max="15374" width="9.85546875" style="1130" bestFit="1" customWidth="1"/>
    <col min="15375" max="15616" width="9.140625" style="1130"/>
    <col min="15617" max="15617" width="29.28515625" style="1130" customWidth="1"/>
    <col min="15618" max="15618" width="7.7109375" style="1130" bestFit="1" customWidth="1"/>
    <col min="15619" max="15619" width="7.5703125" style="1130" bestFit="1" customWidth="1"/>
    <col min="15620" max="15620" width="7.28515625" style="1130" bestFit="1" customWidth="1"/>
    <col min="15621" max="15621" width="7.5703125" style="1130" bestFit="1" customWidth="1"/>
    <col min="15622" max="15622" width="9.42578125" style="1130" bestFit="1" customWidth="1"/>
    <col min="15623" max="15624" width="8.42578125" style="1130" bestFit="1" customWidth="1"/>
    <col min="15625" max="15626" width="7.28515625" style="1130" bestFit="1" customWidth="1"/>
    <col min="15627" max="15627" width="9.5703125" style="1130" customWidth="1"/>
    <col min="15628" max="15630" width="9.85546875" style="1130" bestFit="1" customWidth="1"/>
    <col min="15631" max="15872" width="9.140625" style="1130"/>
    <col min="15873" max="15873" width="29.28515625" style="1130" customWidth="1"/>
    <col min="15874" max="15874" width="7.7109375" style="1130" bestFit="1" customWidth="1"/>
    <col min="15875" max="15875" width="7.5703125" style="1130" bestFit="1" customWidth="1"/>
    <col min="15876" max="15876" width="7.28515625" style="1130" bestFit="1" customWidth="1"/>
    <col min="15877" max="15877" width="7.5703125" style="1130" bestFit="1" customWidth="1"/>
    <col min="15878" max="15878" width="9.42578125" style="1130" bestFit="1" customWidth="1"/>
    <col min="15879" max="15880" width="8.42578125" style="1130" bestFit="1" customWidth="1"/>
    <col min="15881" max="15882" width="7.28515625" style="1130" bestFit="1" customWidth="1"/>
    <col min="15883" max="15883" width="9.5703125" style="1130" customWidth="1"/>
    <col min="15884" max="15886" width="9.85546875" style="1130" bestFit="1" customWidth="1"/>
    <col min="15887" max="16128" width="9.140625" style="1130"/>
    <col min="16129" max="16129" width="29.28515625" style="1130" customWidth="1"/>
    <col min="16130" max="16130" width="7.7109375" style="1130" bestFit="1" customWidth="1"/>
    <col min="16131" max="16131" width="7.5703125" style="1130" bestFit="1" customWidth="1"/>
    <col min="16132" max="16132" width="7.28515625" style="1130" bestFit="1" customWidth="1"/>
    <col min="16133" max="16133" width="7.5703125" style="1130" bestFit="1" customWidth="1"/>
    <col min="16134" max="16134" width="9.42578125" style="1130" bestFit="1" customWidth="1"/>
    <col min="16135" max="16136" width="8.42578125" style="1130" bestFit="1" customWidth="1"/>
    <col min="16137" max="16138" width="7.28515625" style="1130" bestFit="1" customWidth="1"/>
    <col min="16139" max="16139" width="9.5703125" style="1130" customWidth="1"/>
    <col min="16140" max="16142" width="9.85546875" style="1130" bestFit="1" customWidth="1"/>
    <col min="16143" max="16384" width="9.140625" style="1130"/>
  </cols>
  <sheetData>
    <row r="1" spans="1:14">
      <c r="A1" s="1828" t="s">
        <v>1196</v>
      </c>
      <c r="B1" s="1828"/>
      <c r="C1" s="1828"/>
      <c r="D1" s="1828"/>
      <c r="E1" s="1828"/>
      <c r="F1" s="1828"/>
      <c r="G1" s="1828"/>
      <c r="H1" s="1828"/>
      <c r="I1" s="1828"/>
      <c r="J1" s="1828"/>
      <c r="K1" s="1129"/>
      <c r="L1" s="1129"/>
      <c r="M1" s="1129"/>
      <c r="N1" s="1129"/>
    </row>
    <row r="2" spans="1:14">
      <c r="A2" s="1949" t="s">
        <v>140</v>
      </c>
      <c r="B2" s="1949"/>
      <c r="C2" s="1949"/>
      <c r="D2" s="1949"/>
      <c r="E2" s="1949"/>
      <c r="F2" s="1949"/>
      <c r="G2" s="1949"/>
      <c r="H2" s="1949"/>
      <c r="I2" s="1949"/>
      <c r="J2" s="1949"/>
      <c r="K2" s="1129"/>
      <c r="L2" s="1129"/>
      <c r="M2" s="1129"/>
      <c r="N2" s="1129"/>
    </row>
    <row r="3" spans="1:14">
      <c r="A3" s="1958" t="s">
        <v>1142</v>
      </c>
      <c r="B3" s="1958"/>
      <c r="C3" s="1958"/>
      <c r="D3" s="1958"/>
      <c r="E3" s="1958"/>
      <c r="F3" s="1958"/>
      <c r="G3" s="1958"/>
      <c r="H3" s="1958"/>
      <c r="I3" s="1958"/>
      <c r="J3" s="1958"/>
      <c r="K3" s="1131"/>
      <c r="L3" s="1132"/>
      <c r="M3" s="1131"/>
      <c r="N3" s="1131"/>
    </row>
    <row r="4" spans="1:14" ht="16.5" thickBot="1">
      <c r="A4" s="1958"/>
      <c r="B4" s="1958"/>
      <c r="C4" s="1958"/>
      <c r="D4" s="1958"/>
      <c r="E4" s="1958"/>
      <c r="F4" s="1958"/>
      <c r="G4" s="1958"/>
      <c r="H4" s="1958"/>
      <c r="I4" s="1958"/>
      <c r="J4" s="1958"/>
      <c r="K4" s="1131"/>
      <c r="L4" s="1131"/>
      <c r="M4" s="1131"/>
      <c r="N4" s="1131"/>
    </row>
    <row r="5" spans="1:14" ht="18" customHeight="1" thickTop="1">
      <c r="A5" s="1973" t="s">
        <v>1143</v>
      </c>
      <c r="B5" s="1148" t="s">
        <v>6</v>
      </c>
      <c r="C5" s="1952" t="s">
        <v>7</v>
      </c>
      <c r="D5" s="1952"/>
      <c r="E5" s="1952"/>
      <c r="F5" s="1952" t="s">
        <v>53</v>
      </c>
      <c r="G5" s="1952"/>
      <c r="H5" s="1952"/>
      <c r="I5" s="1952" t="s">
        <v>1144</v>
      </c>
      <c r="J5" s="1953"/>
      <c r="K5" s="1131"/>
    </row>
    <row r="6" spans="1:14">
      <c r="A6" s="1974"/>
      <c r="B6" s="1133" t="s">
        <v>1145</v>
      </c>
      <c r="C6" s="1036" t="s">
        <v>1146</v>
      </c>
      <c r="D6" s="1133" t="s">
        <v>1147</v>
      </c>
      <c r="E6" s="1133" t="s">
        <v>1145</v>
      </c>
      <c r="F6" s="1036" t="s">
        <v>1146</v>
      </c>
      <c r="G6" s="1133" t="s">
        <v>1147</v>
      </c>
      <c r="H6" s="1133" t="s">
        <v>1145</v>
      </c>
      <c r="I6" s="1976" t="s">
        <v>1148</v>
      </c>
      <c r="J6" s="1978" t="s">
        <v>1149</v>
      </c>
      <c r="K6" s="1134"/>
    </row>
    <row r="7" spans="1:14">
      <c r="A7" s="1975"/>
      <c r="B7" s="1036">
        <v>1</v>
      </c>
      <c r="C7" s="1133">
        <v>2</v>
      </c>
      <c r="D7" s="1133">
        <v>3</v>
      </c>
      <c r="E7" s="1036">
        <v>4</v>
      </c>
      <c r="F7" s="1133">
        <v>5</v>
      </c>
      <c r="G7" s="1133">
        <v>6</v>
      </c>
      <c r="H7" s="1036">
        <v>7</v>
      </c>
      <c r="I7" s="1977"/>
      <c r="J7" s="1979"/>
      <c r="K7" s="1068"/>
      <c r="L7" s="1134"/>
      <c r="M7" s="1135"/>
      <c r="N7" s="1134"/>
    </row>
    <row r="8" spans="1:14" ht="23.25" customHeight="1">
      <c r="A8" s="1060" t="s">
        <v>1150</v>
      </c>
      <c r="B8" s="1113">
        <v>1080.42</v>
      </c>
      <c r="C8" s="1113">
        <v>1460.96</v>
      </c>
      <c r="D8" s="1113">
        <v>1333.7</v>
      </c>
      <c r="E8" s="1113">
        <v>1418.2</v>
      </c>
      <c r="F8" s="1136">
        <v>1283</v>
      </c>
      <c r="G8" s="1136">
        <v>1189.19</v>
      </c>
      <c r="H8" s="1136">
        <v>1236.1500000000001</v>
      </c>
      <c r="I8" s="1113">
        <v>31.263767794006014</v>
      </c>
      <c r="J8" s="1149">
        <v>-12.836694401353824</v>
      </c>
      <c r="L8" s="1137"/>
      <c r="M8" s="1137"/>
      <c r="N8" s="1137"/>
    </row>
    <row r="9" spans="1:14" ht="23.25" customHeight="1">
      <c r="A9" s="1060" t="s">
        <v>1151</v>
      </c>
      <c r="B9" s="1113">
        <v>1140.18</v>
      </c>
      <c r="C9" s="1113">
        <v>1570.31</v>
      </c>
      <c r="D9" s="1113">
        <v>1489.42</v>
      </c>
      <c r="E9" s="1113">
        <v>1518.93</v>
      </c>
      <c r="F9" s="1136">
        <v>1729.61</v>
      </c>
      <c r="G9" s="1136">
        <v>1579.62</v>
      </c>
      <c r="H9" s="1136">
        <v>1594.03</v>
      </c>
      <c r="I9" s="1113">
        <v>33.218439193811491</v>
      </c>
      <c r="J9" s="1149">
        <v>4.9442699795250462</v>
      </c>
      <c r="L9" s="1137"/>
      <c r="M9" s="1137"/>
      <c r="N9" s="1137"/>
    </row>
    <row r="10" spans="1:14" ht="23.25" customHeight="1">
      <c r="A10" s="1060" t="s">
        <v>1152</v>
      </c>
      <c r="B10" s="1113">
        <v>5375.74</v>
      </c>
      <c r="C10" s="1113">
        <v>7375.29</v>
      </c>
      <c r="D10" s="1113">
        <v>6469.65</v>
      </c>
      <c r="E10" s="1113">
        <v>6934.8</v>
      </c>
      <c r="F10" s="1136">
        <v>7806.77</v>
      </c>
      <c r="G10" s="1136">
        <v>7212.23</v>
      </c>
      <c r="H10" s="1136">
        <v>7359.84</v>
      </c>
      <c r="I10" s="1113">
        <v>29.001774639398491</v>
      </c>
      <c r="J10" s="1149">
        <v>6.12908807752207</v>
      </c>
      <c r="L10" s="1137"/>
      <c r="M10" s="1137"/>
      <c r="N10" s="1137"/>
    </row>
    <row r="11" spans="1:14" ht="23.25" customHeight="1">
      <c r="A11" s="1060" t="s">
        <v>1153</v>
      </c>
      <c r="B11" s="1113">
        <v>585.64</v>
      </c>
      <c r="C11" s="1113">
        <v>729.61</v>
      </c>
      <c r="D11" s="1113">
        <v>670.41</v>
      </c>
      <c r="E11" s="1113">
        <v>710.58</v>
      </c>
      <c r="F11" s="1136">
        <v>757.23</v>
      </c>
      <c r="G11" s="1136">
        <v>725.27</v>
      </c>
      <c r="H11" s="1136">
        <v>725.98</v>
      </c>
      <c r="I11" s="1113">
        <v>21.333925278327996</v>
      </c>
      <c r="J11" s="1149">
        <v>2.1672436601086389</v>
      </c>
      <c r="L11" s="1137"/>
      <c r="M11" s="1137"/>
      <c r="N11" s="1137"/>
    </row>
    <row r="12" spans="1:14" ht="23.25" customHeight="1">
      <c r="A12" s="1060" t="s">
        <v>1154</v>
      </c>
      <c r="B12" s="1113" t="s">
        <v>322</v>
      </c>
      <c r="C12" s="1113" t="s">
        <v>322</v>
      </c>
      <c r="D12" s="1113" t="s">
        <v>322</v>
      </c>
      <c r="E12" s="1113" t="s">
        <v>322</v>
      </c>
      <c r="F12" s="1136">
        <v>1833.02</v>
      </c>
      <c r="G12" s="1136">
        <v>1681.73</v>
      </c>
      <c r="H12" s="1136">
        <v>1715.67</v>
      </c>
      <c r="I12" s="1113"/>
      <c r="J12" s="1149"/>
      <c r="L12" s="1137"/>
      <c r="M12" s="1137"/>
      <c r="N12" s="1137"/>
    </row>
    <row r="13" spans="1:14" ht="23.25" customHeight="1">
      <c r="A13" s="1060" t="s">
        <v>1137</v>
      </c>
      <c r="B13" s="1113">
        <v>1843.1</v>
      </c>
      <c r="C13" s="1113">
        <v>2219.14</v>
      </c>
      <c r="D13" s="1113">
        <v>2097.0500000000002</v>
      </c>
      <c r="E13" s="1113">
        <v>2102.7800000000002</v>
      </c>
      <c r="F13" s="1136">
        <v>2579.59</v>
      </c>
      <c r="G13" s="1136">
        <v>2458.29</v>
      </c>
      <c r="H13" s="1136">
        <v>2458.29</v>
      </c>
      <c r="I13" s="1113">
        <v>14.089306060441672</v>
      </c>
      <c r="J13" s="1149">
        <v>16.906666413034159</v>
      </c>
      <c r="L13" s="1137"/>
      <c r="M13" s="1137"/>
      <c r="N13" s="1137"/>
    </row>
    <row r="14" spans="1:14" ht="23.25" customHeight="1">
      <c r="A14" s="1060" t="s">
        <v>1138</v>
      </c>
      <c r="B14" s="1113">
        <v>1726.79</v>
      </c>
      <c r="C14" s="1113">
        <v>1920.87</v>
      </c>
      <c r="D14" s="1113">
        <v>1790.11</v>
      </c>
      <c r="E14" s="1113">
        <v>1864.94</v>
      </c>
      <c r="F14" s="1136">
        <v>2203.3000000000002</v>
      </c>
      <c r="G14" s="1136">
        <v>2079.79</v>
      </c>
      <c r="H14" s="1136">
        <v>2126.59</v>
      </c>
      <c r="I14" s="1113">
        <v>8.000393794265662</v>
      </c>
      <c r="J14" s="1149">
        <v>14.029941982047688</v>
      </c>
      <c r="L14" s="1137"/>
      <c r="M14" s="1137"/>
      <c r="N14" s="1137"/>
    </row>
    <row r="15" spans="1:14" ht="23.25" customHeight="1">
      <c r="A15" s="1060" t="s">
        <v>1139</v>
      </c>
      <c r="B15" s="1113">
        <v>201.38</v>
      </c>
      <c r="C15" s="1113">
        <v>205.03</v>
      </c>
      <c r="D15" s="1113">
        <v>203.91</v>
      </c>
      <c r="E15" s="1113">
        <v>205.03</v>
      </c>
      <c r="F15" s="1136">
        <v>201.86</v>
      </c>
      <c r="G15" s="1136">
        <v>190.71</v>
      </c>
      <c r="H15" s="1136">
        <v>192.4</v>
      </c>
      <c r="I15" s="1113">
        <v>1.8124937928294855</v>
      </c>
      <c r="J15" s="1149">
        <v>-6.1600741354923656</v>
      </c>
      <c r="L15" s="1137"/>
      <c r="M15" s="1137"/>
      <c r="N15" s="1137"/>
    </row>
    <row r="16" spans="1:14" ht="23.25" customHeight="1">
      <c r="A16" s="1060" t="s">
        <v>1155</v>
      </c>
      <c r="B16" s="1113">
        <v>2164.29</v>
      </c>
      <c r="C16" s="1113">
        <v>1847.36</v>
      </c>
      <c r="D16" s="1113">
        <v>1668.66</v>
      </c>
      <c r="E16" s="1113">
        <v>1747.22</v>
      </c>
      <c r="F16" s="1136">
        <v>2053.65</v>
      </c>
      <c r="G16" s="1136">
        <v>1906.44</v>
      </c>
      <c r="H16" s="1136">
        <v>1976.48</v>
      </c>
      <c r="I16" s="1113">
        <v>-19.270522896654327</v>
      </c>
      <c r="J16" s="1149">
        <v>13.121415734709998</v>
      </c>
      <c r="L16" s="1137"/>
      <c r="M16" s="1137"/>
      <c r="N16" s="1137"/>
    </row>
    <row r="17" spans="1:18" ht="23.25" customHeight="1">
      <c r="A17" s="1060" t="s">
        <v>542</v>
      </c>
      <c r="B17" s="1113">
        <v>787.13</v>
      </c>
      <c r="C17" s="1113">
        <v>749.36</v>
      </c>
      <c r="D17" s="1113">
        <v>727.09</v>
      </c>
      <c r="E17" s="1113">
        <v>732.58</v>
      </c>
      <c r="F17" s="1136">
        <v>920.26</v>
      </c>
      <c r="G17" s="1136">
        <v>757.45</v>
      </c>
      <c r="H17" s="1136">
        <v>786.73</v>
      </c>
      <c r="I17" s="1113">
        <v>-6.9302402398587191</v>
      </c>
      <c r="J17" s="1149">
        <v>7.3916841846624237</v>
      </c>
      <c r="L17" s="1137"/>
      <c r="M17" s="1137"/>
      <c r="N17" s="1137"/>
    </row>
    <row r="18" spans="1:18" ht="23.25" customHeight="1">
      <c r="A18" s="1150" t="s">
        <v>1156</v>
      </c>
      <c r="B18" s="1138">
        <v>1190.1600000000001</v>
      </c>
      <c r="C18" s="1138">
        <v>1531.35</v>
      </c>
      <c r="D18" s="1138">
        <v>1407.53</v>
      </c>
      <c r="E18" s="1138">
        <v>1479.86</v>
      </c>
      <c r="F18" s="1139">
        <v>1509.14</v>
      </c>
      <c r="G18" s="1139">
        <v>1390.58</v>
      </c>
      <c r="H18" s="1139">
        <v>1431.1</v>
      </c>
      <c r="I18" s="1138">
        <v>-1.2042372098640897</v>
      </c>
      <c r="J18" s="1151">
        <v>-3.2949062749178921</v>
      </c>
      <c r="L18" s="1140"/>
      <c r="M18" s="1140"/>
      <c r="N18" s="1140"/>
    </row>
    <row r="19" spans="1:18" ht="23.25" customHeight="1">
      <c r="A19" s="1150" t="s">
        <v>1157</v>
      </c>
      <c r="B19" s="1138">
        <v>255.83</v>
      </c>
      <c r="C19" s="1138">
        <v>331.31</v>
      </c>
      <c r="D19" s="1138">
        <v>303.73</v>
      </c>
      <c r="E19" s="1138">
        <v>319.95999999999998</v>
      </c>
      <c r="F19" s="1139">
        <v>318.07</v>
      </c>
      <c r="G19" s="1139">
        <v>292.12</v>
      </c>
      <c r="H19" s="1139">
        <v>302.2</v>
      </c>
      <c r="I19" s="1138">
        <v>25.067427588633066</v>
      </c>
      <c r="J19" s="1151">
        <v>-5.550693836729593</v>
      </c>
      <c r="L19" s="1140"/>
      <c r="M19" s="1140"/>
      <c r="N19" s="1140"/>
    </row>
    <row r="20" spans="1:18" ht="23.25" customHeight="1" thickBot="1">
      <c r="A20" s="1097" t="s">
        <v>1158</v>
      </c>
      <c r="B20" s="1152">
        <v>85.04</v>
      </c>
      <c r="C20" s="1152">
        <v>114</v>
      </c>
      <c r="D20" s="1152">
        <v>104.32</v>
      </c>
      <c r="E20" s="1152">
        <v>110.09</v>
      </c>
      <c r="F20" s="1153">
        <v>107.93</v>
      </c>
      <c r="G20" s="1153">
        <v>99.9</v>
      </c>
      <c r="H20" s="1153">
        <v>102.86</v>
      </c>
      <c r="I20" s="1152">
        <v>29.456726246472243</v>
      </c>
      <c r="J20" s="1154">
        <v>-6.5673539831047378</v>
      </c>
      <c r="K20" s="1141"/>
      <c r="L20" s="1142"/>
      <c r="M20" s="1142"/>
      <c r="N20" s="1142"/>
    </row>
    <row r="21" spans="1:18" s="1143" customFormat="1" ht="18" customHeight="1" thickTop="1">
      <c r="A21" s="1972" t="s">
        <v>1141</v>
      </c>
      <c r="B21" s="1972"/>
      <c r="C21" s="1972"/>
      <c r="D21" s="1972"/>
      <c r="E21" s="1972"/>
      <c r="F21" s="1972"/>
      <c r="G21" s="1972"/>
      <c r="H21" s="1972"/>
      <c r="I21" s="1972"/>
      <c r="J21" s="1972"/>
      <c r="K21" s="1141"/>
      <c r="L21" s="1142"/>
      <c r="M21" s="1142"/>
      <c r="N21" s="1142"/>
    </row>
    <row r="22" spans="1:18" s="1143" customFormat="1">
      <c r="A22" s="1972" t="s">
        <v>1064</v>
      </c>
      <c r="B22" s="1972"/>
      <c r="C22" s="1972"/>
      <c r="D22" s="1972"/>
      <c r="E22" s="1972"/>
      <c r="F22" s="1972"/>
      <c r="G22" s="1972"/>
      <c r="H22" s="1972"/>
      <c r="I22" s="1972"/>
      <c r="J22" s="1972"/>
      <c r="K22" s="1144"/>
      <c r="L22" s="1144"/>
      <c r="M22" s="1144"/>
      <c r="N22" s="1144"/>
    </row>
    <row r="23" spans="1:18" s="1143" customFormat="1">
      <c r="A23" s="1972" t="s">
        <v>1065</v>
      </c>
      <c r="B23" s="1972"/>
      <c r="C23" s="1972"/>
      <c r="D23" s="1972"/>
      <c r="E23" s="1972"/>
      <c r="F23" s="1972"/>
      <c r="G23" s="1972"/>
      <c r="H23" s="1972"/>
      <c r="I23" s="1972"/>
      <c r="J23" s="1972"/>
      <c r="K23" s="1146"/>
      <c r="L23" s="1146"/>
      <c r="M23" s="1146"/>
      <c r="N23" s="1146"/>
    </row>
    <row r="24" spans="1:18">
      <c r="A24" s="813"/>
      <c r="F24" s="1143"/>
      <c r="G24" s="1143"/>
      <c r="H24" s="1143"/>
      <c r="I24" s="1143"/>
      <c r="J24" s="1143"/>
      <c r="K24" s="1143"/>
      <c r="L24" s="1147"/>
      <c r="M24" s="1147"/>
      <c r="N24" s="1143"/>
      <c r="O24" s="841"/>
      <c r="P24" s="841"/>
      <c r="Q24" s="813"/>
      <c r="R24" s="813"/>
    </row>
    <row r="25" spans="1:18">
      <c r="F25" s="1143"/>
      <c r="G25" s="1143"/>
      <c r="H25" s="1143"/>
      <c r="I25" s="1143"/>
      <c r="J25" s="1143"/>
      <c r="K25" s="1143"/>
      <c r="L25" s="1147"/>
      <c r="M25" s="1147"/>
      <c r="N25" s="1143"/>
      <c r="O25" s="841"/>
      <c r="P25" s="841"/>
      <c r="Q25" s="813"/>
      <c r="R25" s="813"/>
    </row>
    <row r="26" spans="1:18">
      <c r="L26" s="1147"/>
      <c r="M26" s="1147"/>
      <c r="O26" s="813"/>
      <c r="P26" s="813"/>
      <c r="Q26" s="813"/>
      <c r="R26" s="813"/>
    </row>
    <row r="27" spans="1:18">
      <c r="L27" s="1147"/>
      <c r="M27" s="1147"/>
      <c r="O27" s="813"/>
      <c r="P27" s="813"/>
      <c r="Q27" s="813"/>
      <c r="R27" s="813"/>
    </row>
    <row r="28" spans="1:18">
      <c r="L28" s="1147"/>
      <c r="M28" s="1147"/>
      <c r="O28" s="813"/>
      <c r="P28" s="813"/>
      <c r="Q28" s="813"/>
      <c r="R28" s="813"/>
    </row>
    <row r="29" spans="1:18">
      <c r="L29" s="1147"/>
      <c r="M29" s="1147"/>
      <c r="O29" s="813"/>
      <c r="P29" s="813"/>
      <c r="Q29" s="813"/>
      <c r="R29" s="813"/>
    </row>
    <row r="30" spans="1:18">
      <c r="L30" s="1147"/>
      <c r="M30" s="1147"/>
      <c r="O30" s="813"/>
      <c r="P30" s="813"/>
      <c r="Q30" s="813"/>
      <c r="R30" s="813"/>
    </row>
    <row r="31" spans="1:18">
      <c r="L31" s="1147"/>
      <c r="M31" s="1147"/>
      <c r="O31" s="813"/>
      <c r="P31" s="813"/>
      <c r="Q31" s="813"/>
      <c r="R31" s="813"/>
    </row>
    <row r="32" spans="1:18">
      <c r="L32" s="1147"/>
      <c r="M32" s="1147"/>
      <c r="O32" s="813"/>
      <c r="P32" s="813"/>
      <c r="Q32" s="813"/>
      <c r="R32" s="813"/>
    </row>
    <row r="33" spans="12:18">
      <c r="L33" s="1147"/>
      <c r="M33" s="1147"/>
      <c r="O33" s="813"/>
      <c r="P33" s="813"/>
      <c r="Q33" s="813"/>
      <c r="R33" s="813"/>
    </row>
    <row r="34" spans="12:18">
      <c r="L34" s="1147"/>
      <c r="M34" s="1147"/>
      <c r="O34" s="813"/>
      <c r="P34" s="813"/>
      <c r="Q34" s="813"/>
      <c r="R34" s="813"/>
    </row>
    <row r="35" spans="12:18">
      <c r="L35" s="1147"/>
      <c r="M35" s="1147"/>
    </row>
    <row r="36" spans="12:18">
      <c r="L36" s="1147"/>
      <c r="M36" s="1147"/>
    </row>
    <row r="37" spans="12:18">
      <c r="L37" s="1147"/>
      <c r="M37" s="1147"/>
    </row>
    <row r="38" spans="12:18">
      <c r="L38" s="1147"/>
      <c r="M38" s="1147"/>
    </row>
    <row r="39" spans="12:18">
      <c r="L39" s="1147"/>
      <c r="M39" s="1147"/>
    </row>
    <row r="40" spans="12:18">
      <c r="L40" s="1147"/>
      <c r="M40" s="1147"/>
    </row>
    <row r="41" spans="12:18">
      <c r="L41" s="1147"/>
      <c r="M41" s="1147"/>
    </row>
    <row r="42" spans="12:18">
      <c r="L42" s="1147"/>
      <c r="M42" s="1147"/>
    </row>
    <row r="43" spans="12:18">
      <c r="L43" s="1147"/>
      <c r="M43" s="1147"/>
    </row>
    <row r="44" spans="12:18">
      <c r="L44" s="1147"/>
      <c r="M44" s="1147"/>
    </row>
    <row r="45" spans="12:18">
      <c r="L45" s="1147"/>
      <c r="M45" s="1147"/>
    </row>
    <row r="46" spans="12:18">
      <c r="L46" s="1147"/>
      <c r="M46" s="1147"/>
    </row>
    <row r="47" spans="12:18">
      <c r="L47" s="1147"/>
      <c r="M47" s="1147"/>
    </row>
    <row r="48" spans="12:18">
      <c r="L48" s="1147"/>
      <c r="M48" s="1147"/>
    </row>
    <row r="49" spans="12:13">
      <c r="L49" s="1147"/>
      <c r="M49" s="1147"/>
    </row>
    <row r="50" spans="12:13">
      <c r="L50" s="1147"/>
      <c r="M50" s="1147"/>
    </row>
    <row r="51" spans="12:13">
      <c r="L51" s="1147"/>
      <c r="M51" s="1147"/>
    </row>
    <row r="52" spans="12:13">
      <c r="L52" s="1147"/>
      <c r="M52" s="1147"/>
    </row>
    <row r="53" spans="12:13">
      <c r="L53" s="1147"/>
      <c r="M53" s="1147"/>
    </row>
    <row r="54" spans="12:13">
      <c r="L54" s="1147"/>
      <c r="M54" s="1147"/>
    </row>
    <row r="55" spans="12:13">
      <c r="L55" s="1147"/>
      <c r="M55" s="1147"/>
    </row>
    <row r="56" spans="12:13">
      <c r="L56" s="1147"/>
      <c r="M56" s="1147"/>
    </row>
    <row r="57" spans="12:13">
      <c r="L57" s="1147"/>
      <c r="M57" s="1147"/>
    </row>
    <row r="58" spans="12:13">
      <c r="L58" s="1147"/>
      <c r="M58" s="1147"/>
    </row>
    <row r="59" spans="12:13">
      <c r="L59" s="1147"/>
      <c r="M59" s="1147"/>
    </row>
    <row r="60" spans="12:13">
      <c r="L60" s="1147"/>
      <c r="M60" s="1147"/>
    </row>
    <row r="61" spans="12:13">
      <c r="L61" s="1147"/>
      <c r="M61" s="1147"/>
    </row>
    <row r="62" spans="12:13">
      <c r="L62" s="1147"/>
      <c r="M62" s="1147"/>
    </row>
    <row r="63" spans="12:13">
      <c r="L63" s="1147"/>
      <c r="M63" s="1147"/>
    </row>
    <row r="64" spans="12:13">
      <c r="L64" s="1147"/>
      <c r="M64" s="1147"/>
    </row>
    <row r="65" spans="12:13">
      <c r="L65" s="1147"/>
      <c r="M65" s="1147"/>
    </row>
    <row r="66" spans="12:13">
      <c r="L66" s="1147"/>
      <c r="M66" s="1147"/>
    </row>
    <row r="67" spans="12:13">
      <c r="L67" s="1147"/>
      <c r="M67" s="1147"/>
    </row>
    <row r="68" spans="12:13">
      <c r="L68" s="1147"/>
      <c r="M68" s="1147"/>
    </row>
    <row r="69" spans="12:13">
      <c r="L69" s="1147"/>
      <c r="M69" s="1147"/>
    </row>
    <row r="70" spans="12:13">
      <c r="L70" s="1147"/>
      <c r="M70" s="1147"/>
    </row>
    <row r="71" spans="12:13">
      <c r="L71" s="1147"/>
      <c r="M71" s="1147"/>
    </row>
    <row r="72" spans="12:13">
      <c r="L72" s="1147"/>
      <c r="M72" s="1147"/>
    </row>
    <row r="73" spans="12:13">
      <c r="L73" s="1147"/>
      <c r="M73" s="1147"/>
    </row>
    <row r="74" spans="12:13">
      <c r="L74" s="1147"/>
      <c r="M74" s="1147"/>
    </row>
    <row r="75" spans="12:13">
      <c r="L75" s="1147"/>
      <c r="M75" s="1147"/>
    </row>
    <row r="76" spans="12:13">
      <c r="L76" s="1147"/>
      <c r="M76" s="1147"/>
    </row>
    <row r="77" spans="12:13">
      <c r="L77" s="1147"/>
      <c r="M77" s="1147"/>
    </row>
    <row r="78" spans="12:13">
      <c r="L78" s="1147"/>
      <c r="M78" s="1147"/>
    </row>
    <row r="79" spans="12:13">
      <c r="L79" s="1147"/>
      <c r="M79" s="1147"/>
    </row>
    <row r="80" spans="12:13">
      <c r="L80" s="1147"/>
      <c r="M80" s="1147"/>
    </row>
    <row r="81" spans="12:13">
      <c r="L81" s="1147"/>
      <c r="M81" s="1147"/>
    </row>
    <row r="82" spans="12:13">
      <c r="L82" s="1147"/>
      <c r="M82" s="1147"/>
    </row>
    <row r="83" spans="12:13">
      <c r="L83" s="1147"/>
      <c r="M83" s="1147"/>
    </row>
    <row r="84" spans="12:13">
      <c r="L84" s="1147"/>
      <c r="M84" s="1147"/>
    </row>
    <row r="85" spans="12:13">
      <c r="L85" s="1147"/>
      <c r="M85" s="1147"/>
    </row>
    <row r="86" spans="12:13">
      <c r="L86" s="1147"/>
      <c r="M86" s="1147"/>
    </row>
    <row r="87" spans="12:13">
      <c r="L87" s="1147"/>
      <c r="M87" s="1147"/>
    </row>
    <row r="88" spans="12:13">
      <c r="L88" s="1147"/>
      <c r="M88" s="1147"/>
    </row>
    <row r="89" spans="12:13">
      <c r="L89" s="1147"/>
      <c r="M89" s="1147"/>
    </row>
    <row r="90" spans="12:13">
      <c r="L90" s="1147"/>
      <c r="M90" s="1147"/>
    </row>
    <row r="91" spans="12:13">
      <c r="L91" s="1147"/>
      <c r="M91" s="1147"/>
    </row>
    <row r="92" spans="12:13">
      <c r="L92" s="1147"/>
      <c r="M92" s="1147"/>
    </row>
    <row r="93" spans="12:13">
      <c r="L93" s="1147"/>
      <c r="M93" s="1147"/>
    </row>
    <row r="94" spans="12:13">
      <c r="L94" s="1147"/>
      <c r="M94" s="1147"/>
    </row>
    <row r="95" spans="12:13">
      <c r="L95" s="1147"/>
      <c r="M95" s="1147"/>
    </row>
    <row r="96" spans="12:13">
      <c r="L96" s="1147"/>
      <c r="M96" s="1147"/>
    </row>
    <row r="97" spans="12:13">
      <c r="L97" s="1147"/>
      <c r="M97" s="1147"/>
    </row>
    <row r="98" spans="12:13">
      <c r="L98" s="1147"/>
      <c r="M98" s="1147"/>
    </row>
    <row r="99" spans="12:13">
      <c r="L99" s="1147"/>
      <c r="M99" s="1147"/>
    </row>
    <row r="100" spans="12:13">
      <c r="L100" s="1147"/>
      <c r="M100" s="1147"/>
    </row>
    <row r="101" spans="12:13">
      <c r="L101" s="1147"/>
      <c r="M101" s="1147"/>
    </row>
    <row r="102" spans="12:13">
      <c r="L102" s="1147"/>
      <c r="M102" s="1147"/>
    </row>
    <row r="103" spans="12:13">
      <c r="L103" s="1147"/>
      <c r="M103" s="1147"/>
    </row>
    <row r="104" spans="12:13">
      <c r="L104" s="1147"/>
      <c r="M104" s="1147"/>
    </row>
    <row r="105" spans="12:13">
      <c r="L105" s="1147"/>
      <c r="M105" s="1147"/>
    </row>
    <row r="106" spans="12:13">
      <c r="L106" s="1147"/>
      <c r="M106" s="1147"/>
    </row>
    <row r="107" spans="12:13">
      <c r="L107" s="1147"/>
      <c r="M107" s="1147"/>
    </row>
    <row r="108" spans="12:13">
      <c r="L108" s="1147"/>
      <c r="M108" s="1147"/>
    </row>
    <row r="109" spans="12:13">
      <c r="L109" s="1147"/>
      <c r="M109" s="1147"/>
    </row>
    <row r="110" spans="12:13">
      <c r="L110" s="1147"/>
      <c r="M110" s="1147"/>
    </row>
    <row r="111" spans="12:13">
      <c r="L111" s="1147"/>
      <c r="M111" s="1147"/>
    </row>
    <row r="112" spans="12:13">
      <c r="L112" s="1147"/>
      <c r="M112" s="1147"/>
    </row>
    <row r="113" spans="12:13">
      <c r="L113" s="1147"/>
      <c r="M113" s="1147"/>
    </row>
    <row r="114" spans="12:13">
      <c r="L114" s="1147"/>
      <c r="M114" s="1147"/>
    </row>
    <row r="115" spans="12:13">
      <c r="L115" s="1147"/>
      <c r="M115" s="1147"/>
    </row>
  </sheetData>
  <mergeCells count="13">
    <mergeCell ref="A21:J21"/>
    <mergeCell ref="A22:J22"/>
    <mergeCell ref="A23:J23"/>
    <mergeCell ref="A1:J1"/>
    <mergeCell ref="A2:J2"/>
    <mergeCell ref="A3:J3"/>
    <mergeCell ref="A4:J4"/>
    <mergeCell ref="A5:A7"/>
    <mergeCell ref="C5:E5"/>
    <mergeCell ref="F5:H5"/>
    <mergeCell ref="I5:J5"/>
    <mergeCell ref="I6:I7"/>
    <mergeCell ref="J6:J7"/>
  </mergeCells>
  <pageMargins left="0.7" right="0.7" top="1" bottom="1" header="0.3" footer="0.3"/>
  <pageSetup scale="93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"/>
  <sheetViews>
    <sheetView workbookViewId="0">
      <selection activeCell="L18" sqref="L18"/>
    </sheetView>
  </sheetViews>
  <sheetFormatPr defaultRowHeight="15.75"/>
  <cols>
    <col min="1" max="1" width="27.28515625" style="813" bestFit="1" customWidth="1"/>
    <col min="2" max="10" width="14" style="813" customWidth="1"/>
    <col min="11" max="256" width="9.140625" style="813"/>
    <col min="257" max="257" width="26.28515625" style="813" customWidth="1"/>
    <col min="258" max="258" width="10.85546875" style="813" customWidth="1"/>
    <col min="259" max="259" width="10" style="813" customWidth="1"/>
    <col min="260" max="260" width="10.5703125" style="813" customWidth="1"/>
    <col min="261" max="261" width="11.42578125" style="813" customWidth="1"/>
    <col min="262" max="262" width="9.140625" style="813" customWidth="1"/>
    <col min="263" max="263" width="9.85546875" style="813" customWidth="1"/>
    <col min="264" max="264" width="10.28515625" style="813" bestFit="1" customWidth="1"/>
    <col min="265" max="265" width="8.7109375" style="813" bestFit="1" customWidth="1"/>
    <col min="266" max="266" width="10.140625" style="813" bestFit="1" customWidth="1"/>
    <col min="267" max="512" width="9.140625" style="813"/>
    <col min="513" max="513" width="26.28515625" style="813" customWidth="1"/>
    <col min="514" max="514" width="10.85546875" style="813" customWidth="1"/>
    <col min="515" max="515" width="10" style="813" customWidth="1"/>
    <col min="516" max="516" width="10.5703125" style="813" customWidth="1"/>
    <col min="517" max="517" width="11.42578125" style="813" customWidth="1"/>
    <col min="518" max="518" width="9.140625" style="813" customWidth="1"/>
    <col min="519" max="519" width="9.85546875" style="813" customWidth="1"/>
    <col min="520" max="520" width="10.28515625" style="813" bestFit="1" customWidth="1"/>
    <col min="521" max="521" width="8.7109375" style="813" bestFit="1" customWidth="1"/>
    <col min="522" max="522" width="10.140625" style="813" bestFit="1" customWidth="1"/>
    <col min="523" max="768" width="9.140625" style="813"/>
    <col min="769" max="769" width="26.28515625" style="813" customWidth="1"/>
    <col min="770" max="770" width="10.85546875" style="813" customWidth="1"/>
    <col min="771" max="771" width="10" style="813" customWidth="1"/>
    <col min="772" max="772" width="10.5703125" style="813" customWidth="1"/>
    <col min="773" max="773" width="11.42578125" style="813" customWidth="1"/>
    <col min="774" max="774" width="9.140625" style="813" customWidth="1"/>
    <col min="775" max="775" width="9.85546875" style="813" customWidth="1"/>
    <col min="776" max="776" width="10.28515625" style="813" bestFit="1" customWidth="1"/>
    <col min="777" max="777" width="8.7109375" style="813" bestFit="1" customWidth="1"/>
    <col min="778" max="778" width="10.140625" style="813" bestFit="1" customWidth="1"/>
    <col min="779" max="1024" width="9.140625" style="813"/>
    <col min="1025" max="1025" width="26.28515625" style="813" customWidth="1"/>
    <col min="1026" max="1026" width="10.85546875" style="813" customWidth="1"/>
    <col min="1027" max="1027" width="10" style="813" customWidth="1"/>
    <col min="1028" max="1028" width="10.5703125" style="813" customWidth="1"/>
    <col min="1029" max="1029" width="11.42578125" style="813" customWidth="1"/>
    <col min="1030" max="1030" width="9.140625" style="813" customWidth="1"/>
    <col min="1031" max="1031" width="9.85546875" style="813" customWidth="1"/>
    <col min="1032" max="1032" width="10.28515625" style="813" bestFit="1" customWidth="1"/>
    <col min="1033" max="1033" width="8.7109375" style="813" bestFit="1" customWidth="1"/>
    <col min="1034" max="1034" width="10.140625" style="813" bestFit="1" customWidth="1"/>
    <col min="1035" max="1280" width="9.140625" style="813"/>
    <col min="1281" max="1281" width="26.28515625" style="813" customWidth="1"/>
    <col min="1282" max="1282" width="10.85546875" style="813" customWidth="1"/>
    <col min="1283" max="1283" width="10" style="813" customWidth="1"/>
    <col min="1284" max="1284" width="10.5703125" style="813" customWidth="1"/>
    <col min="1285" max="1285" width="11.42578125" style="813" customWidth="1"/>
    <col min="1286" max="1286" width="9.140625" style="813" customWidth="1"/>
    <col min="1287" max="1287" width="9.85546875" style="813" customWidth="1"/>
    <col min="1288" max="1288" width="10.28515625" style="813" bestFit="1" customWidth="1"/>
    <col min="1289" max="1289" width="8.7109375" style="813" bestFit="1" customWidth="1"/>
    <col min="1290" max="1290" width="10.140625" style="813" bestFit="1" customWidth="1"/>
    <col min="1291" max="1536" width="9.140625" style="813"/>
    <col min="1537" max="1537" width="26.28515625" style="813" customWidth="1"/>
    <col min="1538" max="1538" width="10.85546875" style="813" customWidth="1"/>
    <col min="1539" max="1539" width="10" style="813" customWidth="1"/>
    <col min="1540" max="1540" width="10.5703125" style="813" customWidth="1"/>
    <col min="1541" max="1541" width="11.42578125" style="813" customWidth="1"/>
    <col min="1542" max="1542" width="9.140625" style="813" customWidth="1"/>
    <col min="1543" max="1543" width="9.85546875" style="813" customWidth="1"/>
    <col min="1544" max="1544" width="10.28515625" style="813" bestFit="1" customWidth="1"/>
    <col min="1545" max="1545" width="8.7109375" style="813" bestFit="1" customWidth="1"/>
    <col min="1546" max="1546" width="10.140625" style="813" bestFit="1" customWidth="1"/>
    <col min="1547" max="1792" width="9.140625" style="813"/>
    <col min="1793" max="1793" width="26.28515625" style="813" customWidth="1"/>
    <col min="1794" max="1794" width="10.85546875" style="813" customWidth="1"/>
    <col min="1795" max="1795" width="10" style="813" customWidth="1"/>
    <col min="1796" max="1796" width="10.5703125" style="813" customWidth="1"/>
    <col min="1797" max="1797" width="11.42578125" style="813" customWidth="1"/>
    <col min="1798" max="1798" width="9.140625" style="813" customWidth="1"/>
    <col min="1799" max="1799" width="9.85546875" style="813" customWidth="1"/>
    <col min="1800" max="1800" width="10.28515625" style="813" bestFit="1" customWidth="1"/>
    <col min="1801" max="1801" width="8.7109375" style="813" bestFit="1" customWidth="1"/>
    <col min="1802" max="1802" width="10.140625" style="813" bestFit="1" customWidth="1"/>
    <col min="1803" max="2048" width="9.140625" style="813"/>
    <col min="2049" max="2049" width="26.28515625" style="813" customWidth="1"/>
    <col min="2050" max="2050" width="10.85546875" style="813" customWidth="1"/>
    <col min="2051" max="2051" width="10" style="813" customWidth="1"/>
    <col min="2052" max="2052" width="10.5703125" style="813" customWidth="1"/>
    <col min="2053" max="2053" width="11.42578125" style="813" customWidth="1"/>
    <col min="2054" max="2054" width="9.140625" style="813" customWidth="1"/>
    <col min="2055" max="2055" width="9.85546875" style="813" customWidth="1"/>
    <col min="2056" max="2056" width="10.28515625" style="813" bestFit="1" customWidth="1"/>
    <col min="2057" max="2057" width="8.7109375" style="813" bestFit="1" customWidth="1"/>
    <col min="2058" max="2058" width="10.140625" style="813" bestFit="1" customWidth="1"/>
    <col min="2059" max="2304" width="9.140625" style="813"/>
    <col min="2305" max="2305" width="26.28515625" style="813" customWidth="1"/>
    <col min="2306" max="2306" width="10.85546875" style="813" customWidth="1"/>
    <col min="2307" max="2307" width="10" style="813" customWidth="1"/>
    <col min="2308" max="2308" width="10.5703125" style="813" customWidth="1"/>
    <col min="2309" max="2309" width="11.42578125" style="813" customWidth="1"/>
    <col min="2310" max="2310" width="9.140625" style="813" customWidth="1"/>
    <col min="2311" max="2311" width="9.85546875" style="813" customWidth="1"/>
    <col min="2312" max="2312" width="10.28515625" style="813" bestFit="1" customWidth="1"/>
    <col min="2313" max="2313" width="8.7109375" style="813" bestFit="1" customWidth="1"/>
    <col min="2314" max="2314" width="10.140625" style="813" bestFit="1" customWidth="1"/>
    <col min="2315" max="2560" width="9.140625" style="813"/>
    <col min="2561" max="2561" width="26.28515625" style="813" customWidth="1"/>
    <col min="2562" max="2562" width="10.85546875" style="813" customWidth="1"/>
    <col min="2563" max="2563" width="10" style="813" customWidth="1"/>
    <col min="2564" max="2564" width="10.5703125" style="813" customWidth="1"/>
    <col min="2565" max="2565" width="11.42578125" style="813" customWidth="1"/>
    <col min="2566" max="2566" width="9.140625" style="813" customWidth="1"/>
    <col min="2567" max="2567" width="9.85546875" style="813" customWidth="1"/>
    <col min="2568" max="2568" width="10.28515625" style="813" bestFit="1" customWidth="1"/>
    <col min="2569" max="2569" width="8.7109375" style="813" bestFit="1" customWidth="1"/>
    <col min="2570" max="2570" width="10.140625" style="813" bestFit="1" customWidth="1"/>
    <col min="2571" max="2816" width="9.140625" style="813"/>
    <col min="2817" max="2817" width="26.28515625" style="813" customWidth="1"/>
    <col min="2818" max="2818" width="10.85546875" style="813" customWidth="1"/>
    <col min="2819" max="2819" width="10" style="813" customWidth="1"/>
    <col min="2820" max="2820" width="10.5703125" style="813" customWidth="1"/>
    <col min="2821" max="2821" width="11.42578125" style="813" customWidth="1"/>
    <col min="2822" max="2822" width="9.140625" style="813" customWidth="1"/>
    <col min="2823" max="2823" width="9.85546875" style="813" customWidth="1"/>
    <col min="2824" max="2824" width="10.28515625" style="813" bestFit="1" customWidth="1"/>
    <col min="2825" max="2825" width="8.7109375" style="813" bestFit="1" customWidth="1"/>
    <col min="2826" max="2826" width="10.140625" style="813" bestFit="1" customWidth="1"/>
    <col min="2827" max="3072" width="9.140625" style="813"/>
    <col min="3073" max="3073" width="26.28515625" style="813" customWidth="1"/>
    <col min="3074" max="3074" width="10.85546875" style="813" customWidth="1"/>
    <col min="3075" max="3075" width="10" style="813" customWidth="1"/>
    <col min="3076" max="3076" width="10.5703125" style="813" customWidth="1"/>
    <col min="3077" max="3077" width="11.42578125" style="813" customWidth="1"/>
    <col min="3078" max="3078" width="9.140625" style="813" customWidth="1"/>
    <col min="3079" max="3079" width="9.85546875" style="813" customWidth="1"/>
    <col min="3080" max="3080" width="10.28515625" style="813" bestFit="1" customWidth="1"/>
    <col min="3081" max="3081" width="8.7109375" style="813" bestFit="1" customWidth="1"/>
    <col min="3082" max="3082" width="10.140625" style="813" bestFit="1" customWidth="1"/>
    <col min="3083" max="3328" width="9.140625" style="813"/>
    <col min="3329" max="3329" width="26.28515625" style="813" customWidth="1"/>
    <col min="3330" max="3330" width="10.85546875" style="813" customWidth="1"/>
    <col min="3331" max="3331" width="10" style="813" customWidth="1"/>
    <col min="3332" max="3332" width="10.5703125" style="813" customWidth="1"/>
    <col min="3333" max="3333" width="11.42578125" style="813" customWidth="1"/>
    <col min="3334" max="3334" width="9.140625" style="813" customWidth="1"/>
    <col min="3335" max="3335" width="9.85546875" style="813" customWidth="1"/>
    <col min="3336" max="3336" width="10.28515625" style="813" bestFit="1" customWidth="1"/>
    <col min="3337" max="3337" width="8.7109375" style="813" bestFit="1" customWidth="1"/>
    <col min="3338" max="3338" width="10.140625" style="813" bestFit="1" customWidth="1"/>
    <col min="3339" max="3584" width="9.140625" style="813"/>
    <col min="3585" max="3585" width="26.28515625" style="813" customWidth="1"/>
    <col min="3586" max="3586" width="10.85546875" style="813" customWidth="1"/>
    <col min="3587" max="3587" width="10" style="813" customWidth="1"/>
    <col min="3588" max="3588" width="10.5703125" style="813" customWidth="1"/>
    <col min="3589" max="3589" width="11.42578125" style="813" customWidth="1"/>
    <col min="3590" max="3590" width="9.140625" style="813" customWidth="1"/>
    <col min="3591" max="3591" width="9.85546875" style="813" customWidth="1"/>
    <col min="3592" max="3592" width="10.28515625" style="813" bestFit="1" customWidth="1"/>
    <col min="3593" max="3593" width="8.7109375" style="813" bestFit="1" customWidth="1"/>
    <col min="3594" max="3594" width="10.140625" style="813" bestFit="1" customWidth="1"/>
    <col min="3595" max="3840" width="9.140625" style="813"/>
    <col min="3841" max="3841" width="26.28515625" style="813" customWidth="1"/>
    <col min="3842" max="3842" width="10.85546875" style="813" customWidth="1"/>
    <col min="3843" max="3843" width="10" style="813" customWidth="1"/>
    <col min="3844" max="3844" width="10.5703125" style="813" customWidth="1"/>
    <col min="3845" max="3845" width="11.42578125" style="813" customWidth="1"/>
    <col min="3846" max="3846" width="9.140625" style="813" customWidth="1"/>
    <col min="3847" max="3847" width="9.85546875" style="813" customWidth="1"/>
    <col min="3848" max="3848" width="10.28515625" style="813" bestFit="1" customWidth="1"/>
    <col min="3849" max="3849" width="8.7109375" style="813" bestFit="1" customWidth="1"/>
    <col min="3850" max="3850" width="10.140625" style="813" bestFit="1" customWidth="1"/>
    <col min="3851" max="4096" width="9.140625" style="813"/>
    <col min="4097" max="4097" width="26.28515625" style="813" customWidth="1"/>
    <col min="4098" max="4098" width="10.85546875" style="813" customWidth="1"/>
    <col min="4099" max="4099" width="10" style="813" customWidth="1"/>
    <col min="4100" max="4100" width="10.5703125" style="813" customWidth="1"/>
    <col min="4101" max="4101" width="11.42578125" style="813" customWidth="1"/>
    <col min="4102" max="4102" width="9.140625" style="813" customWidth="1"/>
    <col min="4103" max="4103" width="9.85546875" style="813" customWidth="1"/>
    <col min="4104" max="4104" width="10.28515625" style="813" bestFit="1" customWidth="1"/>
    <col min="4105" max="4105" width="8.7109375" style="813" bestFit="1" customWidth="1"/>
    <col min="4106" max="4106" width="10.140625" style="813" bestFit="1" customWidth="1"/>
    <col min="4107" max="4352" width="9.140625" style="813"/>
    <col min="4353" max="4353" width="26.28515625" style="813" customWidth="1"/>
    <col min="4354" max="4354" width="10.85546875" style="813" customWidth="1"/>
    <col min="4355" max="4355" width="10" style="813" customWidth="1"/>
    <col min="4356" max="4356" width="10.5703125" style="813" customWidth="1"/>
    <col min="4357" max="4357" width="11.42578125" style="813" customWidth="1"/>
    <col min="4358" max="4358" width="9.140625" style="813" customWidth="1"/>
    <col min="4359" max="4359" width="9.85546875" style="813" customWidth="1"/>
    <col min="4360" max="4360" width="10.28515625" style="813" bestFit="1" customWidth="1"/>
    <col min="4361" max="4361" width="8.7109375" style="813" bestFit="1" customWidth="1"/>
    <col min="4362" max="4362" width="10.140625" style="813" bestFit="1" customWidth="1"/>
    <col min="4363" max="4608" width="9.140625" style="813"/>
    <col min="4609" max="4609" width="26.28515625" style="813" customWidth="1"/>
    <col min="4610" max="4610" width="10.85546875" style="813" customWidth="1"/>
    <col min="4611" max="4611" width="10" style="813" customWidth="1"/>
    <col min="4612" max="4612" width="10.5703125" style="813" customWidth="1"/>
    <col min="4613" max="4613" width="11.42578125" style="813" customWidth="1"/>
    <col min="4614" max="4614" width="9.140625" style="813" customWidth="1"/>
    <col min="4615" max="4615" width="9.85546875" style="813" customWidth="1"/>
    <col min="4616" max="4616" width="10.28515625" style="813" bestFit="1" customWidth="1"/>
    <col min="4617" max="4617" width="8.7109375" style="813" bestFit="1" customWidth="1"/>
    <col min="4618" max="4618" width="10.140625" style="813" bestFit="1" customWidth="1"/>
    <col min="4619" max="4864" width="9.140625" style="813"/>
    <col min="4865" max="4865" width="26.28515625" style="813" customWidth="1"/>
    <col min="4866" max="4866" width="10.85546875" style="813" customWidth="1"/>
    <col min="4867" max="4867" width="10" style="813" customWidth="1"/>
    <col min="4868" max="4868" width="10.5703125" style="813" customWidth="1"/>
    <col min="4869" max="4869" width="11.42578125" style="813" customWidth="1"/>
    <col min="4870" max="4870" width="9.140625" style="813" customWidth="1"/>
    <col min="4871" max="4871" width="9.85546875" style="813" customWidth="1"/>
    <col min="4872" max="4872" width="10.28515625" style="813" bestFit="1" customWidth="1"/>
    <col min="4873" max="4873" width="8.7109375" style="813" bestFit="1" customWidth="1"/>
    <col min="4874" max="4874" width="10.140625" style="813" bestFit="1" customWidth="1"/>
    <col min="4875" max="5120" width="9.140625" style="813"/>
    <col min="5121" max="5121" width="26.28515625" style="813" customWidth="1"/>
    <col min="5122" max="5122" width="10.85546875" style="813" customWidth="1"/>
    <col min="5123" max="5123" width="10" style="813" customWidth="1"/>
    <col min="5124" max="5124" width="10.5703125" style="813" customWidth="1"/>
    <col min="5125" max="5125" width="11.42578125" style="813" customWidth="1"/>
    <col min="5126" max="5126" width="9.140625" style="813" customWidth="1"/>
    <col min="5127" max="5127" width="9.85546875" style="813" customWidth="1"/>
    <col min="5128" max="5128" width="10.28515625" style="813" bestFit="1" customWidth="1"/>
    <col min="5129" max="5129" width="8.7109375" style="813" bestFit="1" customWidth="1"/>
    <col min="5130" max="5130" width="10.140625" style="813" bestFit="1" customWidth="1"/>
    <col min="5131" max="5376" width="9.140625" style="813"/>
    <col min="5377" max="5377" width="26.28515625" style="813" customWidth="1"/>
    <col min="5378" max="5378" width="10.85546875" style="813" customWidth="1"/>
    <col min="5379" max="5379" width="10" style="813" customWidth="1"/>
    <col min="5380" max="5380" width="10.5703125" style="813" customWidth="1"/>
    <col min="5381" max="5381" width="11.42578125" style="813" customWidth="1"/>
    <col min="5382" max="5382" width="9.140625" style="813" customWidth="1"/>
    <col min="5383" max="5383" width="9.85546875" style="813" customWidth="1"/>
    <col min="5384" max="5384" width="10.28515625" style="813" bestFit="1" customWidth="1"/>
    <col min="5385" max="5385" width="8.7109375" style="813" bestFit="1" customWidth="1"/>
    <col min="5386" max="5386" width="10.140625" style="813" bestFit="1" customWidth="1"/>
    <col min="5387" max="5632" width="9.140625" style="813"/>
    <col min="5633" max="5633" width="26.28515625" style="813" customWidth="1"/>
    <col min="5634" max="5634" width="10.85546875" style="813" customWidth="1"/>
    <col min="5635" max="5635" width="10" style="813" customWidth="1"/>
    <col min="5636" max="5636" width="10.5703125" style="813" customWidth="1"/>
    <col min="5637" max="5637" width="11.42578125" style="813" customWidth="1"/>
    <col min="5638" max="5638" width="9.140625" style="813" customWidth="1"/>
    <col min="5639" max="5639" width="9.85546875" style="813" customWidth="1"/>
    <col min="5640" max="5640" width="10.28515625" style="813" bestFit="1" customWidth="1"/>
    <col min="5641" max="5641" width="8.7109375" style="813" bestFit="1" customWidth="1"/>
    <col min="5642" max="5642" width="10.140625" style="813" bestFit="1" customWidth="1"/>
    <col min="5643" max="5888" width="9.140625" style="813"/>
    <col min="5889" max="5889" width="26.28515625" style="813" customWidth="1"/>
    <col min="5890" max="5890" width="10.85546875" style="813" customWidth="1"/>
    <col min="5891" max="5891" width="10" style="813" customWidth="1"/>
    <col min="5892" max="5892" width="10.5703125" style="813" customWidth="1"/>
    <col min="5893" max="5893" width="11.42578125" style="813" customWidth="1"/>
    <col min="5894" max="5894" width="9.140625" style="813" customWidth="1"/>
    <col min="5895" max="5895" width="9.85546875" style="813" customWidth="1"/>
    <col min="5896" max="5896" width="10.28515625" style="813" bestFit="1" customWidth="1"/>
    <col min="5897" max="5897" width="8.7109375" style="813" bestFit="1" customWidth="1"/>
    <col min="5898" max="5898" width="10.140625" style="813" bestFit="1" customWidth="1"/>
    <col min="5899" max="6144" width="9.140625" style="813"/>
    <col min="6145" max="6145" width="26.28515625" style="813" customWidth="1"/>
    <col min="6146" max="6146" width="10.85546875" style="813" customWidth="1"/>
    <col min="6147" max="6147" width="10" style="813" customWidth="1"/>
    <col min="6148" max="6148" width="10.5703125" style="813" customWidth="1"/>
    <col min="6149" max="6149" width="11.42578125" style="813" customWidth="1"/>
    <col min="6150" max="6150" width="9.140625" style="813" customWidth="1"/>
    <col min="6151" max="6151" width="9.85546875" style="813" customWidth="1"/>
    <col min="6152" max="6152" width="10.28515625" style="813" bestFit="1" customWidth="1"/>
    <col min="6153" max="6153" width="8.7109375" style="813" bestFit="1" customWidth="1"/>
    <col min="6154" max="6154" width="10.140625" style="813" bestFit="1" customWidth="1"/>
    <col min="6155" max="6400" width="9.140625" style="813"/>
    <col min="6401" max="6401" width="26.28515625" style="813" customWidth="1"/>
    <col min="6402" max="6402" width="10.85546875" style="813" customWidth="1"/>
    <col min="6403" max="6403" width="10" style="813" customWidth="1"/>
    <col min="6404" max="6404" width="10.5703125" style="813" customWidth="1"/>
    <col min="6405" max="6405" width="11.42578125" style="813" customWidth="1"/>
    <col min="6406" max="6406" width="9.140625" style="813" customWidth="1"/>
    <col min="6407" max="6407" width="9.85546875" style="813" customWidth="1"/>
    <col min="6408" max="6408" width="10.28515625" style="813" bestFit="1" customWidth="1"/>
    <col min="6409" max="6409" width="8.7109375" style="813" bestFit="1" customWidth="1"/>
    <col min="6410" max="6410" width="10.140625" style="813" bestFit="1" customWidth="1"/>
    <col min="6411" max="6656" width="9.140625" style="813"/>
    <col min="6657" max="6657" width="26.28515625" style="813" customWidth="1"/>
    <col min="6658" max="6658" width="10.85546875" style="813" customWidth="1"/>
    <col min="6659" max="6659" width="10" style="813" customWidth="1"/>
    <col min="6660" max="6660" width="10.5703125" style="813" customWidth="1"/>
    <col min="6661" max="6661" width="11.42578125" style="813" customWidth="1"/>
    <col min="6662" max="6662" width="9.140625" style="813" customWidth="1"/>
    <col min="6663" max="6663" width="9.85546875" style="813" customWidth="1"/>
    <col min="6664" max="6664" width="10.28515625" style="813" bestFit="1" customWidth="1"/>
    <col min="6665" max="6665" width="8.7109375" style="813" bestFit="1" customWidth="1"/>
    <col min="6666" max="6666" width="10.140625" style="813" bestFit="1" customWidth="1"/>
    <col min="6667" max="6912" width="9.140625" style="813"/>
    <col min="6913" max="6913" width="26.28515625" style="813" customWidth="1"/>
    <col min="6914" max="6914" width="10.85546875" style="813" customWidth="1"/>
    <col min="6915" max="6915" width="10" style="813" customWidth="1"/>
    <col min="6916" max="6916" width="10.5703125" style="813" customWidth="1"/>
    <col min="6917" max="6917" width="11.42578125" style="813" customWidth="1"/>
    <col min="6918" max="6918" width="9.140625" style="813" customWidth="1"/>
    <col min="6919" max="6919" width="9.85546875" style="813" customWidth="1"/>
    <col min="6920" max="6920" width="10.28515625" style="813" bestFit="1" customWidth="1"/>
    <col min="6921" max="6921" width="8.7109375" style="813" bestFit="1" customWidth="1"/>
    <col min="6922" max="6922" width="10.140625" style="813" bestFit="1" customWidth="1"/>
    <col min="6923" max="7168" width="9.140625" style="813"/>
    <col min="7169" max="7169" width="26.28515625" style="813" customWidth="1"/>
    <col min="7170" max="7170" width="10.85546875" style="813" customWidth="1"/>
    <col min="7171" max="7171" width="10" style="813" customWidth="1"/>
    <col min="7172" max="7172" width="10.5703125" style="813" customWidth="1"/>
    <col min="7173" max="7173" width="11.42578125" style="813" customWidth="1"/>
    <col min="7174" max="7174" width="9.140625" style="813" customWidth="1"/>
    <col min="7175" max="7175" width="9.85546875" style="813" customWidth="1"/>
    <col min="7176" max="7176" width="10.28515625" style="813" bestFit="1" customWidth="1"/>
    <col min="7177" max="7177" width="8.7109375" style="813" bestFit="1" customWidth="1"/>
    <col min="7178" max="7178" width="10.140625" style="813" bestFit="1" customWidth="1"/>
    <col min="7179" max="7424" width="9.140625" style="813"/>
    <col min="7425" max="7425" width="26.28515625" style="813" customWidth="1"/>
    <col min="7426" max="7426" width="10.85546875" style="813" customWidth="1"/>
    <col min="7427" max="7427" width="10" style="813" customWidth="1"/>
    <col min="7428" max="7428" width="10.5703125" style="813" customWidth="1"/>
    <col min="7429" max="7429" width="11.42578125" style="813" customWidth="1"/>
    <col min="7430" max="7430" width="9.140625" style="813" customWidth="1"/>
    <col min="7431" max="7431" width="9.85546875" style="813" customWidth="1"/>
    <col min="7432" max="7432" width="10.28515625" style="813" bestFit="1" customWidth="1"/>
    <col min="7433" max="7433" width="8.7109375" style="813" bestFit="1" customWidth="1"/>
    <col min="7434" max="7434" width="10.140625" style="813" bestFit="1" customWidth="1"/>
    <col min="7435" max="7680" width="9.140625" style="813"/>
    <col min="7681" max="7681" width="26.28515625" style="813" customWidth="1"/>
    <col min="7682" max="7682" width="10.85546875" style="813" customWidth="1"/>
    <col min="7683" max="7683" width="10" style="813" customWidth="1"/>
    <col min="7684" max="7684" width="10.5703125" style="813" customWidth="1"/>
    <col min="7685" max="7685" width="11.42578125" style="813" customWidth="1"/>
    <col min="7686" max="7686" width="9.140625" style="813" customWidth="1"/>
    <col min="7687" max="7687" width="9.85546875" style="813" customWidth="1"/>
    <col min="7688" max="7688" width="10.28515625" style="813" bestFit="1" customWidth="1"/>
    <col min="7689" max="7689" width="8.7109375" style="813" bestFit="1" customWidth="1"/>
    <col min="7690" max="7690" width="10.140625" style="813" bestFit="1" customWidth="1"/>
    <col min="7691" max="7936" width="9.140625" style="813"/>
    <col min="7937" max="7937" width="26.28515625" style="813" customWidth="1"/>
    <col min="7938" max="7938" width="10.85546875" style="813" customWidth="1"/>
    <col min="7939" max="7939" width="10" style="813" customWidth="1"/>
    <col min="7940" max="7940" width="10.5703125" style="813" customWidth="1"/>
    <col min="7941" max="7941" width="11.42578125" style="813" customWidth="1"/>
    <col min="7942" max="7942" width="9.140625" style="813" customWidth="1"/>
    <col min="7943" max="7943" width="9.85546875" style="813" customWidth="1"/>
    <col min="7944" max="7944" width="10.28515625" style="813" bestFit="1" customWidth="1"/>
    <col min="7945" max="7945" width="8.7109375" style="813" bestFit="1" customWidth="1"/>
    <col min="7946" max="7946" width="10.140625" style="813" bestFit="1" customWidth="1"/>
    <col min="7947" max="8192" width="9.140625" style="813"/>
    <col min="8193" max="8193" width="26.28515625" style="813" customWidth="1"/>
    <col min="8194" max="8194" width="10.85546875" style="813" customWidth="1"/>
    <col min="8195" max="8195" width="10" style="813" customWidth="1"/>
    <col min="8196" max="8196" width="10.5703125" style="813" customWidth="1"/>
    <col min="8197" max="8197" width="11.42578125" style="813" customWidth="1"/>
    <col min="8198" max="8198" width="9.140625" style="813" customWidth="1"/>
    <col min="8199" max="8199" width="9.85546875" style="813" customWidth="1"/>
    <col min="8200" max="8200" width="10.28515625" style="813" bestFit="1" customWidth="1"/>
    <col min="8201" max="8201" width="8.7109375" style="813" bestFit="1" customWidth="1"/>
    <col min="8202" max="8202" width="10.140625" style="813" bestFit="1" customWidth="1"/>
    <col min="8203" max="8448" width="9.140625" style="813"/>
    <col min="8449" max="8449" width="26.28515625" style="813" customWidth="1"/>
    <col min="8450" max="8450" width="10.85546875" style="813" customWidth="1"/>
    <col min="8451" max="8451" width="10" style="813" customWidth="1"/>
    <col min="8452" max="8452" width="10.5703125" style="813" customWidth="1"/>
    <col min="8453" max="8453" width="11.42578125" style="813" customWidth="1"/>
    <col min="8454" max="8454" width="9.140625" style="813" customWidth="1"/>
    <col min="8455" max="8455" width="9.85546875" style="813" customWidth="1"/>
    <col min="8456" max="8456" width="10.28515625" style="813" bestFit="1" customWidth="1"/>
    <col min="8457" max="8457" width="8.7109375" style="813" bestFit="1" customWidth="1"/>
    <col min="8458" max="8458" width="10.140625" style="813" bestFit="1" customWidth="1"/>
    <col min="8459" max="8704" width="9.140625" style="813"/>
    <col min="8705" max="8705" width="26.28515625" style="813" customWidth="1"/>
    <col min="8706" max="8706" width="10.85546875" style="813" customWidth="1"/>
    <col min="8707" max="8707" width="10" style="813" customWidth="1"/>
    <col min="8708" max="8708" width="10.5703125" style="813" customWidth="1"/>
    <col min="8709" max="8709" width="11.42578125" style="813" customWidth="1"/>
    <col min="8710" max="8710" width="9.140625" style="813" customWidth="1"/>
    <col min="8711" max="8711" width="9.85546875" style="813" customWidth="1"/>
    <col min="8712" max="8712" width="10.28515625" style="813" bestFit="1" customWidth="1"/>
    <col min="8713" max="8713" width="8.7109375" style="813" bestFit="1" customWidth="1"/>
    <col min="8714" max="8714" width="10.140625" style="813" bestFit="1" customWidth="1"/>
    <col min="8715" max="8960" width="9.140625" style="813"/>
    <col min="8961" max="8961" width="26.28515625" style="813" customWidth="1"/>
    <col min="8962" max="8962" width="10.85546875" style="813" customWidth="1"/>
    <col min="8963" max="8963" width="10" style="813" customWidth="1"/>
    <col min="8964" max="8964" width="10.5703125" style="813" customWidth="1"/>
    <col min="8965" max="8965" width="11.42578125" style="813" customWidth="1"/>
    <col min="8966" max="8966" width="9.140625" style="813" customWidth="1"/>
    <col min="8967" max="8967" width="9.85546875" style="813" customWidth="1"/>
    <col min="8968" max="8968" width="10.28515625" style="813" bestFit="1" customWidth="1"/>
    <col min="8969" max="8969" width="8.7109375" style="813" bestFit="1" customWidth="1"/>
    <col min="8970" max="8970" width="10.140625" style="813" bestFit="1" customWidth="1"/>
    <col min="8971" max="9216" width="9.140625" style="813"/>
    <col min="9217" max="9217" width="26.28515625" style="813" customWidth="1"/>
    <col min="9218" max="9218" width="10.85546875" style="813" customWidth="1"/>
    <col min="9219" max="9219" width="10" style="813" customWidth="1"/>
    <col min="9220" max="9220" width="10.5703125" style="813" customWidth="1"/>
    <col min="9221" max="9221" width="11.42578125" style="813" customWidth="1"/>
    <col min="9222" max="9222" width="9.140625" style="813" customWidth="1"/>
    <col min="9223" max="9223" width="9.85546875" style="813" customWidth="1"/>
    <col min="9224" max="9224" width="10.28515625" style="813" bestFit="1" customWidth="1"/>
    <col min="9225" max="9225" width="8.7109375" style="813" bestFit="1" customWidth="1"/>
    <col min="9226" max="9226" width="10.140625" style="813" bestFit="1" customWidth="1"/>
    <col min="9227" max="9472" width="9.140625" style="813"/>
    <col min="9473" max="9473" width="26.28515625" style="813" customWidth="1"/>
    <col min="9474" max="9474" width="10.85546875" style="813" customWidth="1"/>
    <col min="9475" max="9475" width="10" style="813" customWidth="1"/>
    <col min="9476" max="9476" width="10.5703125" style="813" customWidth="1"/>
    <col min="9477" max="9477" width="11.42578125" style="813" customWidth="1"/>
    <col min="9478" max="9478" width="9.140625" style="813" customWidth="1"/>
    <col min="9479" max="9479" width="9.85546875" style="813" customWidth="1"/>
    <col min="9480" max="9480" width="10.28515625" style="813" bestFit="1" customWidth="1"/>
    <col min="9481" max="9481" width="8.7109375" style="813" bestFit="1" customWidth="1"/>
    <col min="9482" max="9482" width="10.140625" style="813" bestFit="1" customWidth="1"/>
    <col min="9483" max="9728" width="9.140625" style="813"/>
    <col min="9729" max="9729" width="26.28515625" style="813" customWidth="1"/>
    <col min="9730" max="9730" width="10.85546875" style="813" customWidth="1"/>
    <col min="9731" max="9731" width="10" style="813" customWidth="1"/>
    <col min="9732" max="9732" width="10.5703125" style="813" customWidth="1"/>
    <col min="9733" max="9733" width="11.42578125" style="813" customWidth="1"/>
    <col min="9734" max="9734" width="9.140625" style="813" customWidth="1"/>
    <col min="9735" max="9735" width="9.85546875" style="813" customWidth="1"/>
    <col min="9736" max="9736" width="10.28515625" style="813" bestFit="1" customWidth="1"/>
    <col min="9737" max="9737" width="8.7109375" style="813" bestFit="1" customWidth="1"/>
    <col min="9738" max="9738" width="10.140625" style="813" bestFit="1" customWidth="1"/>
    <col min="9739" max="9984" width="9.140625" style="813"/>
    <col min="9985" max="9985" width="26.28515625" style="813" customWidth="1"/>
    <col min="9986" max="9986" width="10.85546875" style="813" customWidth="1"/>
    <col min="9987" max="9987" width="10" style="813" customWidth="1"/>
    <col min="9988" max="9988" width="10.5703125" style="813" customWidth="1"/>
    <col min="9989" max="9989" width="11.42578125" style="813" customWidth="1"/>
    <col min="9990" max="9990" width="9.140625" style="813" customWidth="1"/>
    <col min="9991" max="9991" width="9.85546875" style="813" customWidth="1"/>
    <col min="9992" max="9992" width="10.28515625" style="813" bestFit="1" customWidth="1"/>
    <col min="9993" max="9993" width="8.7109375" style="813" bestFit="1" customWidth="1"/>
    <col min="9994" max="9994" width="10.140625" style="813" bestFit="1" customWidth="1"/>
    <col min="9995" max="10240" width="9.140625" style="813"/>
    <col min="10241" max="10241" width="26.28515625" style="813" customWidth="1"/>
    <col min="10242" max="10242" width="10.85546875" style="813" customWidth="1"/>
    <col min="10243" max="10243" width="10" style="813" customWidth="1"/>
    <col min="10244" max="10244" width="10.5703125" style="813" customWidth="1"/>
    <col min="10245" max="10245" width="11.42578125" style="813" customWidth="1"/>
    <col min="10246" max="10246" width="9.140625" style="813" customWidth="1"/>
    <col min="10247" max="10247" width="9.85546875" style="813" customWidth="1"/>
    <col min="10248" max="10248" width="10.28515625" style="813" bestFit="1" customWidth="1"/>
    <col min="10249" max="10249" width="8.7109375" style="813" bestFit="1" customWidth="1"/>
    <col min="10250" max="10250" width="10.140625" style="813" bestFit="1" customWidth="1"/>
    <col min="10251" max="10496" width="9.140625" style="813"/>
    <col min="10497" max="10497" width="26.28515625" style="813" customWidth="1"/>
    <col min="10498" max="10498" width="10.85546875" style="813" customWidth="1"/>
    <col min="10499" max="10499" width="10" style="813" customWidth="1"/>
    <col min="10500" max="10500" width="10.5703125" style="813" customWidth="1"/>
    <col min="10501" max="10501" width="11.42578125" style="813" customWidth="1"/>
    <col min="10502" max="10502" width="9.140625" style="813" customWidth="1"/>
    <col min="10503" max="10503" width="9.85546875" style="813" customWidth="1"/>
    <col min="10504" max="10504" width="10.28515625" style="813" bestFit="1" customWidth="1"/>
    <col min="10505" max="10505" width="8.7109375" style="813" bestFit="1" customWidth="1"/>
    <col min="10506" max="10506" width="10.140625" style="813" bestFit="1" customWidth="1"/>
    <col min="10507" max="10752" width="9.140625" style="813"/>
    <col min="10753" max="10753" width="26.28515625" style="813" customWidth="1"/>
    <col min="10754" max="10754" width="10.85546875" style="813" customWidth="1"/>
    <col min="10755" max="10755" width="10" style="813" customWidth="1"/>
    <col min="10756" max="10756" width="10.5703125" style="813" customWidth="1"/>
    <col min="10757" max="10757" width="11.42578125" style="813" customWidth="1"/>
    <col min="10758" max="10758" width="9.140625" style="813" customWidth="1"/>
    <col min="10759" max="10759" width="9.85546875" style="813" customWidth="1"/>
    <col min="10760" max="10760" width="10.28515625" style="813" bestFit="1" customWidth="1"/>
    <col min="10761" max="10761" width="8.7109375" style="813" bestFit="1" customWidth="1"/>
    <col min="10762" max="10762" width="10.140625" style="813" bestFit="1" customWidth="1"/>
    <col min="10763" max="11008" width="9.140625" style="813"/>
    <col min="11009" max="11009" width="26.28515625" style="813" customWidth="1"/>
    <col min="11010" max="11010" width="10.85546875" style="813" customWidth="1"/>
    <col min="11011" max="11011" width="10" style="813" customWidth="1"/>
    <col min="11012" max="11012" width="10.5703125" style="813" customWidth="1"/>
    <col min="11013" max="11013" width="11.42578125" style="813" customWidth="1"/>
    <col min="11014" max="11014" width="9.140625" style="813" customWidth="1"/>
    <col min="11015" max="11015" width="9.85546875" style="813" customWidth="1"/>
    <col min="11016" max="11016" width="10.28515625" style="813" bestFit="1" customWidth="1"/>
    <col min="11017" max="11017" width="8.7109375" style="813" bestFit="1" customWidth="1"/>
    <col min="11018" max="11018" width="10.140625" style="813" bestFit="1" customWidth="1"/>
    <col min="11019" max="11264" width="9.140625" style="813"/>
    <col min="11265" max="11265" width="26.28515625" style="813" customWidth="1"/>
    <col min="11266" max="11266" width="10.85546875" style="813" customWidth="1"/>
    <col min="11267" max="11267" width="10" style="813" customWidth="1"/>
    <col min="11268" max="11268" width="10.5703125" style="813" customWidth="1"/>
    <col min="11269" max="11269" width="11.42578125" style="813" customWidth="1"/>
    <col min="11270" max="11270" width="9.140625" style="813" customWidth="1"/>
    <col min="11271" max="11271" width="9.85546875" style="813" customWidth="1"/>
    <col min="11272" max="11272" width="10.28515625" style="813" bestFit="1" customWidth="1"/>
    <col min="11273" max="11273" width="8.7109375" style="813" bestFit="1" customWidth="1"/>
    <col min="11274" max="11274" width="10.140625" style="813" bestFit="1" customWidth="1"/>
    <col min="11275" max="11520" width="9.140625" style="813"/>
    <col min="11521" max="11521" width="26.28515625" style="813" customWidth="1"/>
    <col min="11522" max="11522" width="10.85546875" style="813" customWidth="1"/>
    <col min="11523" max="11523" width="10" style="813" customWidth="1"/>
    <col min="11524" max="11524" width="10.5703125" style="813" customWidth="1"/>
    <col min="11525" max="11525" width="11.42578125" style="813" customWidth="1"/>
    <col min="11526" max="11526" width="9.140625" style="813" customWidth="1"/>
    <col min="11527" max="11527" width="9.85546875" style="813" customWidth="1"/>
    <col min="11528" max="11528" width="10.28515625" style="813" bestFit="1" customWidth="1"/>
    <col min="11529" max="11529" width="8.7109375" style="813" bestFit="1" customWidth="1"/>
    <col min="11530" max="11530" width="10.140625" style="813" bestFit="1" customWidth="1"/>
    <col min="11531" max="11776" width="9.140625" style="813"/>
    <col min="11777" max="11777" width="26.28515625" style="813" customWidth="1"/>
    <col min="11778" max="11778" width="10.85546875" style="813" customWidth="1"/>
    <col min="11779" max="11779" width="10" style="813" customWidth="1"/>
    <col min="11780" max="11780" width="10.5703125" style="813" customWidth="1"/>
    <col min="11781" max="11781" width="11.42578125" style="813" customWidth="1"/>
    <col min="11782" max="11782" width="9.140625" style="813" customWidth="1"/>
    <col min="11783" max="11783" width="9.85546875" style="813" customWidth="1"/>
    <col min="11784" max="11784" width="10.28515625" style="813" bestFit="1" customWidth="1"/>
    <col min="11785" max="11785" width="8.7109375" style="813" bestFit="1" customWidth="1"/>
    <col min="11786" max="11786" width="10.140625" style="813" bestFit="1" customWidth="1"/>
    <col min="11787" max="12032" width="9.140625" style="813"/>
    <col min="12033" max="12033" width="26.28515625" style="813" customWidth="1"/>
    <col min="12034" max="12034" width="10.85546875" style="813" customWidth="1"/>
    <col min="12035" max="12035" width="10" style="813" customWidth="1"/>
    <col min="12036" max="12036" width="10.5703125" style="813" customWidth="1"/>
    <col min="12037" max="12037" width="11.42578125" style="813" customWidth="1"/>
    <col min="12038" max="12038" width="9.140625" style="813" customWidth="1"/>
    <col min="12039" max="12039" width="9.85546875" style="813" customWidth="1"/>
    <col min="12040" max="12040" width="10.28515625" style="813" bestFit="1" customWidth="1"/>
    <col min="12041" max="12041" width="8.7109375" style="813" bestFit="1" customWidth="1"/>
    <col min="12042" max="12042" width="10.140625" style="813" bestFit="1" customWidth="1"/>
    <col min="12043" max="12288" width="9.140625" style="813"/>
    <col min="12289" max="12289" width="26.28515625" style="813" customWidth="1"/>
    <col min="12290" max="12290" width="10.85546875" style="813" customWidth="1"/>
    <col min="12291" max="12291" width="10" style="813" customWidth="1"/>
    <col min="12292" max="12292" width="10.5703125" style="813" customWidth="1"/>
    <col min="12293" max="12293" width="11.42578125" style="813" customWidth="1"/>
    <col min="12294" max="12294" width="9.140625" style="813" customWidth="1"/>
    <col min="12295" max="12295" width="9.85546875" style="813" customWidth="1"/>
    <col min="12296" max="12296" width="10.28515625" style="813" bestFit="1" customWidth="1"/>
    <col min="12297" max="12297" width="8.7109375" style="813" bestFit="1" customWidth="1"/>
    <col min="12298" max="12298" width="10.140625" style="813" bestFit="1" customWidth="1"/>
    <col min="12299" max="12544" width="9.140625" style="813"/>
    <col min="12545" max="12545" width="26.28515625" style="813" customWidth="1"/>
    <col min="12546" max="12546" width="10.85546875" style="813" customWidth="1"/>
    <col min="12547" max="12547" width="10" style="813" customWidth="1"/>
    <col min="12548" max="12548" width="10.5703125" style="813" customWidth="1"/>
    <col min="12549" max="12549" width="11.42578125" style="813" customWidth="1"/>
    <col min="12550" max="12550" width="9.140625" style="813" customWidth="1"/>
    <col min="12551" max="12551" width="9.85546875" style="813" customWidth="1"/>
    <col min="12552" max="12552" width="10.28515625" style="813" bestFit="1" customWidth="1"/>
    <col min="12553" max="12553" width="8.7109375" style="813" bestFit="1" customWidth="1"/>
    <col min="12554" max="12554" width="10.140625" style="813" bestFit="1" customWidth="1"/>
    <col min="12555" max="12800" width="9.140625" style="813"/>
    <col min="12801" max="12801" width="26.28515625" style="813" customWidth="1"/>
    <col min="12802" max="12802" width="10.85546875" style="813" customWidth="1"/>
    <col min="12803" max="12803" width="10" style="813" customWidth="1"/>
    <col min="12804" max="12804" width="10.5703125" style="813" customWidth="1"/>
    <col min="12805" max="12805" width="11.42578125" style="813" customWidth="1"/>
    <col min="12806" max="12806" width="9.140625" style="813" customWidth="1"/>
    <col min="12807" max="12807" width="9.85546875" style="813" customWidth="1"/>
    <col min="12808" max="12808" width="10.28515625" style="813" bestFit="1" customWidth="1"/>
    <col min="12809" max="12809" width="8.7109375" style="813" bestFit="1" customWidth="1"/>
    <col min="12810" max="12810" width="10.140625" style="813" bestFit="1" customWidth="1"/>
    <col min="12811" max="13056" width="9.140625" style="813"/>
    <col min="13057" max="13057" width="26.28515625" style="813" customWidth="1"/>
    <col min="13058" max="13058" width="10.85546875" style="813" customWidth="1"/>
    <col min="13059" max="13059" width="10" style="813" customWidth="1"/>
    <col min="13060" max="13060" width="10.5703125" style="813" customWidth="1"/>
    <col min="13061" max="13061" width="11.42578125" style="813" customWidth="1"/>
    <col min="13062" max="13062" width="9.140625" style="813" customWidth="1"/>
    <col min="13063" max="13063" width="9.85546875" style="813" customWidth="1"/>
    <col min="13064" max="13064" width="10.28515625" style="813" bestFit="1" customWidth="1"/>
    <col min="13065" max="13065" width="8.7109375" style="813" bestFit="1" customWidth="1"/>
    <col min="13066" max="13066" width="10.140625" style="813" bestFit="1" customWidth="1"/>
    <col min="13067" max="13312" width="9.140625" style="813"/>
    <col min="13313" max="13313" width="26.28515625" style="813" customWidth="1"/>
    <col min="13314" max="13314" width="10.85546875" style="813" customWidth="1"/>
    <col min="13315" max="13315" width="10" style="813" customWidth="1"/>
    <col min="13316" max="13316" width="10.5703125" style="813" customWidth="1"/>
    <col min="13317" max="13317" width="11.42578125" style="813" customWidth="1"/>
    <col min="13318" max="13318" width="9.140625" style="813" customWidth="1"/>
    <col min="13319" max="13319" width="9.85546875" style="813" customWidth="1"/>
    <col min="13320" max="13320" width="10.28515625" style="813" bestFit="1" customWidth="1"/>
    <col min="13321" max="13321" width="8.7109375" style="813" bestFit="1" customWidth="1"/>
    <col min="13322" max="13322" width="10.140625" style="813" bestFit="1" customWidth="1"/>
    <col min="13323" max="13568" width="9.140625" style="813"/>
    <col min="13569" max="13569" width="26.28515625" style="813" customWidth="1"/>
    <col min="13570" max="13570" width="10.85546875" style="813" customWidth="1"/>
    <col min="13571" max="13571" width="10" style="813" customWidth="1"/>
    <col min="13572" max="13572" width="10.5703125" style="813" customWidth="1"/>
    <col min="13573" max="13573" width="11.42578125" style="813" customWidth="1"/>
    <col min="13574" max="13574" width="9.140625" style="813" customWidth="1"/>
    <col min="13575" max="13575" width="9.85546875" style="813" customWidth="1"/>
    <col min="13576" max="13576" width="10.28515625" style="813" bestFit="1" customWidth="1"/>
    <col min="13577" max="13577" width="8.7109375" style="813" bestFit="1" customWidth="1"/>
    <col min="13578" max="13578" width="10.140625" style="813" bestFit="1" customWidth="1"/>
    <col min="13579" max="13824" width="9.140625" style="813"/>
    <col min="13825" max="13825" width="26.28515625" style="813" customWidth="1"/>
    <col min="13826" max="13826" width="10.85546875" style="813" customWidth="1"/>
    <col min="13827" max="13827" width="10" style="813" customWidth="1"/>
    <col min="13828" max="13828" width="10.5703125" style="813" customWidth="1"/>
    <col min="13829" max="13829" width="11.42578125" style="813" customWidth="1"/>
    <col min="13830" max="13830" width="9.140625" style="813" customWidth="1"/>
    <col min="13831" max="13831" width="9.85546875" style="813" customWidth="1"/>
    <col min="13832" max="13832" width="10.28515625" style="813" bestFit="1" customWidth="1"/>
    <col min="13833" max="13833" width="8.7109375" style="813" bestFit="1" customWidth="1"/>
    <col min="13834" max="13834" width="10.140625" style="813" bestFit="1" customWidth="1"/>
    <col min="13835" max="14080" width="9.140625" style="813"/>
    <col min="14081" max="14081" width="26.28515625" style="813" customWidth="1"/>
    <col min="14082" max="14082" width="10.85546875" style="813" customWidth="1"/>
    <col min="14083" max="14083" width="10" style="813" customWidth="1"/>
    <col min="14084" max="14084" width="10.5703125" style="813" customWidth="1"/>
    <col min="14085" max="14085" width="11.42578125" style="813" customWidth="1"/>
    <col min="14086" max="14086" width="9.140625" style="813" customWidth="1"/>
    <col min="14087" max="14087" width="9.85546875" style="813" customWidth="1"/>
    <col min="14088" max="14088" width="10.28515625" style="813" bestFit="1" customWidth="1"/>
    <col min="14089" max="14089" width="8.7109375" style="813" bestFit="1" customWidth="1"/>
    <col min="14090" max="14090" width="10.140625" style="813" bestFit="1" customWidth="1"/>
    <col min="14091" max="14336" width="9.140625" style="813"/>
    <col min="14337" max="14337" width="26.28515625" style="813" customWidth="1"/>
    <col min="14338" max="14338" width="10.85546875" style="813" customWidth="1"/>
    <col min="14339" max="14339" width="10" style="813" customWidth="1"/>
    <col min="14340" max="14340" width="10.5703125" style="813" customWidth="1"/>
    <col min="14341" max="14341" width="11.42578125" style="813" customWidth="1"/>
    <col min="14342" max="14342" width="9.140625" style="813" customWidth="1"/>
    <col min="14343" max="14343" width="9.85546875" style="813" customWidth="1"/>
    <col min="14344" max="14344" width="10.28515625" style="813" bestFit="1" customWidth="1"/>
    <col min="14345" max="14345" width="8.7109375" style="813" bestFit="1" customWidth="1"/>
    <col min="14346" max="14346" width="10.140625" style="813" bestFit="1" customWidth="1"/>
    <col min="14347" max="14592" width="9.140625" style="813"/>
    <col min="14593" max="14593" width="26.28515625" style="813" customWidth="1"/>
    <col min="14594" max="14594" width="10.85546875" style="813" customWidth="1"/>
    <col min="14595" max="14595" width="10" style="813" customWidth="1"/>
    <col min="14596" max="14596" width="10.5703125" style="813" customWidth="1"/>
    <col min="14597" max="14597" width="11.42578125" style="813" customWidth="1"/>
    <col min="14598" max="14598" width="9.140625" style="813" customWidth="1"/>
    <col min="14599" max="14599" width="9.85546875" style="813" customWidth="1"/>
    <col min="14600" max="14600" width="10.28515625" style="813" bestFit="1" customWidth="1"/>
    <col min="14601" max="14601" width="8.7109375" style="813" bestFit="1" customWidth="1"/>
    <col min="14602" max="14602" width="10.140625" style="813" bestFit="1" customWidth="1"/>
    <col min="14603" max="14848" width="9.140625" style="813"/>
    <col min="14849" max="14849" width="26.28515625" style="813" customWidth="1"/>
    <col min="14850" max="14850" width="10.85546875" style="813" customWidth="1"/>
    <col min="14851" max="14851" width="10" style="813" customWidth="1"/>
    <col min="14852" max="14852" width="10.5703125" style="813" customWidth="1"/>
    <col min="14853" max="14853" width="11.42578125" style="813" customWidth="1"/>
    <col min="14854" max="14854" width="9.140625" style="813" customWidth="1"/>
    <col min="14855" max="14855" width="9.85546875" style="813" customWidth="1"/>
    <col min="14856" max="14856" width="10.28515625" style="813" bestFit="1" customWidth="1"/>
    <col min="14857" max="14857" width="8.7109375" style="813" bestFit="1" customWidth="1"/>
    <col min="14858" max="14858" width="10.140625" style="813" bestFit="1" customWidth="1"/>
    <col min="14859" max="15104" width="9.140625" style="813"/>
    <col min="15105" max="15105" width="26.28515625" style="813" customWidth="1"/>
    <col min="15106" max="15106" width="10.85546875" style="813" customWidth="1"/>
    <col min="15107" max="15107" width="10" style="813" customWidth="1"/>
    <col min="15108" max="15108" width="10.5703125" style="813" customWidth="1"/>
    <col min="15109" max="15109" width="11.42578125" style="813" customWidth="1"/>
    <col min="15110" max="15110" width="9.140625" style="813" customWidth="1"/>
    <col min="15111" max="15111" width="9.85546875" style="813" customWidth="1"/>
    <col min="15112" max="15112" width="10.28515625" style="813" bestFit="1" customWidth="1"/>
    <col min="15113" max="15113" width="8.7109375" style="813" bestFit="1" customWidth="1"/>
    <col min="15114" max="15114" width="10.140625" style="813" bestFit="1" customWidth="1"/>
    <col min="15115" max="15360" width="9.140625" style="813"/>
    <col min="15361" max="15361" width="26.28515625" style="813" customWidth="1"/>
    <col min="15362" max="15362" width="10.85546875" style="813" customWidth="1"/>
    <col min="15363" max="15363" width="10" style="813" customWidth="1"/>
    <col min="15364" max="15364" width="10.5703125" style="813" customWidth="1"/>
    <col min="15365" max="15365" width="11.42578125" style="813" customWidth="1"/>
    <col min="15366" max="15366" width="9.140625" style="813" customWidth="1"/>
    <col min="15367" max="15367" width="9.85546875" style="813" customWidth="1"/>
    <col min="15368" max="15368" width="10.28515625" style="813" bestFit="1" customWidth="1"/>
    <col min="15369" max="15369" width="8.7109375" style="813" bestFit="1" customWidth="1"/>
    <col min="15370" max="15370" width="10.140625" style="813" bestFit="1" customWidth="1"/>
    <col min="15371" max="15616" width="9.140625" style="813"/>
    <col min="15617" max="15617" width="26.28515625" style="813" customWidth="1"/>
    <col min="15618" max="15618" width="10.85546875" style="813" customWidth="1"/>
    <col min="15619" max="15619" width="10" style="813" customWidth="1"/>
    <col min="15620" max="15620" width="10.5703125" style="813" customWidth="1"/>
    <col min="15621" max="15621" width="11.42578125" style="813" customWidth="1"/>
    <col min="15622" max="15622" width="9.140625" style="813" customWidth="1"/>
    <col min="15623" max="15623" width="9.85546875" style="813" customWidth="1"/>
    <col min="15624" max="15624" width="10.28515625" style="813" bestFit="1" customWidth="1"/>
    <col min="15625" max="15625" width="8.7109375" style="813" bestFit="1" customWidth="1"/>
    <col min="15626" max="15626" width="10.140625" style="813" bestFit="1" customWidth="1"/>
    <col min="15627" max="15872" width="9.140625" style="813"/>
    <col min="15873" max="15873" width="26.28515625" style="813" customWidth="1"/>
    <col min="15874" max="15874" width="10.85546875" style="813" customWidth="1"/>
    <col min="15875" max="15875" width="10" style="813" customWidth="1"/>
    <col min="15876" max="15876" width="10.5703125" style="813" customWidth="1"/>
    <col min="15877" max="15877" width="11.42578125" style="813" customWidth="1"/>
    <col min="15878" max="15878" width="9.140625" style="813" customWidth="1"/>
    <col min="15879" max="15879" width="9.85546875" style="813" customWidth="1"/>
    <col min="15880" max="15880" width="10.28515625" style="813" bestFit="1" customWidth="1"/>
    <col min="15881" max="15881" width="8.7109375" style="813" bestFit="1" customWidth="1"/>
    <col min="15882" max="15882" width="10.140625" style="813" bestFit="1" customWidth="1"/>
    <col min="15883" max="16128" width="9.140625" style="813"/>
    <col min="16129" max="16129" width="26.28515625" style="813" customWidth="1"/>
    <col min="16130" max="16130" width="10.85546875" style="813" customWidth="1"/>
    <col min="16131" max="16131" width="10" style="813" customWidth="1"/>
    <col min="16132" max="16132" width="10.5703125" style="813" customWidth="1"/>
    <col min="16133" max="16133" width="11.42578125" style="813" customWidth="1"/>
    <col min="16134" max="16134" width="9.140625" style="813" customWidth="1"/>
    <col min="16135" max="16135" width="9.85546875" style="813" customWidth="1"/>
    <col min="16136" max="16136" width="10.28515625" style="813" bestFit="1" customWidth="1"/>
    <col min="16137" max="16137" width="8.7109375" style="813" bestFit="1" customWidth="1"/>
    <col min="16138" max="16138" width="10.140625" style="813" bestFit="1" customWidth="1"/>
    <col min="16139" max="16384" width="9.140625" style="813"/>
  </cols>
  <sheetData>
    <row r="1" spans="1:13">
      <c r="A1" s="1958" t="s">
        <v>1197</v>
      </c>
      <c r="B1" s="1958"/>
      <c r="C1" s="1958"/>
      <c r="D1" s="1958"/>
      <c r="E1" s="1958"/>
      <c r="F1" s="1958"/>
      <c r="G1" s="1958"/>
      <c r="H1" s="1958"/>
      <c r="I1" s="1958"/>
      <c r="J1" s="1958"/>
    </row>
    <row r="2" spans="1:13">
      <c r="A2" s="1958" t="s">
        <v>1159</v>
      </c>
      <c r="B2" s="1958"/>
      <c r="C2" s="1958"/>
      <c r="D2" s="1958"/>
      <c r="E2" s="1958"/>
      <c r="F2" s="1958"/>
      <c r="G2" s="1958"/>
      <c r="H2" s="1958"/>
      <c r="I2" s="1958"/>
      <c r="J2" s="1958"/>
      <c r="K2" s="1035"/>
      <c r="L2" s="1035"/>
      <c r="M2" s="1035"/>
    </row>
    <row r="3" spans="1:13" ht="24" customHeight="1" thickBot="1">
      <c r="A3" s="1980" t="s">
        <v>1199</v>
      </c>
      <c r="B3" s="1980"/>
      <c r="C3" s="1980"/>
      <c r="D3" s="1980"/>
      <c r="E3" s="1980"/>
      <c r="F3" s="1980"/>
      <c r="G3" s="1980"/>
      <c r="H3" s="1980"/>
      <c r="I3" s="1980"/>
      <c r="J3" s="1980"/>
    </row>
    <row r="4" spans="1:13" ht="16.5" thickTop="1">
      <c r="A4" s="1981" t="s">
        <v>578</v>
      </c>
      <c r="B4" s="1952" t="s">
        <v>6</v>
      </c>
      <c r="C4" s="1952"/>
      <c r="D4" s="1952"/>
      <c r="E4" s="1952" t="s">
        <v>7</v>
      </c>
      <c r="F4" s="1952"/>
      <c r="G4" s="1952"/>
      <c r="H4" s="1952" t="s">
        <v>53</v>
      </c>
      <c r="I4" s="1952"/>
      <c r="J4" s="1953"/>
    </row>
    <row r="5" spans="1:13" ht="31.5">
      <c r="A5" s="1982"/>
      <c r="B5" s="1133" t="s">
        <v>1160</v>
      </c>
      <c r="C5" s="1133" t="s">
        <v>1161</v>
      </c>
      <c r="D5" s="1133" t="s">
        <v>1162</v>
      </c>
      <c r="E5" s="1133" t="s">
        <v>1160</v>
      </c>
      <c r="F5" s="1133" t="s">
        <v>1161</v>
      </c>
      <c r="G5" s="1133" t="s">
        <v>1162</v>
      </c>
      <c r="H5" s="1133" t="s">
        <v>1160</v>
      </c>
      <c r="I5" s="1133" t="s">
        <v>1161</v>
      </c>
      <c r="J5" s="1159" t="s">
        <v>1162</v>
      </c>
    </row>
    <row r="6" spans="1:13">
      <c r="A6" s="1982"/>
      <c r="B6" s="1133">
        <v>1</v>
      </c>
      <c r="C6" s="1133">
        <v>2</v>
      </c>
      <c r="D6" s="1133">
        <v>3</v>
      </c>
      <c r="E6" s="1133">
        <v>4</v>
      </c>
      <c r="F6" s="1133">
        <v>5</v>
      </c>
      <c r="G6" s="1133">
        <v>6</v>
      </c>
      <c r="H6" s="1133">
        <v>7</v>
      </c>
      <c r="I6" s="1133">
        <v>8</v>
      </c>
      <c r="J6" s="1159">
        <v>9</v>
      </c>
    </row>
    <row r="7" spans="1:13">
      <c r="A7" s="1160" t="s">
        <v>1150</v>
      </c>
      <c r="B7" s="1155">
        <v>6267.01</v>
      </c>
      <c r="C7" s="1155">
        <v>3767.65</v>
      </c>
      <c r="D7" s="1113">
        <v>37.970084694860653</v>
      </c>
      <c r="E7" s="1155">
        <v>6154.74</v>
      </c>
      <c r="F7" s="1155">
        <v>4331.58</v>
      </c>
      <c r="G7" s="1113">
        <v>48.87093471340544</v>
      </c>
      <c r="H7" s="1156">
        <v>8656.92</v>
      </c>
      <c r="I7" s="1156">
        <v>3998.6</v>
      </c>
      <c r="J7" s="1149">
        <v>40.162514250129306</v>
      </c>
    </row>
    <row r="8" spans="1:13" ht="18.75">
      <c r="A8" s="1160" t="s">
        <v>1198</v>
      </c>
      <c r="B8" s="1155">
        <v>2412.36</v>
      </c>
      <c r="C8" s="1155">
        <v>1759.97</v>
      </c>
      <c r="D8" s="1113">
        <v>17.736841256595994</v>
      </c>
      <c r="E8" s="1155">
        <v>1801.7</v>
      </c>
      <c r="F8" s="1155">
        <v>969.15</v>
      </c>
      <c r="G8" s="1113">
        <v>10.934408778666647</v>
      </c>
      <c r="H8" s="1157" t="s">
        <v>1163</v>
      </c>
      <c r="I8" s="1156">
        <v>381.06</v>
      </c>
      <c r="J8" s="1149">
        <v>3.8274215175697179</v>
      </c>
    </row>
    <row r="9" spans="1:13">
      <c r="A9" s="1160" t="s">
        <v>1152</v>
      </c>
      <c r="B9" s="1155">
        <v>2739.18</v>
      </c>
      <c r="C9" s="1155">
        <v>2840.56</v>
      </c>
      <c r="D9" s="1113">
        <v>28.62694352735349</v>
      </c>
      <c r="E9" s="1155">
        <v>1390.36</v>
      </c>
      <c r="F9" s="1155">
        <v>2139.08</v>
      </c>
      <c r="G9" s="1113">
        <v>24.134112500923752</v>
      </c>
      <c r="H9" s="1156" t="s">
        <v>1164</v>
      </c>
      <c r="I9" s="1156">
        <v>1771.28</v>
      </c>
      <c r="J9" s="1149">
        <v>17.790991407234792</v>
      </c>
    </row>
    <row r="10" spans="1:13">
      <c r="A10" s="1160" t="s">
        <v>1153</v>
      </c>
      <c r="B10" s="1155">
        <v>562.34</v>
      </c>
      <c r="C10" s="1155">
        <v>227.6</v>
      </c>
      <c r="D10" s="1113">
        <v>2.2937351602591227</v>
      </c>
      <c r="E10" s="1155">
        <v>465.28</v>
      </c>
      <c r="F10" s="1155">
        <v>176.62</v>
      </c>
      <c r="G10" s="1113">
        <v>1.9927103941475555</v>
      </c>
      <c r="H10" s="1156">
        <v>611.12</v>
      </c>
      <c r="I10" s="1156">
        <v>230.43</v>
      </c>
      <c r="J10" s="1149">
        <v>2.3144721049010393</v>
      </c>
    </row>
    <row r="11" spans="1:13">
      <c r="A11" s="1160" t="s">
        <v>1135</v>
      </c>
      <c r="B11" s="1155">
        <v>0</v>
      </c>
      <c r="C11" s="1155">
        <v>0</v>
      </c>
      <c r="D11" s="1113"/>
      <c r="E11" s="1155">
        <v>0</v>
      </c>
      <c r="F11" s="1155">
        <v>0</v>
      </c>
      <c r="G11" s="1113"/>
      <c r="H11" s="1156">
        <v>890.38</v>
      </c>
      <c r="I11" s="1156">
        <v>1037.1600000000001</v>
      </c>
      <c r="J11" s="1149">
        <v>10.417384404457589</v>
      </c>
    </row>
    <row r="12" spans="1:13">
      <c r="A12" s="1160" t="s">
        <v>1137</v>
      </c>
      <c r="B12" s="1037">
        <v>0.5</v>
      </c>
      <c r="C12" s="1155">
        <v>3.54</v>
      </c>
      <c r="D12" s="1113">
        <v>3.5675845638476686E-2</v>
      </c>
      <c r="E12" s="1037">
        <v>5.51</v>
      </c>
      <c r="F12" s="1155">
        <v>24.87</v>
      </c>
      <c r="G12" s="1113">
        <v>0.28059510532470677</v>
      </c>
      <c r="H12" s="1156">
        <v>17.37</v>
      </c>
      <c r="I12" s="1156">
        <v>72.349999999999994</v>
      </c>
      <c r="J12" s="1149">
        <v>0.72669381933598143</v>
      </c>
    </row>
    <row r="13" spans="1:13">
      <c r="A13" s="1160" t="s">
        <v>1138</v>
      </c>
      <c r="B13" s="1155">
        <v>149</v>
      </c>
      <c r="C13" s="1155">
        <v>49.11</v>
      </c>
      <c r="D13" s="1113">
        <v>0.4949267738151385</v>
      </c>
      <c r="E13" s="1155">
        <v>70.400000000000006</v>
      </c>
      <c r="F13" s="1155">
        <v>22.31</v>
      </c>
      <c r="G13" s="1113">
        <v>0.25171197425790942</v>
      </c>
      <c r="H13" s="1156">
        <v>318.8</v>
      </c>
      <c r="I13" s="1156">
        <v>117.27</v>
      </c>
      <c r="J13" s="1149">
        <v>1.177876768397105</v>
      </c>
    </row>
    <row r="14" spans="1:13">
      <c r="A14" s="1160" t="s">
        <v>1139</v>
      </c>
      <c r="B14" s="1155">
        <v>3.88</v>
      </c>
      <c r="C14" s="1155">
        <v>7.78</v>
      </c>
      <c r="D14" s="1113">
        <v>7.8406237024674752E-2</v>
      </c>
      <c r="E14" s="1155">
        <v>0.04</v>
      </c>
      <c r="F14" s="1155">
        <v>0.01</v>
      </c>
      <c r="G14" s="1113">
        <v>1.1282473072967703E-4</v>
      </c>
      <c r="H14" s="1156">
        <v>8.64</v>
      </c>
      <c r="I14" s="1156">
        <v>14.91</v>
      </c>
      <c r="J14" s="1149">
        <v>0.1497581872328885</v>
      </c>
    </row>
    <row r="15" spans="1:13">
      <c r="A15" s="1160" t="s">
        <v>1140</v>
      </c>
      <c r="B15" s="1155">
        <v>1539.09</v>
      </c>
      <c r="C15" s="1155">
        <v>528.54</v>
      </c>
      <c r="D15" s="1113">
        <v>5.3265851564295108</v>
      </c>
      <c r="E15" s="1155">
        <v>766.55</v>
      </c>
      <c r="F15" s="1155">
        <v>329.47</v>
      </c>
      <c r="G15" s="1113">
        <v>3.7172364033506691</v>
      </c>
      <c r="H15" s="1156">
        <v>1563.49</v>
      </c>
      <c r="I15" s="1156">
        <v>690.39</v>
      </c>
      <c r="J15" s="1149">
        <v>6.9343765850914743</v>
      </c>
    </row>
    <row r="16" spans="1:13">
      <c r="A16" s="1160" t="s">
        <v>542</v>
      </c>
      <c r="B16" s="1155">
        <v>47.18</v>
      </c>
      <c r="C16" s="1155">
        <v>31.26</v>
      </c>
      <c r="D16" s="1113">
        <v>0.31503585724824335</v>
      </c>
      <c r="E16" s="1155">
        <v>644.78</v>
      </c>
      <c r="F16" s="1155">
        <v>337.52499999999998</v>
      </c>
      <c r="G16" s="1113">
        <v>3.808116723953423</v>
      </c>
      <c r="H16" s="1156">
        <v>872.5</v>
      </c>
      <c r="I16" s="1156">
        <v>717.79</v>
      </c>
      <c r="J16" s="1149">
        <v>7.2095861310459446</v>
      </c>
    </row>
    <row r="17" spans="1:10">
      <c r="A17" s="1160" t="s">
        <v>1165</v>
      </c>
      <c r="B17" s="1155">
        <v>1610.45</v>
      </c>
      <c r="C17" s="1155">
        <v>18.88</v>
      </c>
      <c r="D17" s="1113">
        <v>0.19027117673854232</v>
      </c>
      <c r="E17" s="1155">
        <v>11138.59</v>
      </c>
      <c r="F17" s="1155">
        <v>177.79</v>
      </c>
      <c r="G17" s="1113">
        <v>2.0059108876429277</v>
      </c>
      <c r="H17" s="1156">
        <v>3631.2</v>
      </c>
      <c r="I17" s="1156">
        <v>44.31</v>
      </c>
      <c r="J17" s="1149">
        <v>0.44505602121323207</v>
      </c>
    </row>
    <row r="18" spans="1:10">
      <c r="A18" s="1160" t="s">
        <v>1166</v>
      </c>
      <c r="B18" s="1155">
        <v>0</v>
      </c>
      <c r="C18" s="1155">
        <v>0</v>
      </c>
      <c r="D18" s="1113">
        <v>0</v>
      </c>
      <c r="E18" s="1155">
        <v>0</v>
      </c>
      <c r="F18" s="1155">
        <v>0</v>
      </c>
      <c r="G18" s="1113">
        <v>0</v>
      </c>
      <c r="H18" s="1156">
        <v>2.14</v>
      </c>
      <c r="I18" s="1156">
        <v>1.54</v>
      </c>
      <c r="J18" s="1149">
        <v>1.5467981779922757E-2</v>
      </c>
    </row>
    <row r="19" spans="1:10">
      <c r="A19" s="1160" t="s">
        <v>1167</v>
      </c>
      <c r="B19" s="1155">
        <v>2550.02</v>
      </c>
      <c r="C19" s="1155">
        <v>687.79</v>
      </c>
      <c r="D19" s="1113">
        <v>6.931494314036124</v>
      </c>
      <c r="E19" s="1155">
        <v>1020.24</v>
      </c>
      <c r="F19" s="1155">
        <v>354.9</v>
      </c>
      <c r="G19" s="1113">
        <v>4.0041496935962373</v>
      </c>
      <c r="H19" s="1156">
        <v>2936.64</v>
      </c>
      <c r="I19" s="1156">
        <v>878.96</v>
      </c>
      <c r="J19" s="1149">
        <v>8.8284008216109786</v>
      </c>
    </row>
    <row r="20" spans="1:10" ht="16.5" thickBot="1">
      <c r="A20" s="1097" t="s">
        <v>1168</v>
      </c>
      <c r="B20" s="1153">
        <v>17881.010000000002</v>
      </c>
      <c r="C20" s="1153">
        <v>9922.6800000000039</v>
      </c>
      <c r="D20" s="1153">
        <v>100</v>
      </c>
      <c r="E20" s="1153">
        <v>23458.190000000002</v>
      </c>
      <c r="F20" s="1153">
        <v>8863.3050000000003</v>
      </c>
      <c r="G20" s="1153">
        <v>100</v>
      </c>
      <c r="H20" s="1153">
        <v>19509.199999999997</v>
      </c>
      <c r="I20" s="1153">
        <v>9956.0500000000029</v>
      </c>
      <c r="J20" s="1161">
        <v>99.999999999999957</v>
      </c>
    </row>
    <row r="21" spans="1:10" ht="16.5" thickTop="1">
      <c r="A21" s="1972" t="s">
        <v>1141</v>
      </c>
      <c r="B21" s="1972"/>
      <c r="C21" s="1972"/>
      <c r="D21" s="1972"/>
      <c r="E21" s="1972"/>
      <c r="F21" s="1972"/>
      <c r="G21" s="1972"/>
      <c r="H21" s="1972"/>
      <c r="I21" s="1972"/>
      <c r="J21" s="1972"/>
    </row>
    <row r="22" spans="1:10">
      <c r="B22" s="1143"/>
      <c r="C22" s="1143"/>
      <c r="D22" s="1143"/>
      <c r="E22" s="1143"/>
      <c r="F22" s="1147"/>
      <c r="G22" s="1143"/>
      <c r="H22" s="1130"/>
      <c r="I22" s="1158"/>
      <c r="J22" s="1130"/>
    </row>
    <row r="23" spans="1:10">
      <c r="B23" s="960"/>
      <c r="C23" s="960"/>
      <c r="D23" s="1143"/>
      <c r="E23" s="1143"/>
      <c r="F23" s="1147"/>
      <c r="G23" s="1147"/>
      <c r="H23" s="1130"/>
    </row>
    <row r="24" spans="1:10">
      <c r="B24" s="960"/>
      <c r="C24" s="1145"/>
      <c r="D24" s="1143"/>
      <c r="E24" s="1143"/>
      <c r="F24" s="1147"/>
      <c r="G24" s="1147"/>
      <c r="H24" s="1130"/>
    </row>
  </sheetData>
  <mergeCells count="8">
    <mergeCell ref="A21:J21"/>
    <mergeCell ref="A1:J1"/>
    <mergeCell ref="A2:J2"/>
    <mergeCell ref="A3:J3"/>
    <mergeCell ref="A4:A6"/>
    <mergeCell ref="B4:D4"/>
    <mergeCell ref="E4:G4"/>
    <mergeCell ref="H4:J4"/>
  </mergeCells>
  <pageMargins left="0.7" right="0.7" top="1" bottom="1" header="0.3" footer="0.3"/>
  <pageSetup scale="7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workbookViewId="0">
      <selection activeCell="O5" sqref="O5"/>
    </sheetView>
  </sheetViews>
  <sheetFormatPr defaultRowHeight="15.75"/>
  <cols>
    <col min="1" max="1" width="30.5703125" style="813" bestFit="1" customWidth="1"/>
    <col min="2" max="10" width="13" style="813" customWidth="1"/>
    <col min="11" max="11" width="9.140625" style="813"/>
    <col min="12" max="12" width="10.140625" style="813" bestFit="1" customWidth="1"/>
    <col min="13" max="256" width="9.140625" style="813"/>
    <col min="257" max="257" width="23" style="813" customWidth="1"/>
    <col min="258" max="258" width="10.140625" style="813" customWidth="1"/>
    <col min="259" max="259" width="9" style="813" customWidth="1"/>
    <col min="260" max="260" width="7" style="813" customWidth="1"/>
    <col min="261" max="261" width="9.85546875" style="813" customWidth="1"/>
    <col min="262" max="262" width="7.28515625" style="813" customWidth="1"/>
    <col min="263" max="263" width="7.7109375" style="813" customWidth="1"/>
    <col min="264" max="264" width="10.140625" style="813" customWidth="1"/>
    <col min="265" max="265" width="9.140625" style="813" customWidth="1"/>
    <col min="266" max="266" width="8" style="813" customWidth="1"/>
    <col min="267" max="267" width="9.140625" style="813"/>
    <col min="268" max="268" width="10.140625" style="813" bestFit="1" customWidth="1"/>
    <col min="269" max="512" width="9.140625" style="813"/>
    <col min="513" max="513" width="23" style="813" customWidth="1"/>
    <col min="514" max="514" width="10.140625" style="813" customWidth="1"/>
    <col min="515" max="515" width="9" style="813" customWidth="1"/>
    <col min="516" max="516" width="7" style="813" customWidth="1"/>
    <col min="517" max="517" width="9.85546875" style="813" customWidth="1"/>
    <col min="518" max="518" width="7.28515625" style="813" customWidth="1"/>
    <col min="519" max="519" width="7.7109375" style="813" customWidth="1"/>
    <col min="520" max="520" width="10.140625" style="813" customWidth="1"/>
    <col min="521" max="521" width="9.140625" style="813" customWidth="1"/>
    <col min="522" max="522" width="8" style="813" customWidth="1"/>
    <col min="523" max="523" width="9.140625" style="813"/>
    <col min="524" max="524" width="10.140625" style="813" bestFit="1" customWidth="1"/>
    <col min="525" max="768" width="9.140625" style="813"/>
    <col min="769" max="769" width="23" style="813" customWidth="1"/>
    <col min="770" max="770" width="10.140625" style="813" customWidth="1"/>
    <col min="771" max="771" width="9" style="813" customWidth="1"/>
    <col min="772" max="772" width="7" style="813" customWidth="1"/>
    <col min="773" max="773" width="9.85546875" style="813" customWidth="1"/>
    <col min="774" max="774" width="7.28515625" style="813" customWidth="1"/>
    <col min="775" max="775" width="7.7109375" style="813" customWidth="1"/>
    <col min="776" max="776" width="10.140625" style="813" customWidth="1"/>
    <col min="777" max="777" width="9.140625" style="813" customWidth="1"/>
    <col min="778" max="778" width="8" style="813" customWidth="1"/>
    <col min="779" max="779" width="9.140625" style="813"/>
    <col min="780" max="780" width="10.140625" style="813" bestFit="1" customWidth="1"/>
    <col min="781" max="1024" width="9.140625" style="813"/>
    <col min="1025" max="1025" width="23" style="813" customWidth="1"/>
    <col min="1026" max="1026" width="10.140625" style="813" customWidth="1"/>
    <col min="1027" max="1027" width="9" style="813" customWidth="1"/>
    <col min="1028" max="1028" width="7" style="813" customWidth="1"/>
    <col min="1029" max="1029" width="9.85546875" style="813" customWidth="1"/>
    <col min="1030" max="1030" width="7.28515625" style="813" customWidth="1"/>
    <col min="1031" max="1031" width="7.7109375" style="813" customWidth="1"/>
    <col min="1032" max="1032" width="10.140625" style="813" customWidth="1"/>
    <col min="1033" max="1033" width="9.140625" style="813" customWidth="1"/>
    <col min="1034" max="1034" width="8" style="813" customWidth="1"/>
    <col min="1035" max="1035" width="9.140625" style="813"/>
    <col min="1036" max="1036" width="10.140625" style="813" bestFit="1" customWidth="1"/>
    <col min="1037" max="1280" width="9.140625" style="813"/>
    <col min="1281" max="1281" width="23" style="813" customWidth="1"/>
    <col min="1282" max="1282" width="10.140625" style="813" customWidth="1"/>
    <col min="1283" max="1283" width="9" style="813" customWidth="1"/>
    <col min="1284" max="1284" width="7" style="813" customWidth="1"/>
    <col min="1285" max="1285" width="9.85546875" style="813" customWidth="1"/>
    <col min="1286" max="1286" width="7.28515625" style="813" customWidth="1"/>
    <col min="1287" max="1287" width="7.7109375" style="813" customWidth="1"/>
    <col min="1288" max="1288" width="10.140625" style="813" customWidth="1"/>
    <col min="1289" max="1289" width="9.140625" style="813" customWidth="1"/>
    <col min="1290" max="1290" width="8" style="813" customWidth="1"/>
    <col min="1291" max="1291" width="9.140625" style="813"/>
    <col min="1292" max="1292" width="10.140625" style="813" bestFit="1" customWidth="1"/>
    <col min="1293" max="1536" width="9.140625" style="813"/>
    <col min="1537" max="1537" width="23" style="813" customWidth="1"/>
    <col min="1538" max="1538" width="10.140625" style="813" customWidth="1"/>
    <col min="1539" max="1539" width="9" style="813" customWidth="1"/>
    <col min="1540" max="1540" width="7" style="813" customWidth="1"/>
    <col min="1541" max="1541" width="9.85546875" style="813" customWidth="1"/>
    <col min="1542" max="1542" width="7.28515625" style="813" customWidth="1"/>
    <col min="1543" max="1543" width="7.7109375" style="813" customWidth="1"/>
    <col min="1544" max="1544" width="10.140625" style="813" customWidth="1"/>
    <col min="1545" max="1545" width="9.140625" style="813" customWidth="1"/>
    <col min="1546" max="1546" width="8" style="813" customWidth="1"/>
    <col min="1547" max="1547" width="9.140625" style="813"/>
    <col min="1548" max="1548" width="10.140625" style="813" bestFit="1" customWidth="1"/>
    <col min="1549" max="1792" width="9.140625" style="813"/>
    <col min="1793" max="1793" width="23" style="813" customWidth="1"/>
    <col min="1794" max="1794" width="10.140625" style="813" customWidth="1"/>
    <col min="1795" max="1795" width="9" style="813" customWidth="1"/>
    <col min="1796" max="1796" width="7" style="813" customWidth="1"/>
    <col min="1797" max="1797" width="9.85546875" style="813" customWidth="1"/>
    <col min="1798" max="1798" width="7.28515625" style="813" customWidth="1"/>
    <col min="1799" max="1799" width="7.7109375" style="813" customWidth="1"/>
    <col min="1800" max="1800" width="10.140625" style="813" customWidth="1"/>
    <col min="1801" max="1801" width="9.140625" style="813" customWidth="1"/>
    <col min="1802" max="1802" width="8" style="813" customWidth="1"/>
    <col min="1803" max="1803" width="9.140625" style="813"/>
    <col min="1804" max="1804" width="10.140625" style="813" bestFit="1" customWidth="1"/>
    <col min="1805" max="2048" width="9.140625" style="813"/>
    <col min="2049" max="2049" width="23" style="813" customWidth="1"/>
    <col min="2050" max="2050" width="10.140625" style="813" customWidth="1"/>
    <col min="2051" max="2051" width="9" style="813" customWidth="1"/>
    <col min="2052" max="2052" width="7" style="813" customWidth="1"/>
    <col min="2053" max="2053" width="9.85546875" style="813" customWidth="1"/>
    <col min="2054" max="2054" width="7.28515625" style="813" customWidth="1"/>
    <col min="2055" max="2055" width="7.7109375" style="813" customWidth="1"/>
    <col min="2056" max="2056" width="10.140625" style="813" customWidth="1"/>
    <col min="2057" max="2057" width="9.140625" style="813" customWidth="1"/>
    <col min="2058" max="2058" width="8" style="813" customWidth="1"/>
    <col min="2059" max="2059" width="9.140625" style="813"/>
    <col min="2060" max="2060" width="10.140625" style="813" bestFit="1" customWidth="1"/>
    <col min="2061" max="2304" width="9.140625" style="813"/>
    <col min="2305" max="2305" width="23" style="813" customWidth="1"/>
    <col min="2306" max="2306" width="10.140625" style="813" customWidth="1"/>
    <col min="2307" max="2307" width="9" style="813" customWidth="1"/>
    <col min="2308" max="2308" width="7" style="813" customWidth="1"/>
    <col min="2309" max="2309" width="9.85546875" style="813" customWidth="1"/>
    <col min="2310" max="2310" width="7.28515625" style="813" customWidth="1"/>
    <col min="2311" max="2311" width="7.7109375" style="813" customWidth="1"/>
    <col min="2312" max="2312" width="10.140625" style="813" customWidth="1"/>
    <col min="2313" max="2313" width="9.140625" style="813" customWidth="1"/>
    <col min="2314" max="2314" width="8" style="813" customWidth="1"/>
    <col min="2315" max="2315" width="9.140625" style="813"/>
    <col min="2316" max="2316" width="10.140625" style="813" bestFit="1" customWidth="1"/>
    <col min="2317" max="2560" width="9.140625" style="813"/>
    <col min="2561" max="2561" width="23" style="813" customWidth="1"/>
    <col min="2562" max="2562" width="10.140625" style="813" customWidth="1"/>
    <col min="2563" max="2563" width="9" style="813" customWidth="1"/>
    <col min="2564" max="2564" width="7" style="813" customWidth="1"/>
    <col min="2565" max="2565" width="9.85546875" style="813" customWidth="1"/>
    <col min="2566" max="2566" width="7.28515625" style="813" customWidth="1"/>
    <col min="2567" max="2567" width="7.7109375" style="813" customWidth="1"/>
    <col min="2568" max="2568" width="10.140625" style="813" customWidth="1"/>
    <col min="2569" max="2569" width="9.140625" style="813" customWidth="1"/>
    <col min="2570" max="2570" width="8" style="813" customWidth="1"/>
    <col min="2571" max="2571" width="9.140625" style="813"/>
    <col min="2572" max="2572" width="10.140625" style="813" bestFit="1" customWidth="1"/>
    <col min="2573" max="2816" width="9.140625" style="813"/>
    <col min="2817" max="2817" width="23" style="813" customWidth="1"/>
    <col min="2818" max="2818" width="10.140625" style="813" customWidth="1"/>
    <col min="2819" max="2819" width="9" style="813" customWidth="1"/>
    <col min="2820" max="2820" width="7" style="813" customWidth="1"/>
    <col min="2821" max="2821" width="9.85546875" style="813" customWidth="1"/>
    <col min="2822" max="2822" width="7.28515625" style="813" customWidth="1"/>
    <col min="2823" max="2823" width="7.7109375" style="813" customWidth="1"/>
    <col min="2824" max="2824" width="10.140625" style="813" customWidth="1"/>
    <col min="2825" max="2825" width="9.140625" style="813" customWidth="1"/>
    <col min="2826" max="2826" width="8" style="813" customWidth="1"/>
    <col min="2827" max="2827" width="9.140625" style="813"/>
    <col min="2828" max="2828" width="10.140625" style="813" bestFit="1" customWidth="1"/>
    <col min="2829" max="3072" width="9.140625" style="813"/>
    <col min="3073" max="3073" width="23" style="813" customWidth="1"/>
    <col min="3074" max="3074" width="10.140625" style="813" customWidth="1"/>
    <col min="3075" max="3075" width="9" style="813" customWidth="1"/>
    <col min="3076" max="3076" width="7" style="813" customWidth="1"/>
    <col min="3077" max="3077" width="9.85546875" style="813" customWidth="1"/>
    <col min="3078" max="3078" width="7.28515625" style="813" customWidth="1"/>
    <col min="3079" max="3079" width="7.7109375" style="813" customWidth="1"/>
    <col min="3080" max="3080" width="10.140625" style="813" customWidth="1"/>
    <col min="3081" max="3081" width="9.140625" style="813" customWidth="1"/>
    <col min="3082" max="3082" width="8" style="813" customWidth="1"/>
    <col min="3083" max="3083" width="9.140625" style="813"/>
    <col min="3084" max="3084" width="10.140625" style="813" bestFit="1" customWidth="1"/>
    <col min="3085" max="3328" width="9.140625" style="813"/>
    <col min="3329" max="3329" width="23" style="813" customWidth="1"/>
    <col min="3330" max="3330" width="10.140625" style="813" customWidth="1"/>
    <col min="3331" max="3331" width="9" style="813" customWidth="1"/>
    <col min="3332" max="3332" width="7" style="813" customWidth="1"/>
    <col min="3333" max="3333" width="9.85546875" style="813" customWidth="1"/>
    <col min="3334" max="3334" width="7.28515625" style="813" customWidth="1"/>
    <col min="3335" max="3335" width="7.7109375" style="813" customWidth="1"/>
    <col min="3336" max="3336" width="10.140625" style="813" customWidth="1"/>
    <col min="3337" max="3337" width="9.140625" style="813" customWidth="1"/>
    <col min="3338" max="3338" width="8" style="813" customWidth="1"/>
    <col min="3339" max="3339" width="9.140625" style="813"/>
    <col min="3340" max="3340" width="10.140625" style="813" bestFit="1" customWidth="1"/>
    <col min="3341" max="3584" width="9.140625" style="813"/>
    <col min="3585" max="3585" width="23" style="813" customWidth="1"/>
    <col min="3586" max="3586" width="10.140625" style="813" customWidth="1"/>
    <col min="3587" max="3587" width="9" style="813" customWidth="1"/>
    <col min="3588" max="3588" width="7" style="813" customWidth="1"/>
    <col min="3589" max="3589" width="9.85546875" style="813" customWidth="1"/>
    <col min="3590" max="3590" width="7.28515625" style="813" customWidth="1"/>
    <col min="3591" max="3591" width="7.7109375" style="813" customWidth="1"/>
    <col min="3592" max="3592" width="10.140625" style="813" customWidth="1"/>
    <col min="3593" max="3593" width="9.140625" style="813" customWidth="1"/>
    <col min="3594" max="3594" width="8" style="813" customWidth="1"/>
    <col min="3595" max="3595" width="9.140625" style="813"/>
    <col min="3596" max="3596" width="10.140625" style="813" bestFit="1" customWidth="1"/>
    <col min="3597" max="3840" width="9.140625" style="813"/>
    <col min="3841" max="3841" width="23" style="813" customWidth="1"/>
    <col min="3842" max="3842" width="10.140625" style="813" customWidth="1"/>
    <col min="3843" max="3843" width="9" style="813" customWidth="1"/>
    <col min="3844" max="3844" width="7" style="813" customWidth="1"/>
    <col min="3845" max="3845" width="9.85546875" style="813" customWidth="1"/>
    <col min="3846" max="3846" width="7.28515625" style="813" customWidth="1"/>
    <col min="3847" max="3847" width="7.7109375" style="813" customWidth="1"/>
    <col min="3848" max="3848" width="10.140625" style="813" customWidth="1"/>
    <col min="3849" max="3849" width="9.140625" style="813" customWidth="1"/>
    <col min="3850" max="3850" width="8" style="813" customWidth="1"/>
    <col min="3851" max="3851" width="9.140625" style="813"/>
    <col min="3852" max="3852" width="10.140625" style="813" bestFit="1" customWidth="1"/>
    <col min="3853" max="4096" width="9.140625" style="813"/>
    <col min="4097" max="4097" width="23" style="813" customWidth="1"/>
    <col min="4098" max="4098" width="10.140625" style="813" customWidth="1"/>
    <col min="4099" max="4099" width="9" style="813" customWidth="1"/>
    <col min="4100" max="4100" width="7" style="813" customWidth="1"/>
    <col min="4101" max="4101" width="9.85546875" style="813" customWidth="1"/>
    <col min="4102" max="4102" width="7.28515625" style="813" customWidth="1"/>
    <col min="4103" max="4103" width="7.7109375" style="813" customWidth="1"/>
    <col min="4104" max="4104" width="10.140625" style="813" customWidth="1"/>
    <col min="4105" max="4105" width="9.140625" style="813" customWidth="1"/>
    <col min="4106" max="4106" width="8" style="813" customWidth="1"/>
    <col min="4107" max="4107" width="9.140625" style="813"/>
    <col min="4108" max="4108" width="10.140625" style="813" bestFit="1" customWidth="1"/>
    <col min="4109" max="4352" width="9.140625" style="813"/>
    <col min="4353" max="4353" width="23" style="813" customWidth="1"/>
    <col min="4354" max="4354" width="10.140625" style="813" customWidth="1"/>
    <col min="4355" max="4355" width="9" style="813" customWidth="1"/>
    <col min="4356" max="4356" width="7" style="813" customWidth="1"/>
    <col min="4357" max="4357" width="9.85546875" style="813" customWidth="1"/>
    <col min="4358" max="4358" width="7.28515625" style="813" customWidth="1"/>
    <col min="4359" max="4359" width="7.7109375" style="813" customWidth="1"/>
    <col min="4360" max="4360" width="10.140625" style="813" customWidth="1"/>
    <col min="4361" max="4361" width="9.140625" style="813" customWidth="1"/>
    <col min="4362" max="4362" width="8" style="813" customWidth="1"/>
    <col min="4363" max="4363" width="9.140625" style="813"/>
    <col min="4364" max="4364" width="10.140625" style="813" bestFit="1" customWidth="1"/>
    <col min="4365" max="4608" width="9.140625" style="813"/>
    <col min="4609" max="4609" width="23" style="813" customWidth="1"/>
    <col min="4610" max="4610" width="10.140625" style="813" customWidth="1"/>
    <col min="4611" max="4611" width="9" style="813" customWidth="1"/>
    <col min="4612" max="4612" width="7" style="813" customWidth="1"/>
    <col min="4613" max="4613" width="9.85546875" style="813" customWidth="1"/>
    <col min="4614" max="4614" width="7.28515625" style="813" customWidth="1"/>
    <col min="4615" max="4615" width="7.7109375" style="813" customWidth="1"/>
    <col min="4616" max="4616" width="10.140625" style="813" customWidth="1"/>
    <col min="4617" max="4617" width="9.140625" style="813" customWidth="1"/>
    <col min="4618" max="4618" width="8" style="813" customWidth="1"/>
    <col min="4619" max="4619" width="9.140625" style="813"/>
    <col min="4620" max="4620" width="10.140625" style="813" bestFit="1" customWidth="1"/>
    <col min="4621" max="4864" width="9.140625" style="813"/>
    <col min="4865" max="4865" width="23" style="813" customWidth="1"/>
    <col min="4866" max="4866" width="10.140625" style="813" customWidth="1"/>
    <col min="4867" max="4867" width="9" style="813" customWidth="1"/>
    <col min="4868" max="4868" width="7" style="813" customWidth="1"/>
    <col min="4869" max="4869" width="9.85546875" style="813" customWidth="1"/>
    <col min="4870" max="4870" width="7.28515625" style="813" customWidth="1"/>
    <col min="4871" max="4871" width="7.7109375" style="813" customWidth="1"/>
    <col min="4872" max="4872" width="10.140625" style="813" customWidth="1"/>
    <col min="4873" max="4873" width="9.140625" style="813" customWidth="1"/>
    <col min="4874" max="4874" width="8" style="813" customWidth="1"/>
    <col min="4875" max="4875" width="9.140625" style="813"/>
    <col min="4876" max="4876" width="10.140625" style="813" bestFit="1" customWidth="1"/>
    <col min="4877" max="5120" width="9.140625" style="813"/>
    <col min="5121" max="5121" width="23" style="813" customWidth="1"/>
    <col min="5122" max="5122" width="10.140625" style="813" customWidth="1"/>
    <col min="5123" max="5123" width="9" style="813" customWidth="1"/>
    <col min="5124" max="5124" width="7" style="813" customWidth="1"/>
    <col min="5125" max="5125" width="9.85546875" style="813" customWidth="1"/>
    <col min="5126" max="5126" width="7.28515625" style="813" customWidth="1"/>
    <col min="5127" max="5127" width="7.7109375" style="813" customWidth="1"/>
    <col min="5128" max="5128" width="10.140625" style="813" customWidth="1"/>
    <col min="5129" max="5129" width="9.140625" style="813" customWidth="1"/>
    <col min="5130" max="5130" width="8" style="813" customWidth="1"/>
    <col min="5131" max="5131" width="9.140625" style="813"/>
    <col min="5132" max="5132" width="10.140625" style="813" bestFit="1" customWidth="1"/>
    <col min="5133" max="5376" width="9.140625" style="813"/>
    <col min="5377" max="5377" width="23" style="813" customWidth="1"/>
    <col min="5378" max="5378" width="10.140625" style="813" customWidth="1"/>
    <col min="5379" max="5379" width="9" style="813" customWidth="1"/>
    <col min="5380" max="5380" width="7" style="813" customWidth="1"/>
    <col min="5381" max="5381" width="9.85546875" style="813" customWidth="1"/>
    <col min="5382" max="5382" width="7.28515625" style="813" customWidth="1"/>
    <col min="5383" max="5383" width="7.7109375" style="813" customWidth="1"/>
    <col min="5384" max="5384" width="10.140625" style="813" customWidth="1"/>
    <col min="5385" max="5385" width="9.140625" style="813" customWidth="1"/>
    <col min="5386" max="5386" width="8" style="813" customWidth="1"/>
    <col min="5387" max="5387" width="9.140625" style="813"/>
    <col min="5388" max="5388" width="10.140625" style="813" bestFit="1" customWidth="1"/>
    <col min="5389" max="5632" width="9.140625" style="813"/>
    <col min="5633" max="5633" width="23" style="813" customWidth="1"/>
    <col min="5634" max="5634" width="10.140625" style="813" customWidth="1"/>
    <col min="5635" max="5635" width="9" style="813" customWidth="1"/>
    <col min="5636" max="5636" width="7" style="813" customWidth="1"/>
    <col min="5637" max="5637" width="9.85546875" style="813" customWidth="1"/>
    <col min="5638" max="5638" width="7.28515625" style="813" customWidth="1"/>
    <col min="5639" max="5639" width="7.7109375" style="813" customWidth="1"/>
    <col min="5640" max="5640" width="10.140625" style="813" customWidth="1"/>
    <col min="5641" max="5641" width="9.140625" style="813" customWidth="1"/>
    <col min="5642" max="5642" width="8" style="813" customWidth="1"/>
    <col min="5643" max="5643" width="9.140625" style="813"/>
    <col min="5644" max="5644" width="10.140625" style="813" bestFit="1" customWidth="1"/>
    <col min="5645" max="5888" width="9.140625" style="813"/>
    <col min="5889" max="5889" width="23" style="813" customWidth="1"/>
    <col min="5890" max="5890" width="10.140625" style="813" customWidth="1"/>
    <col min="5891" max="5891" width="9" style="813" customWidth="1"/>
    <col min="5892" max="5892" width="7" style="813" customWidth="1"/>
    <col min="5893" max="5893" width="9.85546875" style="813" customWidth="1"/>
    <col min="5894" max="5894" width="7.28515625" style="813" customWidth="1"/>
    <col min="5895" max="5895" width="7.7109375" style="813" customWidth="1"/>
    <col min="5896" max="5896" width="10.140625" style="813" customWidth="1"/>
    <col min="5897" max="5897" width="9.140625" style="813" customWidth="1"/>
    <col min="5898" max="5898" width="8" style="813" customWidth="1"/>
    <col min="5899" max="5899" width="9.140625" style="813"/>
    <col min="5900" max="5900" width="10.140625" style="813" bestFit="1" customWidth="1"/>
    <col min="5901" max="6144" width="9.140625" style="813"/>
    <col min="6145" max="6145" width="23" style="813" customWidth="1"/>
    <col min="6146" max="6146" width="10.140625" style="813" customWidth="1"/>
    <col min="6147" max="6147" width="9" style="813" customWidth="1"/>
    <col min="6148" max="6148" width="7" style="813" customWidth="1"/>
    <col min="6149" max="6149" width="9.85546875" style="813" customWidth="1"/>
    <col min="6150" max="6150" width="7.28515625" style="813" customWidth="1"/>
    <col min="6151" max="6151" width="7.7109375" style="813" customWidth="1"/>
    <col min="6152" max="6152" width="10.140625" style="813" customWidth="1"/>
    <col min="6153" max="6153" width="9.140625" style="813" customWidth="1"/>
    <col min="6154" max="6154" width="8" style="813" customWidth="1"/>
    <col min="6155" max="6155" width="9.140625" style="813"/>
    <col min="6156" max="6156" width="10.140625" style="813" bestFit="1" customWidth="1"/>
    <col min="6157" max="6400" width="9.140625" style="813"/>
    <col min="6401" max="6401" width="23" style="813" customWidth="1"/>
    <col min="6402" max="6402" width="10.140625" style="813" customWidth="1"/>
    <col min="6403" max="6403" width="9" style="813" customWidth="1"/>
    <col min="6404" max="6404" width="7" style="813" customWidth="1"/>
    <col min="6405" max="6405" width="9.85546875" style="813" customWidth="1"/>
    <col min="6406" max="6406" width="7.28515625" style="813" customWidth="1"/>
    <col min="6407" max="6407" width="7.7109375" style="813" customWidth="1"/>
    <col min="6408" max="6408" width="10.140625" style="813" customWidth="1"/>
    <col min="6409" max="6409" width="9.140625" style="813" customWidth="1"/>
    <col min="6410" max="6410" width="8" style="813" customWidth="1"/>
    <col min="6411" max="6411" width="9.140625" style="813"/>
    <col min="6412" max="6412" width="10.140625" style="813" bestFit="1" customWidth="1"/>
    <col min="6413" max="6656" width="9.140625" style="813"/>
    <col min="6657" max="6657" width="23" style="813" customWidth="1"/>
    <col min="6658" max="6658" width="10.140625" style="813" customWidth="1"/>
    <col min="6659" max="6659" width="9" style="813" customWidth="1"/>
    <col min="6660" max="6660" width="7" style="813" customWidth="1"/>
    <col min="6661" max="6661" width="9.85546875" style="813" customWidth="1"/>
    <col min="6662" max="6662" width="7.28515625" style="813" customWidth="1"/>
    <col min="6663" max="6663" width="7.7109375" style="813" customWidth="1"/>
    <col min="6664" max="6664" width="10.140625" style="813" customWidth="1"/>
    <col min="6665" max="6665" width="9.140625" style="813" customWidth="1"/>
    <col min="6666" max="6666" width="8" style="813" customWidth="1"/>
    <col min="6667" max="6667" width="9.140625" style="813"/>
    <col min="6668" max="6668" width="10.140625" style="813" bestFit="1" customWidth="1"/>
    <col min="6669" max="6912" width="9.140625" style="813"/>
    <col min="6913" max="6913" width="23" style="813" customWidth="1"/>
    <col min="6914" max="6914" width="10.140625" style="813" customWidth="1"/>
    <col min="6915" max="6915" width="9" style="813" customWidth="1"/>
    <col min="6916" max="6916" width="7" style="813" customWidth="1"/>
    <col min="6917" max="6917" width="9.85546875" style="813" customWidth="1"/>
    <col min="6918" max="6918" width="7.28515625" style="813" customWidth="1"/>
    <col min="6919" max="6919" width="7.7109375" style="813" customWidth="1"/>
    <col min="6920" max="6920" width="10.140625" style="813" customWidth="1"/>
    <col min="6921" max="6921" width="9.140625" style="813" customWidth="1"/>
    <col min="6922" max="6922" width="8" style="813" customWidth="1"/>
    <col min="6923" max="6923" width="9.140625" style="813"/>
    <col min="6924" max="6924" width="10.140625" style="813" bestFit="1" customWidth="1"/>
    <col min="6925" max="7168" width="9.140625" style="813"/>
    <col min="7169" max="7169" width="23" style="813" customWidth="1"/>
    <col min="7170" max="7170" width="10.140625" style="813" customWidth="1"/>
    <col min="7171" max="7171" width="9" style="813" customWidth="1"/>
    <col min="7172" max="7172" width="7" style="813" customWidth="1"/>
    <col min="7173" max="7173" width="9.85546875" style="813" customWidth="1"/>
    <col min="7174" max="7174" width="7.28515625" style="813" customWidth="1"/>
    <col min="7175" max="7175" width="7.7109375" style="813" customWidth="1"/>
    <col min="7176" max="7176" width="10.140625" style="813" customWidth="1"/>
    <col min="7177" max="7177" width="9.140625" style="813" customWidth="1"/>
    <col min="7178" max="7178" width="8" style="813" customWidth="1"/>
    <col min="7179" max="7179" width="9.140625" style="813"/>
    <col min="7180" max="7180" width="10.140625" style="813" bestFit="1" customWidth="1"/>
    <col min="7181" max="7424" width="9.140625" style="813"/>
    <col min="7425" max="7425" width="23" style="813" customWidth="1"/>
    <col min="7426" max="7426" width="10.140625" style="813" customWidth="1"/>
    <col min="7427" max="7427" width="9" style="813" customWidth="1"/>
    <col min="7428" max="7428" width="7" style="813" customWidth="1"/>
    <col min="7429" max="7429" width="9.85546875" style="813" customWidth="1"/>
    <col min="7430" max="7430" width="7.28515625" style="813" customWidth="1"/>
    <col min="7431" max="7431" width="7.7109375" style="813" customWidth="1"/>
    <col min="7432" max="7432" width="10.140625" style="813" customWidth="1"/>
    <col min="7433" max="7433" width="9.140625" style="813" customWidth="1"/>
    <col min="7434" max="7434" width="8" style="813" customWidth="1"/>
    <col min="7435" max="7435" width="9.140625" style="813"/>
    <col min="7436" max="7436" width="10.140625" style="813" bestFit="1" customWidth="1"/>
    <col min="7437" max="7680" width="9.140625" style="813"/>
    <col min="7681" max="7681" width="23" style="813" customWidth="1"/>
    <col min="7682" max="7682" width="10.140625" style="813" customWidth="1"/>
    <col min="7683" max="7683" width="9" style="813" customWidth="1"/>
    <col min="7684" max="7684" width="7" style="813" customWidth="1"/>
    <col min="7685" max="7685" width="9.85546875" style="813" customWidth="1"/>
    <col min="7686" max="7686" width="7.28515625" style="813" customWidth="1"/>
    <col min="7687" max="7687" width="7.7109375" style="813" customWidth="1"/>
    <col min="7688" max="7688" width="10.140625" style="813" customWidth="1"/>
    <col min="7689" max="7689" width="9.140625" style="813" customWidth="1"/>
    <col min="7690" max="7690" width="8" style="813" customWidth="1"/>
    <col min="7691" max="7691" width="9.140625" style="813"/>
    <col min="7692" max="7692" width="10.140625" style="813" bestFit="1" customWidth="1"/>
    <col min="7693" max="7936" width="9.140625" style="813"/>
    <col min="7937" max="7937" width="23" style="813" customWidth="1"/>
    <col min="7938" max="7938" width="10.140625" style="813" customWidth="1"/>
    <col min="7939" max="7939" width="9" style="813" customWidth="1"/>
    <col min="7940" max="7940" width="7" style="813" customWidth="1"/>
    <col min="7941" max="7941" width="9.85546875" style="813" customWidth="1"/>
    <col min="7942" max="7942" width="7.28515625" style="813" customWidth="1"/>
    <col min="7943" max="7943" width="7.7109375" style="813" customWidth="1"/>
    <col min="7944" max="7944" width="10.140625" style="813" customWidth="1"/>
    <col min="7945" max="7945" width="9.140625" style="813" customWidth="1"/>
    <col min="7946" max="7946" width="8" style="813" customWidth="1"/>
    <col min="7947" max="7947" width="9.140625" style="813"/>
    <col min="7948" max="7948" width="10.140625" style="813" bestFit="1" customWidth="1"/>
    <col min="7949" max="8192" width="9.140625" style="813"/>
    <col min="8193" max="8193" width="23" style="813" customWidth="1"/>
    <col min="8194" max="8194" width="10.140625" style="813" customWidth="1"/>
    <col min="8195" max="8195" width="9" style="813" customWidth="1"/>
    <col min="8196" max="8196" width="7" style="813" customWidth="1"/>
    <col min="8197" max="8197" width="9.85546875" style="813" customWidth="1"/>
    <col min="8198" max="8198" width="7.28515625" style="813" customWidth="1"/>
    <col min="8199" max="8199" width="7.7109375" style="813" customWidth="1"/>
    <col min="8200" max="8200" width="10.140625" style="813" customWidth="1"/>
    <col min="8201" max="8201" width="9.140625" style="813" customWidth="1"/>
    <col min="8202" max="8202" width="8" style="813" customWidth="1"/>
    <col min="8203" max="8203" width="9.140625" style="813"/>
    <col min="8204" max="8204" width="10.140625" style="813" bestFit="1" customWidth="1"/>
    <col min="8205" max="8448" width="9.140625" style="813"/>
    <col min="8449" max="8449" width="23" style="813" customWidth="1"/>
    <col min="8450" max="8450" width="10.140625" style="813" customWidth="1"/>
    <col min="8451" max="8451" width="9" style="813" customWidth="1"/>
    <col min="8452" max="8452" width="7" style="813" customWidth="1"/>
    <col min="8453" max="8453" width="9.85546875" style="813" customWidth="1"/>
    <col min="8454" max="8454" width="7.28515625" style="813" customWidth="1"/>
    <col min="8455" max="8455" width="7.7109375" style="813" customWidth="1"/>
    <col min="8456" max="8456" width="10.140625" style="813" customWidth="1"/>
    <col min="8457" max="8457" width="9.140625" style="813" customWidth="1"/>
    <col min="8458" max="8458" width="8" style="813" customWidth="1"/>
    <col min="8459" max="8459" width="9.140625" style="813"/>
    <col min="8460" max="8460" width="10.140625" style="813" bestFit="1" customWidth="1"/>
    <col min="8461" max="8704" width="9.140625" style="813"/>
    <col min="8705" max="8705" width="23" style="813" customWidth="1"/>
    <col min="8706" max="8706" width="10.140625" style="813" customWidth="1"/>
    <col min="8707" max="8707" width="9" style="813" customWidth="1"/>
    <col min="8708" max="8708" width="7" style="813" customWidth="1"/>
    <col min="8709" max="8709" width="9.85546875" style="813" customWidth="1"/>
    <col min="8710" max="8710" width="7.28515625" style="813" customWidth="1"/>
    <col min="8711" max="8711" width="7.7109375" style="813" customWidth="1"/>
    <col min="8712" max="8712" width="10.140625" style="813" customWidth="1"/>
    <col min="8713" max="8713" width="9.140625" style="813" customWidth="1"/>
    <col min="8714" max="8714" width="8" style="813" customWidth="1"/>
    <col min="8715" max="8715" width="9.140625" style="813"/>
    <col min="8716" max="8716" width="10.140625" style="813" bestFit="1" customWidth="1"/>
    <col min="8717" max="8960" width="9.140625" style="813"/>
    <col min="8961" max="8961" width="23" style="813" customWidth="1"/>
    <col min="8962" max="8962" width="10.140625" style="813" customWidth="1"/>
    <col min="8963" max="8963" width="9" style="813" customWidth="1"/>
    <col min="8964" max="8964" width="7" style="813" customWidth="1"/>
    <col min="8965" max="8965" width="9.85546875" style="813" customWidth="1"/>
    <col min="8966" max="8966" width="7.28515625" style="813" customWidth="1"/>
    <col min="8967" max="8967" width="7.7109375" style="813" customWidth="1"/>
    <col min="8968" max="8968" width="10.140625" style="813" customWidth="1"/>
    <col min="8969" max="8969" width="9.140625" style="813" customWidth="1"/>
    <col min="8970" max="8970" width="8" style="813" customWidth="1"/>
    <col min="8971" max="8971" width="9.140625" style="813"/>
    <col min="8972" max="8972" width="10.140625" style="813" bestFit="1" customWidth="1"/>
    <col min="8973" max="9216" width="9.140625" style="813"/>
    <col min="9217" max="9217" width="23" style="813" customWidth="1"/>
    <col min="9218" max="9218" width="10.140625" style="813" customWidth="1"/>
    <col min="9219" max="9219" width="9" style="813" customWidth="1"/>
    <col min="9220" max="9220" width="7" style="813" customWidth="1"/>
    <col min="9221" max="9221" width="9.85546875" style="813" customWidth="1"/>
    <col min="9222" max="9222" width="7.28515625" style="813" customWidth="1"/>
    <col min="9223" max="9223" width="7.7109375" style="813" customWidth="1"/>
    <col min="9224" max="9224" width="10.140625" style="813" customWidth="1"/>
    <col min="9225" max="9225" width="9.140625" style="813" customWidth="1"/>
    <col min="9226" max="9226" width="8" style="813" customWidth="1"/>
    <col min="9227" max="9227" width="9.140625" style="813"/>
    <col min="9228" max="9228" width="10.140625" style="813" bestFit="1" customWidth="1"/>
    <col min="9229" max="9472" width="9.140625" style="813"/>
    <col min="9473" max="9473" width="23" style="813" customWidth="1"/>
    <col min="9474" max="9474" width="10.140625" style="813" customWidth="1"/>
    <col min="9475" max="9475" width="9" style="813" customWidth="1"/>
    <col min="9476" max="9476" width="7" style="813" customWidth="1"/>
    <col min="9477" max="9477" width="9.85546875" style="813" customWidth="1"/>
    <col min="9478" max="9478" width="7.28515625" style="813" customWidth="1"/>
    <col min="9479" max="9479" width="7.7109375" style="813" customWidth="1"/>
    <col min="9480" max="9480" width="10.140625" style="813" customWidth="1"/>
    <col min="9481" max="9481" width="9.140625" style="813" customWidth="1"/>
    <col min="9482" max="9482" width="8" style="813" customWidth="1"/>
    <col min="9483" max="9483" width="9.140625" style="813"/>
    <col min="9484" max="9484" width="10.140625" style="813" bestFit="1" customWidth="1"/>
    <col min="9485" max="9728" width="9.140625" style="813"/>
    <col min="9729" max="9729" width="23" style="813" customWidth="1"/>
    <col min="9730" max="9730" width="10.140625" style="813" customWidth="1"/>
    <col min="9731" max="9731" width="9" style="813" customWidth="1"/>
    <col min="9732" max="9732" width="7" style="813" customWidth="1"/>
    <col min="9733" max="9733" width="9.85546875" style="813" customWidth="1"/>
    <col min="9734" max="9734" width="7.28515625" style="813" customWidth="1"/>
    <col min="9735" max="9735" width="7.7109375" style="813" customWidth="1"/>
    <col min="9736" max="9736" width="10.140625" style="813" customWidth="1"/>
    <col min="9737" max="9737" width="9.140625" style="813" customWidth="1"/>
    <col min="9738" max="9738" width="8" style="813" customWidth="1"/>
    <col min="9739" max="9739" width="9.140625" style="813"/>
    <col min="9740" max="9740" width="10.140625" style="813" bestFit="1" customWidth="1"/>
    <col min="9741" max="9984" width="9.140625" style="813"/>
    <col min="9985" max="9985" width="23" style="813" customWidth="1"/>
    <col min="9986" max="9986" width="10.140625" style="813" customWidth="1"/>
    <col min="9987" max="9987" width="9" style="813" customWidth="1"/>
    <col min="9988" max="9988" width="7" style="813" customWidth="1"/>
    <col min="9989" max="9989" width="9.85546875" style="813" customWidth="1"/>
    <col min="9990" max="9990" width="7.28515625" style="813" customWidth="1"/>
    <col min="9991" max="9991" width="7.7109375" style="813" customWidth="1"/>
    <col min="9992" max="9992" width="10.140625" style="813" customWidth="1"/>
    <col min="9993" max="9993" width="9.140625" style="813" customWidth="1"/>
    <col min="9994" max="9994" width="8" style="813" customWidth="1"/>
    <col min="9995" max="9995" width="9.140625" style="813"/>
    <col min="9996" max="9996" width="10.140625" style="813" bestFit="1" customWidth="1"/>
    <col min="9997" max="10240" width="9.140625" style="813"/>
    <col min="10241" max="10241" width="23" style="813" customWidth="1"/>
    <col min="10242" max="10242" width="10.140625" style="813" customWidth="1"/>
    <col min="10243" max="10243" width="9" style="813" customWidth="1"/>
    <col min="10244" max="10244" width="7" style="813" customWidth="1"/>
    <col min="10245" max="10245" width="9.85546875" style="813" customWidth="1"/>
    <col min="10246" max="10246" width="7.28515625" style="813" customWidth="1"/>
    <col min="10247" max="10247" width="7.7109375" style="813" customWidth="1"/>
    <col min="10248" max="10248" width="10.140625" style="813" customWidth="1"/>
    <col min="10249" max="10249" width="9.140625" style="813" customWidth="1"/>
    <col min="10250" max="10250" width="8" style="813" customWidth="1"/>
    <col min="10251" max="10251" width="9.140625" style="813"/>
    <col min="10252" max="10252" width="10.140625" style="813" bestFit="1" customWidth="1"/>
    <col min="10253" max="10496" width="9.140625" style="813"/>
    <col min="10497" max="10497" width="23" style="813" customWidth="1"/>
    <col min="10498" max="10498" width="10.140625" style="813" customWidth="1"/>
    <col min="10499" max="10499" width="9" style="813" customWidth="1"/>
    <col min="10500" max="10500" width="7" style="813" customWidth="1"/>
    <col min="10501" max="10501" width="9.85546875" style="813" customWidth="1"/>
    <col min="10502" max="10502" width="7.28515625" style="813" customWidth="1"/>
    <col min="10503" max="10503" width="7.7109375" style="813" customWidth="1"/>
    <col min="10504" max="10504" width="10.140625" style="813" customWidth="1"/>
    <col min="10505" max="10505" width="9.140625" style="813" customWidth="1"/>
    <col min="10506" max="10506" width="8" style="813" customWidth="1"/>
    <col min="10507" max="10507" width="9.140625" style="813"/>
    <col min="10508" max="10508" width="10.140625" style="813" bestFit="1" customWidth="1"/>
    <col min="10509" max="10752" width="9.140625" style="813"/>
    <col min="10753" max="10753" width="23" style="813" customWidth="1"/>
    <col min="10754" max="10754" width="10.140625" style="813" customWidth="1"/>
    <col min="10755" max="10755" width="9" style="813" customWidth="1"/>
    <col min="10756" max="10756" width="7" style="813" customWidth="1"/>
    <col min="10757" max="10757" width="9.85546875" style="813" customWidth="1"/>
    <col min="10758" max="10758" width="7.28515625" style="813" customWidth="1"/>
    <col min="10759" max="10759" width="7.7109375" style="813" customWidth="1"/>
    <col min="10760" max="10760" width="10.140625" style="813" customWidth="1"/>
    <col min="10761" max="10761" width="9.140625" style="813" customWidth="1"/>
    <col min="10762" max="10762" width="8" style="813" customWidth="1"/>
    <col min="10763" max="10763" width="9.140625" style="813"/>
    <col min="10764" max="10764" width="10.140625" style="813" bestFit="1" customWidth="1"/>
    <col min="10765" max="11008" width="9.140625" style="813"/>
    <col min="11009" max="11009" width="23" style="813" customWidth="1"/>
    <col min="11010" max="11010" width="10.140625" style="813" customWidth="1"/>
    <col min="11011" max="11011" width="9" style="813" customWidth="1"/>
    <col min="11012" max="11012" width="7" style="813" customWidth="1"/>
    <col min="11013" max="11013" width="9.85546875" style="813" customWidth="1"/>
    <col min="11014" max="11014" width="7.28515625" style="813" customWidth="1"/>
    <col min="11015" max="11015" width="7.7109375" style="813" customWidth="1"/>
    <col min="11016" max="11016" width="10.140625" style="813" customWidth="1"/>
    <col min="11017" max="11017" width="9.140625" style="813" customWidth="1"/>
    <col min="11018" max="11018" width="8" style="813" customWidth="1"/>
    <col min="11019" max="11019" width="9.140625" style="813"/>
    <col min="11020" max="11020" width="10.140625" style="813" bestFit="1" customWidth="1"/>
    <col min="11021" max="11264" width="9.140625" style="813"/>
    <col min="11265" max="11265" width="23" style="813" customWidth="1"/>
    <col min="11266" max="11266" width="10.140625" style="813" customWidth="1"/>
    <col min="11267" max="11267" width="9" style="813" customWidth="1"/>
    <col min="11268" max="11268" width="7" style="813" customWidth="1"/>
    <col min="11269" max="11269" width="9.85546875" style="813" customWidth="1"/>
    <col min="11270" max="11270" width="7.28515625" style="813" customWidth="1"/>
    <col min="11271" max="11271" width="7.7109375" style="813" customWidth="1"/>
    <col min="11272" max="11272" width="10.140625" style="813" customWidth="1"/>
    <col min="11273" max="11273" width="9.140625" style="813" customWidth="1"/>
    <col min="11274" max="11274" width="8" style="813" customWidth="1"/>
    <col min="11275" max="11275" width="9.140625" style="813"/>
    <col min="11276" max="11276" width="10.140625" style="813" bestFit="1" customWidth="1"/>
    <col min="11277" max="11520" width="9.140625" style="813"/>
    <col min="11521" max="11521" width="23" style="813" customWidth="1"/>
    <col min="11522" max="11522" width="10.140625" style="813" customWidth="1"/>
    <col min="11523" max="11523" width="9" style="813" customWidth="1"/>
    <col min="11524" max="11524" width="7" style="813" customWidth="1"/>
    <col min="11525" max="11525" width="9.85546875" style="813" customWidth="1"/>
    <col min="11526" max="11526" width="7.28515625" style="813" customWidth="1"/>
    <col min="11527" max="11527" width="7.7109375" style="813" customWidth="1"/>
    <col min="11528" max="11528" width="10.140625" style="813" customWidth="1"/>
    <col min="11529" max="11529" width="9.140625" style="813" customWidth="1"/>
    <col min="11530" max="11530" width="8" style="813" customWidth="1"/>
    <col min="11531" max="11531" width="9.140625" style="813"/>
    <col min="11532" max="11532" width="10.140625" style="813" bestFit="1" customWidth="1"/>
    <col min="11533" max="11776" width="9.140625" style="813"/>
    <col min="11777" max="11777" width="23" style="813" customWidth="1"/>
    <col min="11778" max="11778" width="10.140625" style="813" customWidth="1"/>
    <col min="11779" max="11779" width="9" style="813" customWidth="1"/>
    <col min="11780" max="11780" width="7" style="813" customWidth="1"/>
    <col min="11781" max="11781" width="9.85546875" style="813" customWidth="1"/>
    <col min="11782" max="11782" width="7.28515625" style="813" customWidth="1"/>
    <col min="11783" max="11783" width="7.7109375" style="813" customWidth="1"/>
    <col min="11784" max="11784" width="10.140625" style="813" customWidth="1"/>
    <col min="11785" max="11785" width="9.140625" style="813" customWidth="1"/>
    <col min="11786" max="11786" width="8" style="813" customWidth="1"/>
    <col min="11787" max="11787" width="9.140625" style="813"/>
    <col min="11788" max="11788" width="10.140625" style="813" bestFit="1" customWidth="1"/>
    <col min="11789" max="12032" width="9.140625" style="813"/>
    <col min="12033" max="12033" width="23" style="813" customWidth="1"/>
    <col min="12034" max="12034" width="10.140625" style="813" customWidth="1"/>
    <col min="12035" max="12035" width="9" style="813" customWidth="1"/>
    <col min="12036" max="12036" width="7" style="813" customWidth="1"/>
    <col min="12037" max="12037" width="9.85546875" style="813" customWidth="1"/>
    <col min="12038" max="12038" width="7.28515625" style="813" customWidth="1"/>
    <col min="12039" max="12039" width="7.7109375" style="813" customWidth="1"/>
    <col min="12040" max="12040" width="10.140625" style="813" customWidth="1"/>
    <col min="12041" max="12041" width="9.140625" style="813" customWidth="1"/>
    <col min="12042" max="12042" width="8" style="813" customWidth="1"/>
    <col min="12043" max="12043" width="9.140625" style="813"/>
    <col min="12044" max="12044" width="10.140625" style="813" bestFit="1" customWidth="1"/>
    <col min="12045" max="12288" width="9.140625" style="813"/>
    <col min="12289" max="12289" width="23" style="813" customWidth="1"/>
    <col min="12290" max="12290" width="10.140625" style="813" customWidth="1"/>
    <col min="12291" max="12291" width="9" style="813" customWidth="1"/>
    <col min="12292" max="12292" width="7" style="813" customWidth="1"/>
    <col min="12293" max="12293" width="9.85546875" style="813" customWidth="1"/>
    <col min="12294" max="12294" width="7.28515625" style="813" customWidth="1"/>
    <col min="12295" max="12295" width="7.7109375" style="813" customWidth="1"/>
    <col min="12296" max="12296" width="10.140625" style="813" customWidth="1"/>
    <col min="12297" max="12297" width="9.140625" style="813" customWidth="1"/>
    <col min="12298" max="12298" width="8" style="813" customWidth="1"/>
    <col min="12299" max="12299" width="9.140625" style="813"/>
    <col min="12300" max="12300" width="10.140625" style="813" bestFit="1" customWidth="1"/>
    <col min="12301" max="12544" width="9.140625" style="813"/>
    <col min="12545" max="12545" width="23" style="813" customWidth="1"/>
    <col min="12546" max="12546" width="10.140625" style="813" customWidth="1"/>
    <col min="12547" max="12547" width="9" style="813" customWidth="1"/>
    <col min="12548" max="12548" width="7" style="813" customWidth="1"/>
    <col min="12549" max="12549" width="9.85546875" style="813" customWidth="1"/>
    <col min="12550" max="12550" width="7.28515625" style="813" customWidth="1"/>
    <col min="12551" max="12551" width="7.7109375" style="813" customWidth="1"/>
    <col min="12552" max="12552" width="10.140625" style="813" customWidth="1"/>
    <col min="12553" max="12553" width="9.140625" style="813" customWidth="1"/>
    <col min="12554" max="12554" width="8" style="813" customWidth="1"/>
    <col min="12555" max="12555" width="9.140625" style="813"/>
    <col min="12556" max="12556" width="10.140625" style="813" bestFit="1" customWidth="1"/>
    <col min="12557" max="12800" width="9.140625" style="813"/>
    <col min="12801" max="12801" width="23" style="813" customWidth="1"/>
    <col min="12802" max="12802" width="10.140625" style="813" customWidth="1"/>
    <col min="12803" max="12803" width="9" style="813" customWidth="1"/>
    <col min="12804" max="12804" width="7" style="813" customWidth="1"/>
    <col min="12805" max="12805" width="9.85546875" style="813" customWidth="1"/>
    <col min="12806" max="12806" width="7.28515625" style="813" customWidth="1"/>
    <col min="12807" max="12807" width="7.7109375" style="813" customWidth="1"/>
    <col min="12808" max="12808" width="10.140625" style="813" customWidth="1"/>
    <col min="12809" max="12809" width="9.140625" style="813" customWidth="1"/>
    <col min="12810" max="12810" width="8" style="813" customWidth="1"/>
    <col min="12811" max="12811" width="9.140625" style="813"/>
    <col min="12812" max="12812" width="10.140625" style="813" bestFit="1" customWidth="1"/>
    <col min="12813" max="13056" width="9.140625" style="813"/>
    <col min="13057" max="13057" width="23" style="813" customWidth="1"/>
    <col min="13058" max="13058" width="10.140625" style="813" customWidth="1"/>
    <col min="13059" max="13059" width="9" style="813" customWidth="1"/>
    <col min="13060" max="13060" width="7" style="813" customWidth="1"/>
    <col min="13061" max="13061" width="9.85546875" style="813" customWidth="1"/>
    <col min="13062" max="13062" width="7.28515625" style="813" customWidth="1"/>
    <col min="13063" max="13063" width="7.7109375" style="813" customWidth="1"/>
    <col min="13064" max="13064" width="10.140625" style="813" customWidth="1"/>
    <col min="13065" max="13065" width="9.140625" style="813" customWidth="1"/>
    <col min="13066" max="13066" width="8" style="813" customWidth="1"/>
    <col min="13067" max="13067" width="9.140625" style="813"/>
    <col min="13068" max="13068" width="10.140625" style="813" bestFit="1" customWidth="1"/>
    <col min="13069" max="13312" width="9.140625" style="813"/>
    <col min="13313" max="13313" width="23" style="813" customWidth="1"/>
    <col min="13314" max="13314" width="10.140625" style="813" customWidth="1"/>
    <col min="13315" max="13315" width="9" style="813" customWidth="1"/>
    <col min="13316" max="13316" width="7" style="813" customWidth="1"/>
    <col min="13317" max="13317" width="9.85546875" style="813" customWidth="1"/>
    <col min="13318" max="13318" width="7.28515625" style="813" customWidth="1"/>
    <col min="13319" max="13319" width="7.7109375" style="813" customWidth="1"/>
    <col min="13320" max="13320" width="10.140625" style="813" customWidth="1"/>
    <col min="13321" max="13321" width="9.140625" style="813" customWidth="1"/>
    <col min="13322" max="13322" width="8" style="813" customWidth="1"/>
    <col min="13323" max="13323" width="9.140625" style="813"/>
    <col min="13324" max="13324" width="10.140625" style="813" bestFit="1" customWidth="1"/>
    <col min="13325" max="13568" width="9.140625" style="813"/>
    <col min="13569" max="13569" width="23" style="813" customWidth="1"/>
    <col min="13570" max="13570" width="10.140625" style="813" customWidth="1"/>
    <col min="13571" max="13571" width="9" style="813" customWidth="1"/>
    <col min="13572" max="13572" width="7" style="813" customWidth="1"/>
    <col min="13573" max="13573" width="9.85546875" style="813" customWidth="1"/>
    <col min="13574" max="13574" width="7.28515625" style="813" customWidth="1"/>
    <col min="13575" max="13575" width="7.7109375" style="813" customWidth="1"/>
    <col min="13576" max="13576" width="10.140625" style="813" customWidth="1"/>
    <col min="13577" max="13577" width="9.140625" style="813" customWidth="1"/>
    <col min="13578" max="13578" width="8" style="813" customWidth="1"/>
    <col min="13579" max="13579" width="9.140625" style="813"/>
    <col min="13580" max="13580" width="10.140625" style="813" bestFit="1" customWidth="1"/>
    <col min="13581" max="13824" width="9.140625" style="813"/>
    <col min="13825" max="13825" width="23" style="813" customWidth="1"/>
    <col min="13826" max="13826" width="10.140625" style="813" customWidth="1"/>
    <col min="13827" max="13827" width="9" style="813" customWidth="1"/>
    <col min="13828" max="13828" width="7" style="813" customWidth="1"/>
    <col min="13829" max="13829" width="9.85546875" style="813" customWidth="1"/>
    <col min="13830" max="13830" width="7.28515625" style="813" customWidth="1"/>
    <col min="13831" max="13831" width="7.7109375" style="813" customWidth="1"/>
    <col min="13832" max="13832" width="10.140625" style="813" customWidth="1"/>
    <col min="13833" max="13833" width="9.140625" style="813" customWidth="1"/>
    <col min="13834" max="13834" width="8" style="813" customWidth="1"/>
    <col min="13835" max="13835" width="9.140625" style="813"/>
    <col min="13836" max="13836" width="10.140625" style="813" bestFit="1" customWidth="1"/>
    <col min="13837" max="14080" width="9.140625" style="813"/>
    <col min="14081" max="14081" width="23" style="813" customWidth="1"/>
    <col min="14082" max="14082" width="10.140625" style="813" customWidth="1"/>
    <col min="14083" max="14083" width="9" style="813" customWidth="1"/>
    <col min="14084" max="14084" width="7" style="813" customWidth="1"/>
    <col min="14085" max="14085" width="9.85546875" style="813" customWidth="1"/>
    <col min="14086" max="14086" width="7.28515625" style="813" customWidth="1"/>
    <col min="14087" max="14087" width="7.7109375" style="813" customWidth="1"/>
    <col min="14088" max="14088" width="10.140625" style="813" customWidth="1"/>
    <col min="14089" max="14089" width="9.140625" style="813" customWidth="1"/>
    <col min="14090" max="14090" width="8" style="813" customWidth="1"/>
    <col min="14091" max="14091" width="9.140625" style="813"/>
    <col min="14092" max="14092" width="10.140625" style="813" bestFit="1" customWidth="1"/>
    <col min="14093" max="14336" width="9.140625" style="813"/>
    <col min="14337" max="14337" width="23" style="813" customWidth="1"/>
    <col min="14338" max="14338" width="10.140625" style="813" customWidth="1"/>
    <col min="14339" max="14339" width="9" style="813" customWidth="1"/>
    <col min="14340" max="14340" width="7" style="813" customWidth="1"/>
    <col min="14341" max="14341" width="9.85546875" style="813" customWidth="1"/>
    <col min="14342" max="14342" width="7.28515625" style="813" customWidth="1"/>
    <col min="14343" max="14343" width="7.7109375" style="813" customWidth="1"/>
    <col min="14344" max="14344" width="10.140625" style="813" customWidth="1"/>
    <col min="14345" max="14345" width="9.140625" style="813" customWidth="1"/>
    <col min="14346" max="14346" width="8" style="813" customWidth="1"/>
    <col min="14347" max="14347" width="9.140625" style="813"/>
    <col min="14348" max="14348" width="10.140625" style="813" bestFit="1" customWidth="1"/>
    <col min="14349" max="14592" width="9.140625" style="813"/>
    <col min="14593" max="14593" width="23" style="813" customWidth="1"/>
    <col min="14594" max="14594" width="10.140625" style="813" customWidth="1"/>
    <col min="14595" max="14595" width="9" style="813" customWidth="1"/>
    <col min="14596" max="14596" width="7" style="813" customWidth="1"/>
    <col min="14597" max="14597" width="9.85546875" style="813" customWidth="1"/>
    <col min="14598" max="14598" width="7.28515625" style="813" customWidth="1"/>
    <col min="14599" max="14599" width="7.7109375" style="813" customWidth="1"/>
    <col min="14600" max="14600" width="10.140625" style="813" customWidth="1"/>
    <col min="14601" max="14601" width="9.140625" style="813" customWidth="1"/>
    <col min="14602" max="14602" width="8" style="813" customWidth="1"/>
    <col min="14603" max="14603" width="9.140625" style="813"/>
    <col min="14604" max="14604" width="10.140625" style="813" bestFit="1" customWidth="1"/>
    <col min="14605" max="14848" width="9.140625" style="813"/>
    <col min="14849" max="14849" width="23" style="813" customWidth="1"/>
    <col min="14850" max="14850" width="10.140625" style="813" customWidth="1"/>
    <col min="14851" max="14851" width="9" style="813" customWidth="1"/>
    <col min="14852" max="14852" width="7" style="813" customWidth="1"/>
    <col min="14853" max="14853" width="9.85546875" style="813" customWidth="1"/>
    <col min="14854" max="14854" width="7.28515625" style="813" customWidth="1"/>
    <col min="14855" max="14855" width="7.7109375" style="813" customWidth="1"/>
    <col min="14856" max="14856" width="10.140625" style="813" customWidth="1"/>
    <col min="14857" max="14857" width="9.140625" style="813" customWidth="1"/>
    <col min="14858" max="14858" width="8" style="813" customWidth="1"/>
    <col min="14859" max="14859" width="9.140625" style="813"/>
    <col min="14860" max="14860" width="10.140625" style="813" bestFit="1" customWidth="1"/>
    <col min="14861" max="15104" width="9.140625" style="813"/>
    <col min="15105" max="15105" width="23" style="813" customWidth="1"/>
    <col min="15106" max="15106" width="10.140625" style="813" customWidth="1"/>
    <col min="15107" max="15107" width="9" style="813" customWidth="1"/>
    <col min="15108" max="15108" width="7" style="813" customWidth="1"/>
    <col min="15109" max="15109" width="9.85546875" style="813" customWidth="1"/>
    <col min="15110" max="15110" width="7.28515625" style="813" customWidth="1"/>
    <col min="15111" max="15111" width="7.7109375" style="813" customWidth="1"/>
    <col min="15112" max="15112" width="10.140625" style="813" customWidth="1"/>
    <col min="15113" max="15113" width="9.140625" style="813" customWidth="1"/>
    <col min="15114" max="15114" width="8" style="813" customWidth="1"/>
    <col min="15115" max="15115" width="9.140625" style="813"/>
    <col min="15116" max="15116" width="10.140625" style="813" bestFit="1" customWidth="1"/>
    <col min="15117" max="15360" width="9.140625" style="813"/>
    <col min="15361" max="15361" width="23" style="813" customWidth="1"/>
    <col min="15362" max="15362" width="10.140625" style="813" customWidth="1"/>
    <col min="15363" max="15363" width="9" style="813" customWidth="1"/>
    <col min="15364" max="15364" width="7" style="813" customWidth="1"/>
    <col min="15365" max="15365" width="9.85546875" style="813" customWidth="1"/>
    <col min="15366" max="15366" width="7.28515625" style="813" customWidth="1"/>
    <col min="15367" max="15367" width="7.7109375" style="813" customWidth="1"/>
    <col min="15368" max="15368" width="10.140625" style="813" customWidth="1"/>
    <col min="15369" max="15369" width="9.140625" style="813" customWidth="1"/>
    <col min="15370" max="15370" width="8" style="813" customWidth="1"/>
    <col min="15371" max="15371" width="9.140625" style="813"/>
    <col min="15372" max="15372" width="10.140625" style="813" bestFit="1" customWidth="1"/>
    <col min="15373" max="15616" width="9.140625" style="813"/>
    <col min="15617" max="15617" width="23" style="813" customWidth="1"/>
    <col min="15618" max="15618" width="10.140625" style="813" customWidth="1"/>
    <col min="15619" max="15619" width="9" style="813" customWidth="1"/>
    <col min="15620" max="15620" width="7" style="813" customWidth="1"/>
    <col min="15621" max="15621" width="9.85546875" style="813" customWidth="1"/>
    <col min="15622" max="15622" width="7.28515625" style="813" customWidth="1"/>
    <col min="15623" max="15623" width="7.7109375" style="813" customWidth="1"/>
    <col min="15624" max="15624" width="10.140625" style="813" customWidth="1"/>
    <col min="15625" max="15625" width="9.140625" style="813" customWidth="1"/>
    <col min="15626" max="15626" width="8" style="813" customWidth="1"/>
    <col min="15627" max="15627" width="9.140625" style="813"/>
    <col min="15628" max="15628" width="10.140625" style="813" bestFit="1" customWidth="1"/>
    <col min="15629" max="15872" width="9.140625" style="813"/>
    <col min="15873" max="15873" width="23" style="813" customWidth="1"/>
    <col min="15874" max="15874" width="10.140625" style="813" customWidth="1"/>
    <col min="15875" max="15875" width="9" style="813" customWidth="1"/>
    <col min="15876" max="15876" width="7" style="813" customWidth="1"/>
    <col min="15877" max="15877" width="9.85546875" style="813" customWidth="1"/>
    <col min="15878" max="15878" width="7.28515625" style="813" customWidth="1"/>
    <col min="15879" max="15879" width="7.7109375" style="813" customWidth="1"/>
    <col min="15880" max="15880" width="10.140625" style="813" customWidth="1"/>
    <col min="15881" max="15881" width="9.140625" style="813" customWidth="1"/>
    <col min="15882" max="15882" width="8" style="813" customWidth="1"/>
    <col min="15883" max="15883" width="9.140625" style="813"/>
    <col min="15884" max="15884" width="10.140625" style="813" bestFit="1" customWidth="1"/>
    <col min="15885" max="16128" width="9.140625" style="813"/>
    <col min="16129" max="16129" width="23" style="813" customWidth="1"/>
    <col min="16130" max="16130" width="10.140625" style="813" customWidth="1"/>
    <col min="16131" max="16131" width="9" style="813" customWidth="1"/>
    <col min="16132" max="16132" width="7" style="813" customWidth="1"/>
    <col min="16133" max="16133" width="9.85546875" style="813" customWidth="1"/>
    <col min="16134" max="16134" width="7.28515625" style="813" customWidth="1"/>
    <col min="16135" max="16135" width="7.7109375" style="813" customWidth="1"/>
    <col min="16136" max="16136" width="10.140625" style="813" customWidth="1"/>
    <col min="16137" max="16137" width="9.140625" style="813" customWidth="1"/>
    <col min="16138" max="16138" width="8" style="813" customWidth="1"/>
    <col min="16139" max="16139" width="9.140625" style="813"/>
    <col min="16140" max="16140" width="10.140625" style="813" bestFit="1" customWidth="1"/>
    <col min="16141" max="16384" width="9.140625" style="813"/>
  </cols>
  <sheetData>
    <row r="1" spans="1:11">
      <c r="A1" s="1986" t="s">
        <v>1200</v>
      </c>
      <c r="B1" s="1986"/>
      <c r="C1" s="1986"/>
      <c r="D1" s="1986"/>
      <c r="E1" s="1986"/>
      <c r="F1" s="1986"/>
      <c r="G1" s="1986"/>
      <c r="H1" s="1986"/>
      <c r="I1" s="1986"/>
      <c r="J1" s="1986"/>
    </row>
    <row r="2" spans="1:11">
      <c r="A2" s="1986" t="s">
        <v>1169</v>
      </c>
      <c r="B2" s="1986"/>
      <c r="C2" s="1986"/>
      <c r="D2" s="1986"/>
      <c r="E2" s="1986"/>
      <c r="F2" s="1986"/>
      <c r="G2" s="1986"/>
      <c r="H2" s="1986"/>
      <c r="I2" s="1986"/>
      <c r="J2" s="1986"/>
    </row>
    <row r="3" spans="1:11" ht="16.5" thickBot="1">
      <c r="A3" s="1987" t="s">
        <v>1202</v>
      </c>
      <c r="B3" s="1987"/>
      <c r="C3" s="1987"/>
      <c r="D3" s="1987"/>
      <c r="E3" s="1987"/>
      <c r="F3" s="1987"/>
      <c r="G3" s="1987"/>
      <c r="H3" s="1987"/>
      <c r="I3" s="1987"/>
      <c r="J3" s="1987"/>
    </row>
    <row r="4" spans="1:11" ht="16.5" thickTop="1">
      <c r="A4" s="1950" t="s">
        <v>578</v>
      </c>
      <c r="B4" s="1952" t="s">
        <v>6</v>
      </c>
      <c r="C4" s="1952"/>
      <c r="D4" s="1952"/>
      <c r="E4" s="1952" t="s">
        <v>7</v>
      </c>
      <c r="F4" s="1952"/>
      <c r="G4" s="1952"/>
      <c r="H4" s="1952" t="s">
        <v>53</v>
      </c>
      <c r="I4" s="1952"/>
      <c r="J4" s="1953"/>
    </row>
    <row r="5" spans="1:11" ht="31.5">
      <c r="A5" s="1988"/>
      <c r="B5" s="1133" t="s">
        <v>1160</v>
      </c>
      <c r="C5" s="1133" t="s">
        <v>1170</v>
      </c>
      <c r="D5" s="1133" t="s">
        <v>1162</v>
      </c>
      <c r="E5" s="1133" t="s">
        <v>1160</v>
      </c>
      <c r="F5" s="1133" t="s">
        <v>1171</v>
      </c>
      <c r="G5" s="1133" t="s">
        <v>1162</v>
      </c>
      <c r="H5" s="1133" t="s">
        <v>1160</v>
      </c>
      <c r="I5" s="1133" t="s">
        <v>1170</v>
      </c>
      <c r="J5" s="1159" t="s">
        <v>1162</v>
      </c>
    </row>
    <row r="6" spans="1:11">
      <c r="A6" s="1163" t="s">
        <v>1172</v>
      </c>
      <c r="B6" s="1954"/>
      <c r="C6" s="1954"/>
      <c r="D6" s="1954"/>
      <c r="E6" s="1954"/>
      <c r="F6" s="1954"/>
      <c r="G6" s="1954"/>
      <c r="H6" s="1954"/>
      <c r="I6" s="1954"/>
      <c r="J6" s="1955"/>
    </row>
    <row r="7" spans="1:11">
      <c r="A7" s="1060" t="s">
        <v>1173</v>
      </c>
      <c r="B7" s="1155">
        <v>21736.256000000001</v>
      </c>
      <c r="C7" s="1155">
        <v>3703.6255999999998</v>
      </c>
      <c r="D7" s="1136">
        <v>48.155863313551158</v>
      </c>
      <c r="E7" s="1155">
        <v>154882.6102</v>
      </c>
      <c r="F7" s="1155">
        <v>15488.26102</v>
      </c>
      <c r="G7" s="1136">
        <v>18.747662328887589</v>
      </c>
      <c r="H7" s="1136">
        <v>229291.49922000003</v>
      </c>
      <c r="I7" s="1136">
        <v>22929.149921999997</v>
      </c>
      <c r="J7" s="1164">
        <v>26.989668079549677</v>
      </c>
    </row>
    <row r="8" spans="1:11" ht="18.75">
      <c r="A8" s="1060" t="s">
        <v>1201</v>
      </c>
      <c r="B8" s="1155">
        <v>11719.397999999999</v>
      </c>
      <c r="C8" s="1155">
        <v>1171.9398000000001</v>
      </c>
      <c r="D8" s="1136">
        <v>15.237980000060073</v>
      </c>
      <c r="E8" s="1155">
        <v>22448.853490000001</v>
      </c>
      <c r="F8" s="1155">
        <v>2244.8853489999997</v>
      </c>
      <c r="G8" s="1136">
        <v>2.7173065094766176</v>
      </c>
      <c r="H8" s="1136">
        <v>60529.273209999999</v>
      </c>
      <c r="I8" s="1136">
        <v>6052.927321000001</v>
      </c>
      <c r="J8" s="1164">
        <v>7.1248388997919827</v>
      </c>
    </row>
    <row r="9" spans="1:11">
      <c r="A9" s="1060" t="s">
        <v>1174</v>
      </c>
      <c r="B9" s="1155">
        <v>14977.518</v>
      </c>
      <c r="C9" s="1155">
        <v>1497.7518</v>
      </c>
      <c r="D9" s="1136">
        <v>19.474304032898253</v>
      </c>
      <c r="E9" s="1155">
        <v>10439.121859999999</v>
      </c>
      <c r="F9" s="1155">
        <v>1043.912186</v>
      </c>
      <c r="G9" s="1136">
        <v>1.2635965483062921</v>
      </c>
      <c r="H9" s="1136">
        <v>24894.468819999998</v>
      </c>
      <c r="I9" s="1136">
        <v>2489.4468820000002</v>
      </c>
      <c r="J9" s="1164">
        <v>2.9303024872449912</v>
      </c>
    </row>
    <row r="10" spans="1:11">
      <c r="A10" s="1060" t="s">
        <v>1175</v>
      </c>
      <c r="B10" s="1155">
        <v>200</v>
      </c>
      <c r="C10" s="1155">
        <v>20</v>
      </c>
      <c r="D10" s="1136">
        <v>0.26004714576738619</v>
      </c>
      <c r="E10" s="1155">
        <v>8094.1963699999997</v>
      </c>
      <c r="F10" s="1155">
        <v>809.41963699999997</v>
      </c>
      <c r="G10" s="1136">
        <v>0.97975660516384844</v>
      </c>
      <c r="H10" s="1136">
        <v>6806.6030000000001</v>
      </c>
      <c r="I10" s="1136">
        <v>680.66030000000001</v>
      </c>
      <c r="J10" s="1164">
        <v>0.80119828403670335</v>
      </c>
    </row>
    <row r="11" spans="1:11">
      <c r="A11" s="1060" t="s">
        <v>1176</v>
      </c>
      <c r="B11" s="1155">
        <v>0</v>
      </c>
      <c r="C11" s="1155">
        <v>0</v>
      </c>
      <c r="D11" s="1136">
        <v>0</v>
      </c>
      <c r="E11" s="1155">
        <v>0</v>
      </c>
      <c r="F11" s="1155">
        <v>0</v>
      </c>
      <c r="G11" s="1136">
        <v>0</v>
      </c>
      <c r="H11" s="1136">
        <v>0</v>
      </c>
      <c r="I11" s="1136">
        <v>0</v>
      </c>
      <c r="J11" s="1164">
        <v>0</v>
      </c>
      <c r="K11" s="1162"/>
    </row>
    <row r="12" spans="1:11">
      <c r="A12" s="1060" t="s">
        <v>1177</v>
      </c>
      <c r="B12" s="1155">
        <v>480.95499999999998</v>
      </c>
      <c r="C12" s="1155">
        <v>48.095500000000001</v>
      </c>
      <c r="D12" s="1136">
        <v>0.62535487496276609</v>
      </c>
      <c r="E12" s="1155">
        <v>1319.5429199999999</v>
      </c>
      <c r="F12" s="1155">
        <v>131.95429200000001</v>
      </c>
      <c r="G12" s="1136">
        <v>0.15972319333132165</v>
      </c>
      <c r="H12" s="1136">
        <v>848.19299999999998</v>
      </c>
      <c r="I12" s="1136">
        <v>84.819299999999998</v>
      </c>
      <c r="J12" s="1164">
        <v>9.9839931333139828E-2</v>
      </c>
    </row>
    <row r="13" spans="1:11">
      <c r="A13" s="1060" t="s">
        <v>1178</v>
      </c>
      <c r="B13" s="1155">
        <v>0</v>
      </c>
      <c r="C13" s="1155">
        <v>0</v>
      </c>
      <c r="D13" s="1136">
        <v>0</v>
      </c>
      <c r="E13" s="1155">
        <v>0</v>
      </c>
      <c r="F13" s="1155">
        <v>0</v>
      </c>
      <c r="G13" s="1136">
        <v>0</v>
      </c>
      <c r="H13" s="1136">
        <v>164.14400000000001</v>
      </c>
      <c r="I13" s="1136">
        <v>16.414400000000001</v>
      </c>
      <c r="J13" s="1164">
        <v>1.9321222515096097E-2</v>
      </c>
    </row>
    <row r="14" spans="1:11">
      <c r="A14" s="1060" t="s">
        <v>1179</v>
      </c>
      <c r="B14" s="1155">
        <v>12430</v>
      </c>
      <c r="C14" s="1155">
        <v>1243</v>
      </c>
      <c r="D14" s="1136">
        <v>16.161930109443052</v>
      </c>
      <c r="E14" s="1155">
        <v>7277.1630000000005</v>
      </c>
      <c r="F14" s="1155">
        <v>727.71630000000005</v>
      </c>
      <c r="G14" s="1136">
        <v>0.88085934541071265</v>
      </c>
      <c r="H14" s="1136">
        <v>24291.038</v>
      </c>
      <c r="I14" s="1136">
        <v>2429.1037999999999</v>
      </c>
      <c r="J14" s="1164">
        <v>2.8592732620178309</v>
      </c>
    </row>
    <row r="15" spans="1:11">
      <c r="A15" s="1060" t="s">
        <v>1180</v>
      </c>
      <c r="B15" s="1155">
        <v>65.004000000000005</v>
      </c>
      <c r="C15" s="1155">
        <v>6.5004</v>
      </c>
      <c r="D15" s="1136">
        <v>8.4520523317315868E-2</v>
      </c>
      <c r="E15" s="1155">
        <v>621682.1</v>
      </c>
      <c r="F15" s="1155">
        <v>62168.21</v>
      </c>
      <c r="G15" s="1136">
        <v>75.251095469423618</v>
      </c>
      <c r="H15" s="1136">
        <v>502727.64870000002</v>
      </c>
      <c r="I15" s="1136">
        <v>50272.764869999999</v>
      </c>
      <c r="J15" s="1164">
        <v>59.175557833510581</v>
      </c>
    </row>
    <row r="16" spans="1:11">
      <c r="A16" s="1150" t="s">
        <v>1181</v>
      </c>
      <c r="B16" s="1139">
        <v>61609.131000000008</v>
      </c>
      <c r="C16" s="1139">
        <v>7690.9130999999998</v>
      </c>
      <c r="D16" s="1139">
        <v>100</v>
      </c>
      <c r="E16" s="1139">
        <v>826143.58783999993</v>
      </c>
      <c r="F16" s="1139">
        <v>82614.358783999996</v>
      </c>
      <c r="G16" s="1139">
        <v>100</v>
      </c>
      <c r="H16" s="1139">
        <v>849552.8679500001</v>
      </c>
      <c r="I16" s="1139">
        <v>84955.286794999993</v>
      </c>
      <c r="J16" s="1165">
        <v>100</v>
      </c>
    </row>
    <row r="17" spans="1:12">
      <c r="A17" s="1163" t="s">
        <v>1182</v>
      </c>
      <c r="B17" s="1983"/>
      <c r="C17" s="1983"/>
      <c r="D17" s="1983"/>
      <c r="E17" s="1983"/>
      <c r="F17" s="1983"/>
      <c r="G17" s="1983"/>
      <c r="H17" s="1983"/>
      <c r="I17" s="1983"/>
      <c r="J17" s="1984"/>
    </row>
    <row r="18" spans="1:12">
      <c r="A18" s="1060" t="s">
        <v>1183</v>
      </c>
      <c r="B18" s="1155">
        <v>17430</v>
      </c>
      <c r="C18" s="1155">
        <v>1743</v>
      </c>
      <c r="D18" s="1136">
        <v>25.220980501216715</v>
      </c>
      <c r="E18" s="1155">
        <v>16488.527000000002</v>
      </c>
      <c r="F18" s="1155">
        <v>1648.8526999999999</v>
      </c>
      <c r="G18" s="1136">
        <v>1.9958427618024859</v>
      </c>
      <c r="H18" s="1136">
        <v>165612.85200000001</v>
      </c>
      <c r="I18" s="1136">
        <v>16561.285199999998</v>
      </c>
      <c r="J18" s="1164">
        <v>19.494119579219294</v>
      </c>
    </row>
    <row r="19" spans="1:12">
      <c r="A19" s="1060" t="s">
        <v>1184</v>
      </c>
      <c r="B19" s="1155">
        <v>14559.266</v>
      </c>
      <c r="C19" s="1155">
        <v>1455.9266</v>
      </c>
      <c r="D19" s="1136">
        <v>18.892207120128365</v>
      </c>
      <c r="E19" s="1155">
        <v>68924.738689999984</v>
      </c>
      <c r="F19" s="1155">
        <v>6892.4738690000004</v>
      </c>
      <c r="G19" s="1136">
        <v>8.3429490592800839</v>
      </c>
      <c r="H19" s="1136">
        <v>255983.92382</v>
      </c>
      <c r="I19" s="1136">
        <v>25598.392381999998</v>
      </c>
      <c r="J19" s="1164">
        <v>30.131606098449666</v>
      </c>
    </row>
    <row r="20" spans="1:12">
      <c r="A20" s="1060" t="s">
        <v>1185</v>
      </c>
      <c r="B20" s="1155">
        <v>27919.865000000002</v>
      </c>
      <c r="C20" s="1155">
        <v>2791.9865</v>
      </c>
      <c r="D20" s="1136">
        <v>38.897786933867181</v>
      </c>
      <c r="E20" s="1155">
        <v>120730.32214999999</v>
      </c>
      <c r="F20" s="1155">
        <v>12073.032214999999</v>
      </c>
      <c r="G20" s="1136">
        <v>14.613721382944625</v>
      </c>
      <c r="H20" s="1136">
        <v>76556.092300000004</v>
      </c>
      <c r="I20" s="1136">
        <v>7655.60923</v>
      </c>
      <c r="J20" s="1164">
        <v>9.0113393966185029</v>
      </c>
    </row>
    <row r="21" spans="1:12">
      <c r="A21" s="1060" t="s">
        <v>1186</v>
      </c>
      <c r="B21" s="1155">
        <v>0</v>
      </c>
      <c r="C21" s="1155">
        <v>0</v>
      </c>
      <c r="D21" s="1136">
        <v>0</v>
      </c>
      <c r="E21" s="1155">
        <v>620000</v>
      </c>
      <c r="F21" s="1155">
        <v>62000</v>
      </c>
      <c r="G21" s="1136">
        <v>75.047486795972802</v>
      </c>
      <c r="H21" s="1136">
        <v>351400</v>
      </c>
      <c r="I21" s="1136">
        <v>35140</v>
      </c>
      <c r="J21" s="1164">
        <v>41.36293492571253</v>
      </c>
    </row>
    <row r="22" spans="1:12">
      <c r="A22" s="1060" t="s">
        <v>1187</v>
      </c>
      <c r="B22" s="1155">
        <v>0</v>
      </c>
      <c r="C22" s="1155">
        <v>0</v>
      </c>
      <c r="D22" s="1136">
        <v>0</v>
      </c>
      <c r="E22" s="1155">
        <v>0</v>
      </c>
      <c r="F22" s="1155">
        <v>0</v>
      </c>
      <c r="G22" s="1136">
        <v>0</v>
      </c>
      <c r="H22" s="1136">
        <v>0</v>
      </c>
      <c r="I22" s="1136">
        <v>0</v>
      </c>
      <c r="J22" s="1164">
        <v>0</v>
      </c>
    </row>
    <row r="23" spans="1:12">
      <c r="A23" s="1060" t="s">
        <v>1188</v>
      </c>
      <c r="B23" s="1155">
        <v>1700</v>
      </c>
      <c r="C23" s="1155">
        <v>1700</v>
      </c>
      <c r="D23" s="1136">
        <v>16.989025444787746</v>
      </c>
      <c r="E23" s="1155">
        <v>0</v>
      </c>
      <c r="F23" s="1155">
        <v>0</v>
      </c>
      <c r="G23" s="1136">
        <v>0</v>
      </c>
      <c r="H23" s="1136">
        <v>0</v>
      </c>
      <c r="I23" s="1136">
        <v>0</v>
      </c>
      <c r="J23" s="1164">
        <v>0</v>
      </c>
    </row>
    <row r="24" spans="1:12">
      <c r="A24" s="1166" t="s">
        <v>1189</v>
      </c>
      <c r="B24" s="1155">
        <v>0</v>
      </c>
      <c r="C24" s="1155">
        <v>0</v>
      </c>
      <c r="D24" s="1136">
        <v>0</v>
      </c>
      <c r="E24" s="1155">
        <v>0</v>
      </c>
      <c r="F24" s="1155">
        <v>0</v>
      </c>
      <c r="G24" s="1136">
        <v>0</v>
      </c>
      <c r="H24" s="1136">
        <v>0</v>
      </c>
      <c r="I24" s="1136">
        <v>0</v>
      </c>
      <c r="J24" s="1164">
        <v>0</v>
      </c>
    </row>
    <row r="25" spans="1:12" ht="16.5" thickBot="1">
      <c r="A25" s="1097" t="s">
        <v>1190</v>
      </c>
      <c r="B25" s="1153">
        <v>61609.131000000001</v>
      </c>
      <c r="C25" s="1153">
        <v>7690.9130999999998</v>
      </c>
      <c r="D25" s="1153">
        <v>100</v>
      </c>
      <c r="E25" s="1153">
        <v>826143.58783999993</v>
      </c>
      <c r="F25" s="1153">
        <v>82614.358783999996</v>
      </c>
      <c r="G25" s="1153">
        <v>100</v>
      </c>
      <c r="H25" s="1153">
        <v>849552.86812</v>
      </c>
      <c r="I25" s="1153">
        <v>84955.286812000006</v>
      </c>
      <c r="J25" s="1161">
        <v>100</v>
      </c>
    </row>
    <row r="26" spans="1:12" ht="16.5" thickTop="1">
      <c r="A26" s="1972" t="s">
        <v>1141</v>
      </c>
      <c r="B26" s="1972"/>
      <c r="C26" s="1972"/>
      <c r="D26" s="1972"/>
      <c r="E26" s="1972"/>
      <c r="F26" s="1972"/>
      <c r="G26" s="1972"/>
      <c r="H26" s="1972"/>
      <c r="I26" s="1972"/>
      <c r="J26" s="1972"/>
    </row>
    <row r="27" spans="1:12">
      <c r="A27" s="1985" t="s">
        <v>1191</v>
      </c>
      <c r="B27" s="1985"/>
      <c r="C27" s="1985"/>
      <c r="D27" s="1985"/>
      <c r="E27" s="1985"/>
      <c r="F27" s="1985"/>
      <c r="G27" s="1985"/>
      <c r="H27" s="1985"/>
      <c r="I27" s="1985"/>
      <c r="J27" s="1985"/>
    </row>
    <row r="32" spans="1:12">
      <c r="L32" s="1042"/>
    </row>
    <row r="34" spans="12:12">
      <c r="L34" s="1042"/>
    </row>
  </sheetData>
  <mergeCells count="11">
    <mergeCell ref="B6:J6"/>
    <mergeCell ref="B17:J17"/>
    <mergeCell ref="A26:J26"/>
    <mergeCell ref="A27:J27"/>
    <mergeCell ref="A1:J1"/>
    <mergeCell ref="A2:J2"/>
    <mergeCell ref="A3:J3"/>
    <mergeCell ref="A4:A5"/>
    <mergeCell ref="B4:D4"/>
    <mergeCell ref="E4:G4"/>
    <mergeCell ref="H4:J4"/>
  </mergeCells>
  <pageMargins left="0.7" right="0.7" top="1" bottom="1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2"/>
  <sheetViews>
    <sheetView workbookViewId="0">
      <selection activeCell="O14" sqref="O14"/>
    </sheetView>
  </sheetViews>
  <sheetFormatPr defaultRowHeight="15.75"/>
  <cols>
    <col min="1" max="1" width="42.85546875" style="185" bestFit="1" customWidth="1"/>
    <col min="2" max="12" width="12.42578125" style="185" customWidth="1"/>
    <col min="13" max="13" width="11" style="185" bestFit="1" customWidth="1"/>
    <col min="14" max="256" width="9.140625" style="185"/>
    <col min="257" max="257" width="37.28515625" style="185" bestFit="1" customWidth="1"/>
    <col min="258" max="258" width="9.42578125" style="185" bestFit="1" customWidth="1"/>
    <col min="259" max="268" width="9.140625" style="185" customWidth="1"/>
    <col min="269" max="269" width="11" style="185" bestFit="1" customWidth="1"/>
    <col min="270" max="512" width="9.140625" style="185"/>
    <col min="513" max="513" width="37.28515625" style="185" bestFit="1" customWidth="1"/>
    <col min="514" max="514" width="9.42578125" style="185" bestFit="1" customWidth="1"/>
    <col min="515" max="524" width="9.140625" style="185" customWidth="1"/>
    <col min="525" max="525" width="11" style="185" bestFit="1" customWidth="1"/>
    <col min="526" max="768" width="9.140625" style="185"/>
    <col min="769" max="769" width="37.28515625" style="185" bestFit="1" customWidth="1"/>
    <col min="770" max="770" width="9.42578125" style="185" bestFit="1" customWidth="1"/>
    <col min="771" max="780" width="9.140625" style="185" customWidth="1"/>
    <col min="781" max="781" width="11" style="185" bestFit="1" customWidth="1"/>
    <col min="782" max="1024" width="9.140625" style="185"/>
    <col min="1025" max="1025" width="37.28515625" style="185" bestFit="1" customWidth="1"/>
    <col min="1026" max="1026" width="9.42578125" style="185" bestFit="1" customWidth="1"/>
    <col min="1027" max="1036" width="9.140625" style="185" customWidth="1"/>
    <col min="1037" max="1037" width="11" style="185" bestFit="1" customWidth="1"/>
    <col min="1038" max="1280" width="9.140625" style="185"/>
    <col min="1281" max="1281" width="37.28515625" style="185" bestFit="1" customWidth="1"/>
    <col min="1282" max="1282" width="9.42578125" style="185" bestFit="1" customWidth="1"/>
    <col min="1283" max="1292" width="9.140625" style="185" customWidth="1"/>
    <col min="1293" max="1293" width="11" style="185" bestFit="1" customWidth="1"/>
    <col min="1294" max="1536" width="9.140625" style="185"/>
    <col min="1537" max="1537" width="37.28515625" style="185" bestFit="1" customWidth="1"/>
    <col min="1538" max="1538" width="9.42578125" style="185" bestFit="1" customWidth="1"/>
    <col min="1539" max="1548" width="9.140625" style="185" customWidth="1"/>
    <col min="1549" max="1549" width="11" style="185" bestFit="1" customWidth="1"/>
    <col min="1550" max="1792" width="9.140625" style="185"/>
    <col min="1793" max="1793" width="37.28515625" style="185" bestFit="1" customWidth="1"/>
    <col min="1794" max="1794" width="9.42578125" style="185" bestFit="1" customWidth="1"/>
    <col min="1795" max="1804" width="9.140625" style="185" customWidth="1"/>
    <col min="1805" max="1805" width="11" style="185" bestFit="1" customWidth="1"/>
    <col min="1806" max="2048" width="9.140625" style="185"/>
    <col min="2049" max="2049" width="37.28515625" style="185" bestFit="1" customWidth="1"/>
    <col min="2050" max="2050" width="9.42578125" style="185" bestFit="1" customWidth="1"/>
    <col min="2051" max="2060" width="9.140625" style="185" customWidth="1"/>
    <col min="2061" max="2061" width="11" style="185" bestFit="1" customWidth="1"/>
    <col min="2062" max="2304" width="9.140625" style="185"/>
    <col min="2305" max="2305" width="37.28515625" style="185" bestFit="1" customWidth="1"/>
    <col min="2306" max="2306" width="9.42578125" style="185" bestFit="1" customWidth="1"/>
    <col min="2307" max="2316" width="9.140625" style="185" customWidth="1"/>
    <col min="2317" max="2317" width="11" style="185" bestFit="1" customWidth="1"/>
    <col min="2318" max="2560" width="9.140625" style="185"/>
    <col min="2561" max="2561" width="37.28515625" style="185" bestFit="1" customWidth="1"/>
    <col min="2562" max="2562" width="9.42578125" style="185" bestFit="1" customWidth="1"/>
    <col min="2563" max="2572" width="9.140625" style="185" customWidth="1"/>
    <col min="2573" max="2573" width="11" style="185" bestFit="1" customWidth="1"/>
    <col min="2574" max="2816" width="9.140625" style="185"/>
    <col min="2817" max="2817" width="37.28515625" style="185" bestFit="1" customWidth="1"/>
    <col min="2818" max="2818" width="9.42578125" style="185" bestFit="1" customWidth="1"/>
    <col min="2819" max="2828" width="9.140625" style="185" customWidth="1"/>
    <col min="2829" max="2829" width="11" style="185" bestFit="1" customWidth="1"/>
    <col min="2830" max="3072" width="9.140625" style="185"/>
    <col min="3073" max="3073" width="37.28515625" style="185" bestFit="1" customWidth="1"/>
    <col min="3074" max="3074" width="9.42578125" style="185" bestFit="1" customWidth="1"/>
    <col min="3075" max="3084" width="9.140625" style="185" customWidth="1"/>
    <col min="3085" max="3085" width="11" style="185" bestFit="1" customWidth="1"/>
    <col min="3086" max="3328" width="9.140625" style="185"/>
    <col min="3329" max="3329" width="37.28515625" style="185" bestFit="1" customWidth="1"/>
    <col min="3330" max="3330" width="9.42578125" style="185" bestFit="1" customWidth="1"/>
    <col min="3331" max="3340" width="9.140625" style="185" customWidth="1"/>
    <col min="3341" max="3341" width="11" style="185" bestFit="1" customWidth="1"/>
    <col min="3342" max="3584" width="9.140625" style="185"/>
    <col min="3585" max="3585" width="37.28515625" style="185" bestFit="1" customWidth="1"/>
    <col min="3586" max="3586" width="9.42578125" style="185" bestFit="1" customWidth="1"/>
    <col min="3587" max="3596" width="9.140625" style="185" customWidth="1"/>
    <col min="3597" max="3597" width="11" style="185" bestFit="1" customWidth="1"/>
    <col min="3598" max="3840" width="9.140625" style="185"/>
    <col min="3841" max="3841" width="37.28515625" style="185" bestFit="1" customWidth="1"/>
    <col min="3842" max="3842" width="9.42578125" style="185" bestFit="1" customWidth="1"/>
    <col min="3843" max="3852" width="9.140625" style="185" customWidth="1"/>
    <col min="3853" max="3853" width="11" style="185" bestFit="1" customWidth="1"/>
    <col min="3854" max="4096" width="9.140625" style="185"/>
    <col min="4097" max="4097" width="37.28515625" style="185" bestFit="1" customWidth="1"/>
    <col min="4098" max="4098" width="9.42578125" style="185" bestFit="1" customWidth="1"/>
    <col min="4099" max="4108" width="9.140625" style="185" customWidth="1"/>
    <col min="4109" max="4109" width="11" style="185" bestFit="1" customWidth="1"/>
    <col min="4110" max="4352" width="9.140625" style="185"/>
    <col min="4353" max="4353" width="37.28515625" style="185" bestFit="1" customWidth="1"/>
    <col min="4354" max="4354" width="9.42578125" style="185" bestFit="1" customWidth="1"/>
    <col min="4355" max="4364" width="9.140625" style="185" customWidth="1"/>
    <col min="4365" max="4365" width="11" style="185" bestFit="1" customWidth="1"/>
    <col min="4366" max="4608" width="9.140625" style="185"/>
    <col min="4609" max="4609" width="37.28515625" style="185" bestFit="1" customWidth="1"/>
    <col min="4610" max="4610" width="9.42578125" style="185" bestFit="1" customWidth="1"/>
    <col min="4611" max="4620" width="9.140625" style="185" customWidth="1"/>
    <col min="4621" max="4621" width="11" style="185" bestFit="1" customWidth="1"/>
    <col min="4622" max="4864" width="9.140625" style="185"/>
    <col min="4865" max="4865" width="37.28515625" style="185" bestFit="1" customWidth="1"/>
    <col min="4866" max="4866" width="9.42578125" style="185" bestFit="1" customWidth="1"/>
    <col min="4867" max="4876" width="9.140625" style="185" customWidth="1"/>
    <col min="4877" max="4877" width="11" style="185" bestFit="1" customWidth="1"/>
    <col min="4878" max="5120" width="9.140625" style="185"/>
    <col min="5121" max="5121" width="37.28515625" style="185" bestFit="1" customWidth="1"/>
    <col min="5122" max="5122" width="9.42578125" style="185" bestFit="1" customWidth="1"/>
    <col min="5123" max="5132" width="9.140625" style="185" customWidth="1"/>
    <col min="5133" max="5133" width="11" style="185" bestFit="1" customWidth="1"/>
    <col min="5134" max="5376" width="9.140625" style="185"/>
    <col min="5377" max="5377" width="37.28515625" style="185" bestFit="1" customWidth="1"/>
    <col min="5378" max="5378" width="9.42578125" style="185" bestFit="1" customWidth="1"/>
    <col min="5379" max="5388" width="9.140625" style="185" customWidth="1"/>
    <col min="5389" max="5389" width="11" style="185" bestFit="1" customWidth="1"/>
    <col min="5390" max="5632" width="9.140625" style="185"/>
    <col min="5633" max="5633" width="37.28515625" style="185" bestFit="1" customWidth="1"/>
    <col min="5634" max="5634" width="9.42578125" style="185" bestFit="1" customWidth="1"/>
    <col min="5635" max="5644" width="9.140625" style="185" customWidth="1"/>
    <col min="5645" max="5645" width="11" style="185" bestFit="1" customWidth="1"/>
    <col min="5646" max="5888" width="9.140625" style="185"/>
    <col min="5889" max="5889" width="37.28515625" style="185" bestFit="1" customWidth="1"/>
    <col min="5890" max="5890" width="9.42578125" style="185" bestFit="1" customWidth="1"/>
    <col min="5891" max="5900" width="9.140625" style="185" customWidth="1"/>
    <col min="5901" max="5901" width="11" style="185" bestFit="1" customWidth="1"/>
    <col min="5902" max="6144" width="9.140625" style="185"/>
    <col min="6145" max="6145" width="37.28515625" style="185" bestFit="1" customWidth="1"/>
    <col min="6146" max="6146" width="9.42578125" style="185" bestFit="1" customWidth="1"/>
    <col min="6147" max="6156" width="9.140625" style="185" customWidth="1"/>
    <col min="6157" max="6157" width="11" style="185" bestFit="1" customWidth="1"/>
    <col min="6158" max="6400" width="9.140625" style="185"/>
    <col min="6401" max="6401" width="37.28515625" style="185" bestFit="1" customWidth="1"/>
    <col min="6402" max="6402" width="9.42578125" style="185" bestFit="1" customWidth="1"/>
    <col min="6403" max="6412" width="9.140625" style="185" customWidth="1"/>
    <col min="6413" max="6413" width="11" style="185" bestFit="1" customWidth="1"/>
    <col min="6414" max="6656" width="9.140625" style="185"/>
    <col min="6657" max="6657" width="37.28515625" style="185" bestFit="1" customWidth="1"/>
    <col min="6658" max="6658" width="9.42578125" style="185" bestFit="1" customWidth="1"/>
    <col min="6659" max="6668" width="9.140625" style="185" customWidth="1"/>
    <col min="6669" max="6669" width="11" style="185" bestFit="1" customWidth="1"/>
    <col min="6670" max="6912" width="9.140625" style="185"/>
    <col min="6913" max="6913" width="37.28515625" style="185" bestFit="1" customWidth="1"/>
    <col min="6914" max="6914" width="9.42578125" style="185" bestFit="1" customWidth="1"/>
    <col min="6915" max="6924" width="9.140625" style="185" customWidth="1"/>
    <col min="6925" max="6925" width="11" style="185" bestFit="1" customWidth="1"/>
    <col min="6926" max="7168" width="9.140625" style="185"/>
    <col min="7169" max="7169" width="37.28515625" style="185" bestFit="1" customWidth="1"/>
    <col min="7170" max="7170" width="9.42578125" style="185" bestFit="1" customWidth="1"/>
    <col min="7171" max="7180" width="9.140625" style="185" customWidth="1"/>
    <col min="7181" max="7181" width="11" style="185" bestFit="1" customWidth="1"/>
    <col min="7182" max="7424" width="9.140625" style="185"/>
    <col min="7425" max="7425" width="37.28515625" style="185" bestFit="1" customWidth="1"/>
    <col min="7426" max="7426" width="9.42578125" style="185" bestFit="1" customWidth="1"/>
    <col min="7427" max="7436" width="9.140625" style="185" customWidth="1"/>
    <col min="7437" max="7437" width="11" style="185" bestFit="1" customWidth="1"/>
    <col min="7438" max="7680" width="9.140625" style="185"/>
    <col min="7681" max="7681" width="37.28515625" style="185" bestFit="1" customWidth="1"/>
    <col min="7682" max="7682" width="9.42578125" style="185" bestFit="1" customWidth="1"/>
    <col min="7683" max="7692" width="9.140625" style="185" customWidth="1"/>
    <col min="7693" max="7693" width="11" style="185" bestFit="1" customWidth="1"/>
    <col min="7694" max="7936" width="9.140625" style="185"/>
    <col min="7937" max="7937" width="37.28515625" style="185" bestFit="1" customWidth="1"/>
    <col min="7938" max="7938" width="9.42578125" style="185" bestFit="1" customWidth="1"/>
    <col min="7939" max="7948" width="9.140625" style="185" customWidth="1"/>
    <col min="7949" max="7949" width="11" style="185" bestFit="1" customWidth="1"/>
    <col min="7950" max="8192" width="9.140625" style="185"/>
    <col min="8193" max="8193" width="37.28515625" style="185" bestFit="1" customWidth="1"/>
    <col min="8194" max="8194" width="9.42578125" style="185" bestFit="1" customWidth="1"/>
    <col min="8195" max="8204" width="9.140625" style="185" customWidth="1"/>
    <col min="8205" max="8205" width="11" style="185" bestFit="1" customWidth="1"/>
    <col min="8206" max="8448" width="9.140625" style="185"/>
    <col min="8449" max="8449" width="37.28515625" style="185" bestFit="1" customWidth="1"/>
    <col min="8450" max="8450" width="9.42578125" style="185" bestFit="1" customWidth="1"/>
    <col min="8451" max="8460" width="9.140625" style="185" customWidth="1"/>
    <col min="8461" max="8461" width="11" style="185" bestFit="1" customWidth="1"/>
    <col min="8462" max="8704" width="9.140625" style="185"/>
    <col min="8705" max="8705" width="37.28515625" style="185" bestFit="1" customWidth="1"/>
    <col min="8706" max="8706" width="9.42578125" style="185" bestFit="1" customWidth="1"/>
    <col min="8707" max="8716" width="9.140625" style="185" customWidth="1"/>
    <col min="8717" max="8717" width="11" style="185" bestFit="1" customWidth="1"/>
    <col min="8718" max="8960" width="9.140625" style="185"/>
    <col min="8961" max="8961" width="37.28515625" style="185" bestFit="1" customWidth="1"/>
    <col min="8962" max="8962" width="9.42578125" style="185" bestFit="1" customWidth="1"/>
    <col min="8963" max="8972" width="9.140625" style="185" customWidth="1"/>
    <col min="8973" max="8973" width="11" style="185" bestFit="1" customWidth="1"/>
    <col min="8974" max="9216" width="9.140625" style="185"/>
    <col min="9217" max="9217" width="37.28515625" style="185" bestFit="1" customWidth="1"/>
    <col min="9218" max="9218" width="9.42578125" style="185" bestFit="1" customWidth="1"/>
    <col min="9219" max="9228" width="9.140625" style="185" customWidth="1"/>
    <col min="9229" max="9229" width="11" style="185" bestFit="1" customWidth="1"/>
    <col min="9230" max="9472" width="9.140625" style="185"/>
    <col min="9473" max="9473" width="37.28515625" style="185" bestFit="1" customWidth="1"/>
    <col min="9474" max="9474" width="9.42578125" style="185" bestFit="1" customWidth="1"/>
    <col min="9475" max="9484" width="9.140625" style="185" customWidth="1"/>
    <col min="9485" max="9485" width="11" style="185" bestFit="1" customWidth="1"/>
    <col min="9486" max="9728" width="9.140625" style="185"/>
    <col min="9729" max="9729" width="37.28515625" style="185" bestFit="1" customWidth="1"/>
    <col min="9730" max="9730" width="9.42578125" style="185" bestFit="1" customWidth="1"/>
    <col min="9731" max="9740" width="9.140625" style="185" customWidth="1"/>
    <col min="9741" max="9741" width="11" style="185" bestFit="1" customWidth="1"/>
    <col min="9742" max="9984" width="9.140625" style="185"/>
    <col min="9985" max="9985" width="37.28515625" style="185" bestFit="1" customWidth="1"/>
    <col min="9986" max="9986" width="9.42578125" style="185" bestFit="1" customWidth="1"/>
    <col min="9987" max="9996" width="9.140625" style="185" customWidth="1"/>
    <col min="9997" max="9997" width="11" style="185" bestFit="1" customWidth="1"/>
    <col min="9998" max="10240" width="9.140625" style="185"/>
    <col min="10241" max="10241" width="37.28515625" style="185" bestFit="1" customWidth="1"/>
    <col min="10242" max="10242" width="9.42578125" style="185" bestFit="1" customWidth="1"/>
    <col min="10243" max="10252" width="9.140625" style="185" customWidth="1"/>
    <col min="10253" max="10253" width="11" style="185" bestFit="1" customWidth="1"/>
    <col min="10254" max="10496" width="9.140625" style="185"/>
    <col min="10497" max="10497" width="37.28515625" style="185" bestFit="1" customWidth="1"/>
    <col min="10498" max="10498" width="9.42578125" style="185" bestFit="1" customWidth="1"/>
    <col min="10499" max="10508" width="9.140625" style="185" customWidth="1"/>
    <col min="10509" max="10509" width="11" style="185" bestFit="1" customWidth="1"/>
    <col min="10510" max="10752" width="9.140625" style="185"/>
    <col min="10753" max="10753" width="37.28515625" style="185" bestFit="1" customWidth="1"/>
    <col min="10754" max="10754" width="9.42578125" style="185" bestFit="1" customWidth="1"/>
    <col min="10755" max="10764" width="9.140625" style="185" customWidth="1"/>
    <col min="10765" max="10765" width="11" style="185" bestFit="1" customWidth="1"/>
    <col min="10766" max="11008" width="9.140625" style="185"/>
    <col min="11009" max="11009" width="37.28515625" style="185" bestFit="1" customWidth="1"/>
    <col min="11010" max="11010" width="9.42578125" style="185" bestFit="1" customWidth="1"/>
    <col min="11011" max="11020" width="9.140625" style="185" customWidth="1"/>
    <col min="11021" max="11021" width="11" style="185" bestFit="1" customWidth="1"/>
    <col min="11022" max="11264" width="9.140625" style="185"/>
    <col min="11265" max="11265" width="37.28515625" style="185" bestFit="1" customWidth="1"/>
    <col min="11266" max="11266" width="9.42578125" style="185" bestFit="1" customWidth="1"/>
    <col min="11267" max="11276" width="9.140625" style="185" customWidth="1"/>
    <col min="11277" max="11277" width="11" style="185" bestFit="1" customWidth="1"/>
    <col min="11278" max="11520" width="9.140625" style="185"/>
    <col min="11521" max="11521" width="37.28515625" style="185" bestFit="1" customWidth="1"/>
    <col min="11522" max="11522" width="9.42578125" style="185" bestFit="1" customWidth="1"/>
    <col min="11523" max="11532" width="9.140625" style="185" customWidth="1"/>
    <col min="11533" max="11533" width="11" style="185" bestFit="1" customWidth="1"/>
    <col min="11534" max="11776" width="9.140625" style="185"/>
    <col min="11777" max="11777" width="37.28515625" style="185" bestFit="1" customWidth="1"/>
    <col min="11778" max="11778" width="9.42578125" style="185" bestFit="1" customWidth="1"/>
    <col min="11779" max="11788" width="9.140625" style="185" customWidth="1"/>
    <col min="11789" max="11789" width="11" style="185" bestFit="1" customWidth="1"/>
    <col min="11790" max="12032" width="9.140625" style="185"/>
    <col min="12033" max="12033" width="37.28515625" style="185" bestFit="1" customWidth="1"/>
    <col min="12034" max="12034" width="9.42578125" style="185" bestFit="1" customWidth="1"/>
    <col min="12035" max="12044" width="9.140625" style="185" customWidth="1"/>
    <col min="12045" max="12045" width="11" style="185" bestFit="1" customWidth="1"/>
    <col min="12046" max="12288" width="9.140625" style="185"/>
    <col min="12289" max="12289" width="37.28515625" style="185" bestFit="1" customWidth="1"/>
    <col min="12290" max="12290" width="9.42578125" style="185" bestFit="1" customWidth="1"/>
    <col min="12291" max="12300" width="9.140625" style="185" customWidth="1"/>
    <col min="12301" max="12301" width="11" style="185" bestFit="1" customWidth="1"/>
    <col min="12302" max="12544" width="9.140625" style="185"/>
    <col min="12545" max="12545" width="37.28515625" style="185" bestFit="1" customWidth="1"/>
    <col min="12546" max="12546" width="9.42578125" style="185" bestFit="1" customWidth="1"/>
    <col min="12547" max="12556" width="9.140625" style="185" customWidth="1"/>
    <col min="12557" max="12557" width="11" style="185" bestFit="1" customWidth="1"/>
    <col min="12558" max="12800" width="9.140625" style="185"/>
    <col min="12801" max="12801" width="37.28515625" style="185" bestFit="1" customWidth="1"/>
    <col min="12802" max="12802" width="9.42578125" style="185" bestFit="1" customWidth="1"/>
    <col min="12803" max="12812" width="9.140625" style="185" customWidth="1"/>
    <col min="12813" max="12813" width="11" style="185" bestFit="1" customWidth="1"/>
    <col min="12814" max="13056" width="9.140625" style="185"/>
    <col min="13057" max="13057" width="37.28515625" style="185" bestFit="1" customWidth="1"/>
    <col min="13058" max="13058" width="9.42578125" style="185" bestFit="1" customWidth="1"/>
    <col min="13059" max="13068" width="9.140625" style="185" customWidth="1"/>
    <col min="13069" max="13069" width="11" style="185" bestFit="1" customWidth="1"/>
    <col min="13070" max="13312" width="9.140625" style="185"/>
    <col min="13313" max="13313" width="37.28515625" style="185" bestFit="1" customWidth="1"/>
    <col min="13314" max="13314" width="9.42578125" style="185" bestFit="1" customWidth="1"/>
    <col min="13315" max="13324" width="9.140625" style="185" customWidth="1"/>
    <col min="13325" max="13325" width="11" style="185" bestFit="1" customWidth="1"/>
    <col min="13326" max="13568" width="9.140625" style="185"/>
    <col min="13569" max="13569" width="37.28515625" style="185" bestFit="1" customWidth="1"/>
    <col min="13570" max="13570" width="9.42578125" style="185" bestFit="1" customWidth="1"/>
    <col min="13571" max="13580" width="9.140625" style="185" customWidth="1"/>
    <col min="13581" max="13581" width="11" style="185" bestFit="1" customWidth="1"/>
    <col min="13582" max="13824" width="9.140625" style="185"/>
    <col min="13825" max="13825" width="37.28515625" style="185" bestFit="1" customWidth="1"/>
    <col min="13826" max="13826" width="9.42578125" style="185" bestFit="1" customWidth="1"/>
    <col min="13827" max="13836" width="9.140625" style="185" customWidth="1"/>
    <col min="13837" max="13837" width="11" style="185" bestFit="1" customWidth="1"/>
    <col min="13838" max="14080" width="9.140625" style="185"/>
    <col min="14081" max="14081" width="37.28515625" style="185" bestFit="1" customWidth="1"/>
    <col min="14082" max="14082" width="9.42578125" style="185" bestFit="1" customWidth="1"/>
    <col min="14083" max="14092" width="9.140625" style="185" customWidth="1"/>
    <col min="14093" max="14093" width="11" style="185" bestFit="1" customWidth="1"/>
    <col min="14094" max="14336" width="9.140625" style="185"/>
    <col min="14337" max="14337" width="37.28515625" style="185" bestFit="1" customWidth="1"/>
    <col min="14338" max="14338" width="9.42578125" style="185" bestFit="1" customWidth="1"/>
    <col min="14339" max="14348" width="9.140625" style="185" customWidth="1"/>
    <col min="14349" max="14349" width="11" style="185" bestFit="1" customWidth="1"/>
    <col min="14350" max="14592" width="9.140625" style="185"/>
    <col min="14593" max="14593" width="37.28515625" style="185" bestFit="1" customWidth="1"/>
    <col min="14594" max="14594" width="9.42578125" style="185" bestFit="1" customWidth="1"/>
    <col min="14595" max="14604" width="9.140625" style="185" customWidth="1"/>
    <col min="14605" max="14605" width="11" style="185" bestFit="1" customWidth="1"/>
    <col min="14606" max="14848" width="9.140625" style="185"/>
    <col min="14849" max="14849" width="37.28515625" style="185" bestFit="1" customWidth="1"/>
    <col min="14850" max="14850" width="9.42578125" style="185" bestFit="1" customWidth="1"/>
    <col min="14851" max="14860" width="9.140625" style="185" customWidth="1"/>
    <col min="14861" max="14861" width="11" style="185" bestFit="1" customWidth="1"/>
    <col min="14862" max="15104" width="9.140625" style="185"/>
    <col min="15105" max="15105" width="37.28515625" style="185" bestFit="1" customWidth="1"/>
    <col min="15106" max="15106" width="9.42578125" style="185" bestFit="1" customWidth="1"/>
    <col min="15107" max="15116" width="9.140625" style="185" customWidth="1"/>
    <col min="15117" max="15117" width="11" style="185" bestFit="1" customWidth="1"/>
    <col min="15118" max="15360" width="9.140625" style="185"/>
    <col min="15361" max="15361" width="37.28515625" style="185" bestFit="1" customWidth="1"/>
    <col min="15362" max="15362" width="9.42578125" style="185" bestFit="1" customWidth="1"/>
    <col min="15363" max="15372" width="9.140625" style="185" customWidth="1"/>
    <col min="15373" max="15373" width="11" style="185" bestFit="1" customWidth="1"/>
    <col min="15374" max="15616" width="9.140625" style="185"/>
    <col min="15617" max="15617" width="37.28515625" style="185" bestFit="1" customWidth="1"/>
    <col min="15618" max="15618" width="9.42578125" style="185" bestFit="1" customWidth="1"/>
    <col min="15619" max="15628" width="9.140625" style="185" customWidth="1"/>
    <col min="15629" max="15629" width="11" style="185" bestFit="1" customWidth="1"/>
    <col min="15630" max="15872" width="9.140625" style="185"/>
    <col min="15873" max="15873" width="37.28515625" style="185" bestFit="1" customWidth="1"/>
    <col min="15874" max="15874" width="9.42578125" style="185" bestFit="1" customWidth="1"/>
    <col min="15875" max="15884" width="9.140625" style="185" customWidth="1"/>
    <col min="15885" max="15885" width="11" style="185" bestFit="1" customWidth="1"/>
    <col min="15886" max="16128" width="9.140625" style="185"/>
    <col min="16129" max="16129" width="37.28515625" style="185" bestFit="1" customWidth="1"/>
    <col min="16130" max="16130" width="9.42578125" style="185" bestFit="1" customWidth="1"/>
    <col min="16131" max="16140" width="9.140625" style="185" customWidth="1"/>
    <col min="16141" max="16141" width="11" style="185" bestFit="1" customWidth="1"/>
    <col min="16142" max="16384" width="9.140625" style="185"/>
  </cols>
  <sheetData>
    <row r="1" spans="1:13">
      <c r="A1" s="1579" t="s">
        <v>213</v>
      </c>
      <c r="B1" s="1579"/>
      <c r="C1" s="1579"/>
      <c r="D1" s="1579"/>
      <c r="E1" s="1579"/>
      <c r="F1" s="1579"/>
      <c r="G1" s="1579"/>
      <c r="H1" s="1579"/>
      <c r="I1" s="1579"/>
      <c r="J1" s="1579"/>
      <c r="K1" s="1579"/>
      <c r="L1" s="1579"/>
    </row>
    <row r="2" spans="1:13">
      <c r="A2" s="1580" t="s">
        <v>221</v>
      </c>
      <c r="B2" s="1580"/>
      <c r="C2" s="1580"/>
      <c r="D2" s="1580"/>
      <c r="E2" s="1580"/>
      <c r="F2" s="1580"/>
      <c r="G2" s="1580"/>
      <c r="H2" s="1580"/>
      <c r="I2" s="1580"/>
      <c r="J2" s="1580"/>
      <c r="K2" s="1580"/>
      <c r="L2" s="1580"/>
    </row>
    <row r="3" spans="1:13" ht="15.75" customHeight="1">
      <c r="A3" s="1580" t="s">
        <v>222</v>
      </c>
      <c r="B3" s="1580"/>
      <c r="C3" s="1580"/>
      <c r="D3" s="1580"/>
      <c r="E3" s="1580"/>
      <c r="F3" s="1580"/>
      <c r="G3" s="1580"/>
      <c r="H3" s="1580"/>
      <c r="I3" s="1580"/>
      <c r="J3" s="1580"/>
      <c r="K3" s="1580"/>
      <c r="L3" s="1580"/>
    </row>
    <row r="4" spans="1:13" ht="16.5" thickBot="1">
      <c r="A4" s="1553" t="str">
        <f>CPI_new!A4</f>
        <v>Mid-Jan 2018</v>
      </c>
      <c r="B4" s="1553"/>
      <c r="C4" s="1553"/>
      <c r="D4" s="1553"/>
      <c r="E4" s="1553"/>
      <c r="F4" s="1553"/>
      <c r="G4" s="1553"/>
      <c r="H4" s="1553"/>
      <c r="I4" s="1553"/>
      <c r="J4" s="1553"/>
      <c r="K4" s="1553"/>
      <c r="L4" s="1553"/>
      <c r="M4" s="186"/>
    </row>
    <row r="5" spans="1:13" ht="21.75" customHeight="1" thickTop="1">
      <c r="A5" s="1581" t="s">
        <v>223</v>
      </c>
      <c r="B5" s="1583" t="s">
        <v>224</v>
      </c>
      <c r="C5" s="187" t="s">
        <v>6</v>
      </c>
      <c r="D5" s="1585" t="s">
        <v>7</v>
      </c>
      <c r="E5" s="1586"/>
      <c r="F5" s="1585" t="s">
        <v>53</v>
      </c>
      <c r="G5" s="1587"/>
      <c r="H5" s="1586"/>
      <c r="I5" s="1588" t="s">
        <v>155</v>
      </c>
      <c r="J5" s="1589"/>
      <c r="K5" s="1589"/>
      <c r="L5" s="1590"/>
    </row>
    <row r="6" spans="1:13">
      <c r="A6" s="1582"/>
      <c r="B6" s="1584"/>
      <c r="C6" s="188" t="str">
        <f>CPI_new!C6</f>
        <v>Dec/Jan</v>
      </c>
      <c r="D6" s="188" t="str">
        <f>CPI_new!D6</f>
        <v>Nov/Dec</v>
      </c>
      <c r="E6" s="188" t="str">
        <f>CPI_new!E6</f>
        <v>Dec/Jan</v>
      </c>
      <c r="F6" s="188" t="str">
        <f>CPI_new!F6</f>
        <v>Oct/Nov</v>
      </c>
      <c r="G6" s="188" t="str">
        <f>CPI_new!G6</f>
        <v>Nov/Dec</v>
      </c>
      <c r="H6" s="188" t="str">
        <f>CPI_new!H6</f>
        <v>Dec/Jan</v>
      </c>
      <c r="I6" s="189" t="s">
        <v>159</v>
      </c>
      <c r="J6" s="190" t="s">
        <v>159</v>
      </c>
      <c r="K6" s="191" t="s">
        <v>160</v>
      </c>
      <c r="L6" s="192" t="s">
        <v>160</v>
      </c>
    </row>
    <row r="7" spans="1:13">
      <c r="A7" s="193">
        <v>1</v>
      </c>
      <c r="B7" s="194">
        <v>2</v>
      </c>
      <c r="C7" s="195">
        <v>3</v>
      </c>
      <c r="D7" s="194">
        <v>4</v>
      </c>
      <c r="E7" s="194">
        <v>5</v>
      </c>
      <c r="F7" s="196">
        <v>6</v>
      </c>
      <c r="G7" s="190">
        <v>7</v>
      </c>
      <c r="H7" s="195">
        <v>8</v>
      </c>
      <c r="I7" s="197" t="s">
        <v>161</v>
      </c>
      <c r="J7" s="198" t="s">
        <v>162</v>
      </c>
      <c r="K7" s="199" t="s">
        <v>163</v>
      </c>
      <c r="L7" s="200" t="s">
        <v>164</v>
      </c>
    </row>
    <row r="8" spans="1:13" ht="24" customHeight="1">
      <c r="A8" s="201" t="s">
        <v>225</v>
      </c>
      <c r="B8" s="202">
        <v>100</v>
      </c>
      <c r="C8" s="203">
        <v>315.16345996420114</v>
      </c>
      <c r="D8" s="203">
        <v>329.35612465410895</v>
      </c>
      <c r="E8" s="203">
        <v>320.81049430218025</v>
      </c>
      <c r="F8" s="203">
        <v>338.04932615824339</v>
      </c>
      <c r="G8" s="203">
        <v>335.15150734025735</v>
      </c>
      <c r="H8" s="203">
        <v>327.08225345622122</v>
      </c>
      <c r="I8" s="203">
        <v>1.7917795224803541</v>
      </c>
      <c r="J8" s="203">
        <v>-2.5946474688768433</v>
      </c>
      <c r="K8" s="204">
        <v>1.9549731899148668</v>
      </c>
      <c r="L8" s="205">
        <v>-2.4076436200670059</v>
      </c>
      <c r="M8" s="206"/>
    </row>
    <row r="9" spans="1:13" ht="21" customHeight="1">
      <c r="A9" s="201" t="s">
        <v>226</v>
      </c>
      <c r="B9" s="202">
        <v>49.593021995747016</v>
      </c>
      <c r="C9" s="203">
        <v>371.34731744795909</v>
      </c>
      <c r="D9" s="203">
        <v>396.42718130939505</v>
      </c>
      <c r="E9" s="203">
        <v>378.70480149567743</v>
      </c>
      <c r="F9" s="203">
        <v>409.84193827585761</v>
      </c>
      <c r="G9" s="203">
        <v>402.78330283991187</v>
      </c>
      <c r="H9" s="203">
        <v>382.44628601177249</v>
      </c>
      <c r="I9" s="203">
        <v>1.9812945191799827</v>
      </c>
      <c r="J9" s="203">
        <v>-4.4705258996572326</v>
      </c>
      <c r="K9" s="204">
        <v>0.98796859752457067</v>
      </c>
      <c r="L9" s="205">
        <v>-5.04912112412525</v>
      </c>
      <c r="M9" s="206"/>
    </row>
    <row r="10" spans="1:13" ht="21" customHeight="1">
      <c r="A10" s="211" t="s">
        <v>227</v>
      </c>
      <c r="B10" s="212">
        <v>16.575694084141823</v>
      </c>
      <c r="C10" s="213">
        <v>280.92162291685349</v>
      </c>
      <c r="D10" s="213">
        <v>282.03606836882193</v>
      </c>
      <c r="E10" s="213">
        <v>281.23107452433283</v>
      </c>
      <c r="F10" s="213">
        <v>289.53079220397626</v>
      </c>
      <c r="G10" s="213">
        <v>292.22995717103703</v>
      </c>
      <c r="H10" s="213">
        <v>291.26503783136991</v>
      </c>
      <c r="I10" s="213">
        <v>0.11015585210788004</v>
      </c>
      <c r="J10" s="213">
        <v>-0.28542230401411928</v>
      </c>
      <c r="K10" s="214">
        <v>3.5678714821995641</v>
      </c>
      <c r="L10" s="215">
        <v>-0.33019179450597846</v>
      </c>
      <c r="M10" s="206"/>
    </row>
    <row r="11" spans="1:13" ht="21" customHeight="1">
      <c r="A11" s="211" t="s">
        <v>228</v>
      </c>
      <c r="B11" s="212">
        <v>6.0860312040333113</v>
      </c>
      <c r="C11" s="213">
        <v>410.0544455536882</v>
      </c>
      <c r="D11" s="213">
        <v>450.56830922629263</v>
      </c>
      <c r="E11" s="213">
        <v>395.82970421756943</v>
      </c>
      <c r="F11" s="213">
        <v>450.77073797722005</v>
      </c>
      <c r="G11" s="213">
        <v>432.86933777423405</v>
      </c>
      <c r="H11" s="213">
        <v>380.78996485361995</v>
      </c>
      <c r="I11" s="213">
        <v>-3.4689884454029993</v>
      </c>
      <c r="J11" s="213">
        <v>-12.148791623343257</v>
      </c>
      <c r="K11" s="214">
        <v>-3.7995479378381418</v>
      </c>
      <c r="L11" s="215">
        <v>-12.0311993426008</v>
      </c>
      <c r="M11" s="206"/>
    </row>
    <row r="12" spans="1:13" ht="21" customHeight="1">
      <c r="A12" s="211" t="s">
        <v>229</v>
      </c>
      <c r="B12" s="212">
        <v>3.7705195070758082</v>
      </c>
      <c r="C12" s="213">
        <v>504.76375528111464</v>
      </c>
      <c r="D12" s="213">
        <v>508.40212441349985</v>
      </c>
      <c r="E12" s="213">
        <v>500.48871678261514</v>
      </c>
      <c r="F12" s="213">
        <v>481.20411240190754</v>
      </c>
      <c r="G12" s="213">
        <v>481.20411240190754</v>
      </c>
      <c r="H12" s="213">
        <v>411.03918622106556</v>
      </c>
      <c r="I12" s="213">
        <v>-0.84693848434474717</v>
      </c>
      <c r="J12" s="213">
        <v>-1.5565252879329989</v>
      </c>
      <c r="K12" s="214">
        <v>-17.87243699250098</v>
      </c>
      <c r="L12" s="215">
        <v>-14.581115242473103</v>
      </c>
      <c r="M12" s="206"/>
    </row>
    <row r="13" spans="1:13" ht="21" customHeight="1">
      <c r="A13" s="211" t="s">
        <v>230</v>
      </c>
      <c r="B13" s="212">
        <v>11.183012678383857</v>
      </c>
      <c r="C13" s="213">
        <v>345.02397378876651</v>
      </c>
      <c r="D13" s="213">
        <v>396.08831951542493</v>
      </c>
      <c r="E13" s="213">
        <v>338.84072545543086</v>
      </c>
      <c r="F13" s="213">
        <v>435.55249770376577</v>
      </c>
      <c r="G13" s="213">
        <v>407.86444682533329</v>
      </c>
      <c r="H13" s="213">
        <v>372.29941224049833</v>
      </c>
      <c r="I13" s="213">
        <v>-1.7921213605641242</v>
      </c>
      <c r="J13" s="213">
        <v>-14.453239653729469</v>
      </c>
      <c r="K13" s="214">
        <v>9.8744584908133817</v>
      </c>
      <c r="L13" s="215">
        <v>-8.7198172975507191</v>
      </c>
      <c r="M13" s="206"/>
    </row>
    <row r="14" spans="1:13" ht="21" customHeight="1">
      <c r="A14" s="211" t="s">
        <v>231</v>
      </c>
      <c r="B14" s="212">
        <v>1.9487350779721184</v>
      </c>
      <c r="C14" s="213">
        <v>380.16086219779498</v>
      </c>
      <c r="D14" s="213">
        <v>410.04018634123184</v>
      </c>
      <c r="E14" s="213">
        <v>430.67023941583307</v>
      </c>
      <c r="F14" s="213">
        <v>402.78096386825263</v>
      </c>
      <c r="G14" s="213">
        <v>400.89039322976981</v>
      </c>
      <c r="H14" s="213">
        <v>421.21854280094828</v>
      </c>
      <c r="I14" s="213">
        <v>13.286316988559022</v>
      </c>
      <c r="J14" s="213">
        <v>5.0312271240246389</v>
      </c>
      <c r="K14" s="214">
        <v>-2.1946481901570962</v>
      </c>
      <c r="L14" s="215">
        <v>5.0707499891441472</v>
      </c>
      <c r="M14" s="206"/>
    </row>
    <row r="15" spans="1:13" ht="21" customHeight="1">
      <c r="A15" s="223" t="s">
        <v>232</v>
      </c>
      <c r="B15" s="224">
        <v>10.019129444140097</v>
      </c>
      <c r="C15" s="225">
        <v>474.9637915271548</v>
      </c>
      <c r="D15" s="225">
        <v>508.47319946808602</v>
      </c>
      <c r="E15" s="225">
        <v>518.19675762249562</v>
      </c>
      <c r="F15" s="225">
        <v>529.94309716009889</v>
      </c>
      <c r="G15" s="225">
        <v>532.68205156297211</v>
      </c>
      <c r="H15" s="225">
        <v>527.39763038557339</v>
      </c>
      <c r="I15" s="225">
        <v>9.1023709315469148</v>
      </c>
      <c r="J15" s="225">
        <v>1.9123049483397381</v>
      </c>
      <c r="K15" s="226">
        <v>1.7755558342919215</v>
      </c>
      <c r="L15" s="227">
        <v>-0.99204040419485295</v>
      </c>
      <c r="M15" s="206"/>
    </row>
    <row r="16" spans="1:13" ht="21" customHeight="1">
      <c r="A16" s="201" t="s">
        <v>233</v>
      </c>
      <c r="B16" s="202">
        <v>20.372737107226719</v>
      </c>
      <c r="C16" s="203">
        <v>269.15305918140382</v>
      </c>
      <c r="D16" s="203">
        <v>280.84858636054759</v>
      </c>
      <c r="E16" s="203">
        <v>281.93960098334389</v>
      </c>
      <c r="F16" s="203">
        <v>290.43635075296407</v>
      </c>
      <c r="G16" s="203">
        <v>290.54811899041511</v>
      </c>
      <c r="H16" s="203">
        <v>295.29124903711687</v>
      </c>
      <c r="I16" s="203">
        <v>4.7506581722789036</v>
      </c>
      <c r="J16" s="203">
        <v>0.38847075462780367</v>
      </c>
      <c r="K16" s="204">
        <v>4.7356412533767269</v>
      </c>
      <c r="L16" s="205">
        <v>1.6324765973990907</v>
      </c>
      <c r="M16" s="206"/>
    </row>
    <row r="17" spans="1:13" ht="21" customHeight="1">
      <c r="A17" s="211" t="s">
        <v>234</v>
      </c>
      <c r="B17" s="212">
        <v>6.1176945709879771</v>
      </c>
      <c r="C17" s="213">
        <v>244.05391969217635</v>
      </c>
      <c r="D17" s="213">
        <v>257.52310702147435</v>
      </c>
      <c r="E17" s="213">
        <v>256.67607716284766</v>
      </c>
      <c r="F17" s="213">
        <v>263.77241293933844</v>
      </c>
      <c r="G17" s="213">
        <v>264.17626743541155</v>
      </c>
      <c r="H17" s="213">
        <v>263.64914538487665</v>
      </c>
      <c r="I17" s="213">
        <v>5.1718724643273788</v>
      </c>
      <c r="J17" s="213">
        <v>-0.32891411897885803</v>
      </c>
      <c r="K17" s="214">
        <v>2.7166802216651149</v>
      </c>
      <c r="L17" s="215">
        <v>-0.19953421844139996</v>
      </c>
      <c r="M17" s="206"/>
    </row>
    <row r="18" spans="1:13" ht="21" customHeight="1">
      <c r="A18" s="211" t="s">
        <v>235</v>
      </c>
      <c r="B18" s="212">
        <v>5.6836287536483852</v>
      </c>
      <c r="C18" s="213">
        <v>312.43957228833148</v>
      </c>
      <c r="D18" s="213">
        <v>334.66488353924871</v>
      </c>
      <c r="E18" s="213">
        <v>334.94576282192361</v>
      </c>
      <c r="F18" s="213">
        <v>353.32870572713216</v>
      </c>
      <c r="G18" s="213">
        <v>353.32870572713216</v>
      </c>
      <c r="H18" s="213">
        <v>352.19760582028107</v>
      </c>
      <c r="I18" s="213">
        <v>7.2033738776285645</v>
      </c>
      <c r="J18" s="213">
        <v>8.392851968946502E-2</v>
      </c>
      <c r="K18" s="214">
        <v>5.1506377787885498</v>
      </c>
      <c r="L18" s="215">
        <v>-0.32012680784691838</v>
      </c>
      <c r="M18" s="206"/>
    </row>
    <row r="19" spans="1:13" ht="21" customHeight="1">
      <c r="A19" s="211" t="s">
        <v>236</v>
      </c>
      <c r="B19" s="212">
        <v>4.4957766210627002</v>
      </c>
      <c r="C19" s="213">
        <v>298.67409825073605</v>
      </c>
      <c r="D19" s="213">
        <v>294.11215590156604</v>
      </c>
      <c r="E19" s="213">
        <v>294.42320157761668</v>
      </c>
      <c r="F19" s="213">
        <v>306.03831042494744</v>
      </c>
      <c r="G19" s="213">
        <v>307.21925187717756</v>
      </c>
      <c r="H19" s="213">
        <v>330.5091967991234</v>
      </c>
      <c r="I19" s="213">
        <v>-1.4232558825877106</v>
      </c>
      <c r="J19" s="213">
        <v>0.1057575043429182</v>
      </c>
      <c r="K19" s="214">
        <v>12.256505271373342</v>
      </c>
      <c r="L19" s="215">
        <v>7.58088719363748</v>
      </c>
      <c r="M19" s="206"/>
    </row>
    <row r="20" spans="1:13" ht="21" customHeight="1">
      <c r="A20" s="223" t="s">
        <v>237</v>
      </c>
      <c r="B20" s="224">
        <v>4.0656371615276576</v>
      </c>
      <c r="C20" s="225">
        <v>213.65660079266084</v>
      </c>
      <c r="D20" s="225">
        <v>225.91453895440168</v>
      </c>
      <c r="E20" s="225">
        <v>231.91881549199832</v>
      </c>
      <c r="F20" s="225">
        <v>225.2296419234782</v>
      </c>
      <c r="G20" s="225">
        <v>223.87613144216377</v>
      </c>
      <c r="H20" s="225">
        <v>224.26696471564421</v>
      </c>
      <c r="I20" s="225">
        <v>8.5474610340074264</v>
      </c>
      <c r="J20" s="225">
        <v>2.6577645535281533</v>
      </c>
      <c r="K20" s="226">
        <v>-3.2993660993487168</v>
      </c>
      <c r="L20" s="227">
        <v>0.17457567761367443</v>
      </c>
      <c r="M20" s="206"/>
    </row>
    <row r="21" spans="1:13" s="208" customFormat="1" ht="21" customHeight="1">
      <c r="A21" s="228" t="s">
        <v>238</v>
      </c>
      <c r="B21" s="229">
        <v>30.044340897026256</v>
      </c>
      <c r="C21" s="230">
        <v>253.60056423303743</v>
      </c>
      <c r="D21" s="230">
        <v>251.5099682746926</v>
      </c>
      <c r="E21" s="230">
        <v>251.58043370100899</v>
      </c>
      <c r="F21" s="230">
        <v>251.80006319387883</v>
      </c>
      <c r="G21" s="230">
        <v>253.73119116224478</v>
      </c>
      <c r="H21" s="230">
        <v>257.22779504429411</v>
      </c>
      <c r="I21" s="231">
        <v>-0.79657966776923672</v>
      </c>
      <c r="J21" s="231">
        <v>2.8016951693714987E-2</v>
      </c>
      <c r="K21" s="232">
        <v>2.244753799095804</v>
      </c>
      <c r="L21" s="233">
        <v>1.3780741208964997</v>
      </c>
      <c r="M21" s="207"/>
    </row>
    <row r="22" spans="1:13" ht="21" customHeight="1">
      <c r="A22" s="211" t="s">
        <v>239</v>
      </c>
      <c r="B22" s="212">
        <v>5.3979779714474292</v>
      </c>
      <c r="C22" s="216">
        <v>464.96474698406735</v>
      </c>
      <c r="D22" s="216">
        <v>413.67836708078295</v>
      </c>
      <c r="E22" s="216">
        <v>424.07603274997155</v>
      </c>
      <c r="F22" s="216">
        <v>406.20818230145557</v>
      </c>
      <c r="G22" s="216">
        <v>416.7469718168125</v>
      </c>
      <c r="H22" s="216">
        <v>425.61481966413027</v>
      </c>
      <c r="I22" s="213">
        <v>-8.793938572615474</v>
      </c>
      <c r="J22" s="213">
        <v>2.5134661361584136</v>
      </c>
      <c r="K22" s="214">
        <v>0.36285637369795154</v>
      </c>
      <c r="L22" s="215">
        <v>2.1278733732984989</v>
      </c>
      <c r="M22" s="206"/>
    </row>
    <row r="23" spans="1:13" ht="21" customHeight="1">
      <c r="A23" s="211" t="s">
        <v>240</v>
      </c>
      <c r="B23" s="212">
        <v>2.4560330063653932</v>
      </c>
      <c r="C23" s="213">
        <v>252.81502692114299</v>
      </c>
      <c r="D23" s="213">
        <v>251.98671172321252</v>
      </c>
      <c r="E23" s="213">
        <v>252.01527260115836</v>
      </c>
      <c r="F23" s="213">
        <v>241.25253092221496</v>
      </c>
      <c r="G23" s="213">
        <v>241.25253092221496</v>
      </c>
      <c r="H23" s="213">
        <v>244.96781405401833</v>
      </c>
      <c r="I23" s="213">
        <v>-0.31633970880776019</v>
      </c>
      <c r="J23" s="213">
        <v>1.1334279395342151E-2</v>
      </c>
      <c r="K23" s="214">
        <v>-2.7964410547028251</v>
      </c>
      <c r="L23" s="215">
        <v>1.5399975774767114</v>
      </c>
      <c r="M23" s="206"/>
    </row>
    <row r="24" spans="1:13" ht="21" customHeight="1">
      <c r="A24" s="211" t="s">
        <v>241</v>
      </c>
      <c r="B24" s="212">
        <v>6.9737148201230337</v>
      </c>
      <c r="C24" s="216">
        <v>201.93638371035686</v>
      </c>
      <c r="D24" s="216">
        <v>229.34958398438067</v>
      </c>
      <c r="E24" s="216">
        <v>229.64257668456787</v>
      </c>
      <c r="F24" s="216">
        <v>234.815011852391</v>
      </c>
      <c r="G24" s="216">
        <v>234.815011852391</v>
      </c>
      <c r="H24" s="216">
        <v>241.7063541058553</v>
      </c>
      <c r="I24" s="213">
        <v>13.720258066001009</v>
      </c>
      <c r="J24" s="213">
        <v>0.12774939247638883</v>
      </c>
      <c r="K24" s="214">
        <v>5.2532842974750196</v>
      </c>
      <c r="L24" s="215">
        <v>2.9347962888319472</v>
      </c>
      <c r="M24" s="206"/>
    </row>
    <row r="25" spans="1:13" ht="21" customHeight="1">
      <c r="A25" s="211" t="s">
        <v>242</v>
      </c>
      <c r="B25" s="212">
        <v>1.8659527269142209</v>
      </c>
      <c r="C25" s="216">
        <v>124.94177859745849</v>
      </c>
      <c r="D25" s="216">
        <v>128.97919187171826</v>
      </c>
      <c r="E25" s="216">
        <v>125.3262755782371</v>
      </c>
      <c r="F25" s="216">
        <v>127.91577250246475</v>
      </c>
      <c r="G25" s="216">
        <v>127.91577250246475</v>
      </c>
      <c r="H25" s="216">
        <v>127.91577250246475</v>
      </c>
      <c r="I25" s="213">
        <v>0.30774092148743648</v>
      </c>
      <c r="J25" s="213">
        <v>-2.8321748961757436</v>
      </c>
      <c r="K25" s="214">
        <v>2.0662043232994023</v>
      </c>
      <c r="L25" s="215">
        <v>0</v>
      </c>
      <c r="M25" s="206"/>
    </row>
    <row r="26" spans="1:13" ht="21" customHeight="1">
      <c r="A26" s="211" t="s">
        <v>243</v>
      </c>
      <c r="B26" s="212">
        <v>2.7316416904709628</v>
      </c>
      <c r="C26" s="216">
        <v>155.54758659611579</v>
      </c>
      <c r="D26" s="216">
        <v>140.85172066884874</v>
      </c>
      <c r="E26" s="216">
        <v>140.64898445382033</v>
      </c>
      <c r="F26" s="216">
        <v>163.47873087988199</v>
      </c>
      <c r="G26" s="216">
        <v>163.47873087988199</v>
      </c>
      <c r="H26" s="216">
        <v>162.70211383568704</v>
      </c>
      <c r="I26" s="213">
        <v>-9.5781634857377469</v>
      </c>
      <c r="J26" s="213">
        <v>-0.14393591648415338</v>
      </c>
      <c r="K26" s="214">
        <v>15.679551094880082</v>
      </c>
      <c r="L26" s="215">
        <v>-0.47505693249208036</v>
      </c>
      <c r="M26" s="206"/>
    </row>
    <row r="27" spans="1:13" ht="21" customHeight="1">
      <c r="A27" s="211" t="s">
        <v>244</v>
      </c>
      <c r="B27" s="212">
        <v>3.1001290737979397</v>
      </c>
      <c r="C27" s="216">
        <v>192.69064470201019</v>
      </c>
      <c r="D27" s="216">
        <v>201.18373153364126</v>
      </c>
      <c r="E27" s="216">
        <v>193.03671151760548</v>
      </c>
      <c r="F27" s="216">
        <v>193.40391701551417</v>
      </c>
      <c r="G27" s="216">
        <v>193.40391701551417</v>
      </c>
      <c r="H27" s="216">
        <v>193.40391701551417</v>
      </c>
      <c r="I27" s="213">
        <v>0.17959710297843401</v>
      </c>
      <c r="J27" s="213">
        <v>-4.0495421542936612</v>
      </c>
      <c r="K27" s="214">
        <v>0.19022573220493655</v>
      </c>
      <c r="L27" s="215">
        <v>0</v>
      </c>
      <c r="M27" s="206"/>
    </row>
    <row r="28" spans="1:13" ht="21" customHeight="1" thickBot="1">
      <c r="A28" s="217" t="s">
        <v>245</v>
      </c>
      <c r="B28" s="218">
        <v>7.5088916079072749</v>
      </c>
      <c r="C28" s="219">
        <v>242.68374536411028</v>
      </c>
      <c r="D28" s="219">
        <v>246.83830766995015</v>
      </c>
      <c r="E28" s="219">
        <v>243.70913796156032</v>
      </c>
      <c r="F28" s="219">
        <v>247.04868554014774</v>
      </c>
      <c r="G28" s="219">
        <v>247.19677691316679</v>
      </c>
      <c r="H28" s="219">
        <v>247.47485677403375</v>
      </c>
      <c r="I28" s="220">
        <v>0.42252215776197488</v>
      </c>
      <c r="J28" s="220">
        <v>-1.2677001952929743</v>
      </c>
      <c r="K28" s="221">
        <v>1.5451693128828907</v>
      </c>
      <c r="L28" s="222">
        <v>0.11249331983185584</v>
      </c>
      <c r="M28" s="206"/>
    </row>
    <row r="29" spans="1:13" ht="16.5" thickTop="1">
      <c r="A29" s="209" t="s">
        <v>246</v>
      </c>
    </row>
    <row r="30" spans="1:13">
      <c r="A30" s="210"/>
    </row>
    <row r="32" spans="1:13">
      <c r="D32" s="185" t="s">
        <v>124</v>
      </c>
    </row>
  </sheetData>
  <mergeCells count="9">
    <mergeCell ref="A1:L1"/>
    <mergeCell ref="A2:L2"/>
    <mergeCell ref="A3:L3"/>
    <mergeCell ref="A4:L4"/>
    <mergeCell ref="A5:A6"/>
    <mergeCell ref="B5:B6"/>
    <mergeCell ref="D5:E5"/>
    <mergeCell ref="F5:H5"/>
    <mergeCell ref="I5:L5"/>
  </mergeCells>
  <printOptions horizontalCentered="1"/>
  <pageMargins left="0.5" right="0.5" top="1" bottom="1" header="0.5" footer="0.5"/>
  <pageSetup paperSize="9" scale="75" orientation="landscape" r:id="rId1"/>
  <headerFooter alignWithMargins="0"/>
  <rowBreaks count="1" manualBreakCount="1">
    <brk id="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27"/>
  <sheetViews>
    <sheetView workbookViewId="0">
      <selection activeCell="K6" sqref="K6"/>
    </sheetView>
  </sheetViews>
  <sheetFormatPr defaultColWidth="12.42578125" defaultRowHeight="15.75"/>
  <cols>
    <col min="1" max="1" width="12.42578125" style="234"/>
    <col min="2" max="2" width="20.140625" style="234" customWidth="1"/>
    <col min="3" max="8" width="17.5703125" style="234" customWidth="1"/>
    <col min="9" max="253" width="12.42578125" style="234"/>
    <col min="254" max="254" width="15.5703125" style="234" customWidth="1"/>
    <col min="255" max="256" width="0" style="234" hidden="1" customWidth="1"/>
    <col min="257" max="260" width="12.42578125" style="234"/>
    <col min="261" max="262" width="0" style="234" hidden="1" customWidth="1"/>
    <col min="263" max="263" width="12.42578125" style="234"/>
    <col min="264" max="264" width="13.140625" style="234" bestFit="1" customWidth="1"/>
    <col min="265" max="509" width="12.42578125" style="234"/>
    <col min="510" max="510" width="15.5703125" style="234" customWidth="1"/>
    <col min="511" max="512" width="0" style="234" hidden="1" customWidth="1"/>
    <col min="513" max="516" width="12.42578125" style="234"/>
    <col min="517" max="518" width="0" style="234" hidden="1" customWidth="1"/>
    <col min="519" max="519" width="12.42578125" style="234"/>
    <col min="520" max="520" width="13.140625" style="234" bestFit="1" customWidth="1"/>
    <col min="521" max="765" width="12.42578125" style="234"/>
    <col min="766" max="766" width="15.5703125" style="234" customWidth="1"/>
    <col min="767" max="768" width="0" style="234" hidden="1" customWidth="1"/>
    <col min="769" max="772" width="12.42578125" style="234"/>
    <col min="773" max="774" width="0" style="234" hidden="1" customWidth="1"/>
    <col min="775" max="775" width="12.42578125" style="234"/>
    <col min="776" max="776" width="13.140625" style="234" bestFit="1" customWidth="1"/>
    <col min="777" max="1021" width="12.42578125" style="234"/>
    <col min="1022" max="1022" width="15.5703125" style="234" customWidth="1"/>
    <col min="1023" max="1024" width="0" style="234" hidden="1" customWidth="1"/>
    <col min="1025" max="1028" width="12.42578125" style="234"/>
    <col min="1029" max="1030" width="0" style="234" hidden="1" customWidth="1"/>
    <col min="1031" max="1031" width="12.42578125" style="234"/>
    <col min="1032" max="1032" width="13.140625" style="234" bestFit="1" customWidth="1"/>
    <col min="1033" max="1277" width="12.42578125" style="234"/>
    <col min="1278" max="1278" width="15.5703125" style="234" customWidth="1"/>
    <col min="1279" max="1280" width="0" style="234" hidden="1" customWidth="1"/>
    <col min="1281" max="1284" width="12.42578125" style="234"/>
    <col min="1285" max="1286" width="0" style="234" hidden="1" customWidth="1"/>
    <col min="1287" max="1287" width="12.42578125" style="234"/>
    <col min="1288" max="1288" width="13.140625" style="234" bestFit="1" customWidth="1"/>
    <col min="1289" max="1533" width="12.42578125" style="234"/>
    <col min="1534" max="1534" width="15.5703125" style="234" customWidth="1"/>
    <col min="1535" max="1536" width="0" style="234" hidden="1" customWidth="1"/>
    <col min="1537" max="1540" width="12.42578125" style="234"/>
    <col min="1541" max="1542" width="0" style="234" hidden="1" customWidth="1"/>
    <col min="1543" max="1543" width="12.42578125" style="234"/>
    <col min="1544" max="1544" width="13.140625" style="234" bestFit="1" customWidth="1"/>
    <col min="1545" max="1789" width="12.42578125" style="234"/>
    <col min="1790" max="1790" width="15.5703125" style="234" customWidth="1"/>
    <col min="1791" max="1792" width="0" style="234" hidden="1" customWidth="1"/>
    <col min="1793" max="1796" width="12.42578125" style="234"/>
    <col min="1797" max="1798" width="0" style="234" hidden="1" customWidth="1"/>
    <col min="1799" max="1799" width="12.42578125" style="234"/>
    <col min="1800" max="1800" width="13.140625" style="234" bestFit="1" customWidth="1"/>
    <col min="1801" max="2045" width="12.42578125" style="234"/>
    <col min="2046" max="2046" width="15.5703125" style="234" customWidth="1"/>
    <col min="2047" max="2048" width="0" style="234" hidden="1" customWidth="1"/>
    <col min="2049" max="2052" width="12.42578125" style="234"/>
    <col min="2053" max="2054" width="0" style="234" hidden="1" customWidth="1"/>
    <col min="2055" max="2055" width="12.42578125" style="234"/>
    <col min="2056" max="2056" width="13.140625" style="234" bestFit="1" customWidth="1"/>
    <col min="2057" max="2301" width="12.42578125" style="234"/>
    <col min="2302" max="2302" width="15.5703125" style="234" customWidth="1"/>
    <col min="2303" max="2304" width="0" style="234" hidden="1" customWidth="1"/>
    <col min="2305" max="2308" width="12.42578125" style="234"/>
    <col min="2309" max="2310" width="0" style="234" hidden="1" customWidth="1"/>
    <col min="2311" max="2311" width="12.42578125" style="234"/>
    <col min="2312" max="2312" width="13.140625" style="234" bestFit="1" customWidth="1"/>
    <col min="2313" max="2557" width="12.42578125" style="234"/>
    <col min="2558" max="2558" width="15.5703125" style="234" customWidth="1"/>
    <col min="2559" max="2560" width="0" style="234" hidden="1" customWidth="1"/>
    <col min="2561" max="2564" width="12.42578125" style="234"/>
    <col min="2565" max="2566" width="0" style="234" hidden="1" customWidth="1"/>
    <col min="2567" max="2567" width="12.42578125" style="234"/>
    <col min="2568" max="2568" width="13.140625" style="234" bestFit="1" customWidth="1"/>
    <col min="2569" max="2813" width="12.42578125" style="234"/>
    <col min="2814" max="2814" width="15.5703125" style="234" customWidth="1"/>
    <col min="2815" max="2816" width="0" style="234" hidden="1" customWidth="1"/>
    <col min="2817" max="2820" width="12.42578125" style="234"/>
    <col min="2821" max="2822" width="0" style="234" hidden="1" customWidth="1"/>
    <col min="2823" max="2823" width="12.42578125" style="234"/>
    <col min="2824" max="2824" width="13.140625" style="234" bestFit="1" customWidth="1"/>
    <col min="2825" max="3069" width="12.42578125" style="234"/>
    <col min="3070" max="3070" width="15.5703125" style="234" customWidth="1"/>
    <col min="3071" max="3072" width="0" style="234" hidden="1" customWidth="1"/>
    <col min="3073" max="3076" width="12.42578125" style="234"/>
    <col min="3077" max="3078" width="0" style="234" hidden="1" customWidth="1"/>
    <col min="3079" max="3079" width="12.42578125" style="234"/>
    <col min="3080" max="3080" width="13.140625" style="234" bestFit="1" customWidth="1"/>
    <col min="3081" max="3325" width="12.42578125" style="234"/>
    <col min="3326" max="3326" width="15.5703125" style="234" customWidth="1"/>
    <col min="3327" max="3328" width="0" style="234" hidden="1" customWidth="1"/>
    <col min="3329" max="3332" width="12.42578125" style="234"/>
    <col min="3333" max="3334" width="0" style="234" hidden="1" customWidth="1"/>
    <col min="3335" max="3335" width="12.42578125" style="234"/>
    <col min="3336" max="3336" width="13.140625" style="234" bestFit="1" customWidth="1"/>
    <col min="3337" max="3581" width="12.42578125" style="234"/>
    <col min="3582" max="3582" width="15.5703125" style="234" customWidth="1"/>
    <col min="3583" max="3584" width="0" style="234" hidden="1" customWidth="1"/>
    <col min="3585" max="3588" width="12.42578125" style="234"/>
    <col min="3589" max="3590" width="0" style="234" hidden="1" customWidth="1"/>
    <col min="3591" max="3591" width="12.42578125" style="234"/>
    <col min="3592" max="3592" width="13.140625" style="234" bestFit="1" customWidth="1"/>
    <col min="3593" max="3837" width="12.42578125" style="234"/>
    <col min="3838" max="3838" width="15.5703125" style="234" customWidth="1"/>
    <col min="3839" max="3840" width="0" style="234" hidden="1" customWidth="1"/>
    <col min="3841" max="3844" width="12.42578125" style="234"/>
    <col min="3845" max="3846" width="0" style="234" hidden="1" customWidth="1"/>
    <col min="3847" max="3847" width="12.42578125" style="234"/>
    <col min="3848" max="3848" width="13.140625" style="234" bestFit="1" customWidth="1"/>
    <col min="3849" max="4093" width="12.42578125" style="234"/>
    <col min="4094" max="4094" width="15.5703125" style="234" customWidth="1"/>
    <col min="4095" max="4096" width="0" style="234" hidden="1" customWidth="1"/>
    <col min="4097" max="4100" width="12.42578125" style="234"/>
    <col min="4101" max="4102" width="0" style="234" hidden="1" customWidth="1"/>
    <col min="4103" max="4103" width="12.42578125" style="234"/>
    <col min="4104" max="4104" width="13.140625" style="234" bestFit="1" customWidth="1"/>
    <col min="4105" max="4349" width="12.42578125" style="234"/>
    <col min="4350" max="4350" width="15.5703125" style="234" customWidth="1"/>
    <col min="4351" max="4352" width="0" style="234" hidden="1" customWidth="1"/>
    <col min="4353" max="4356" width="12.42578125" style="234"/>
    <col min="4357" max="4358" width="0" style="234" hidden="1" customWidth="1"/>
    <col min="4359" max="4359" width="12.42578125" style="234"/>
    <col min="4360" max="4360" width="13.140625" style="234" bestFit="1" customWidth="1"/>
    <col min="4361" max="4605" width="12.42578125" style="234"/>
    <col min="4606" max="4606" width="15.5703125" style="234" customWidth="1"/>
    <col min="4607" max="4608" width="0" style="234" hidden="1" customWidth="1"/>
    <col min="4609" max="4612" width="12.42578125" style="234"/>
    <col min="4613" max="4614" width="0" style="234" hidden="1" customWidth="1"/>
    <col min="4615" max="4615" width="12.42578125" style="234"/>
    <col min="4616" max="4616" width="13.140625" style="234" bestFit="1" customWidth="1"/>
    <col min="4617" max="4861" width="12.42578125" style="234"/>
    <col min="4862" max="4862" width="15.5703125" style="234" customWidth="1"/>
    <col min="4863" max="4864" width="0" style="234" hidden="1" customWidth="1"/>
    <col min="4865" max="4868" width="12.42578125" style="234"/>
    <col min="4869" max="4870" width="0" style="234" hidden="1" customWidth="1"/>
    <col min="4871" max="4871" width="12.42578125" style="234"/>
    <col min="4872" max="4872" width="13.140625" style="234" bestFit="1" customWidth="1"/>
    <col min="4873" max="5117" width="12.42578125" style="234"/>
    <col min="5118" max="5118" width="15.5703125" style="234" customWidth="1"/>
    <col min="5119" max="5120" width="0" style="234" hidden="1" customWidth="1"/>
    <col min="5121" max="5124" width="12.42578125" style="234"/>
    <col min="5125" max="5126" width="0" style="234" hidden="1" customWidth="1"/>
    <col min="5127" max="5127" width="12.42578125" style="234"/>
    <col min="5128" max="5128" width="13.140625" style="234" bestFit="1" customWidth="1"/>
    <col min="5129" max="5373" width="12.42578125" style="234"/>
    <col min="5374" max="5374" width="15.5703125" style="234" customWidth="1"/>
    <col min="5375" max="5376" width="0" style="234" hidden="1" customWidth="1"/>
    <col min="5377" max="5380" width="12.42578125" style="234"/>
    <col min="5381" max="5382" width="0" style="234" hidden="1" customWidth="1"/>
    <col min="5383" max="5383" width="12.42578125" style="234"/>
    <col min="5384" max="5384" width="13.140625" style="234" bestFit="1" customWidth="1"/>
    <col min="5385" max="5629" width="12.42578125" style="234"/>
    <col min="5630" max="5630" width="15.5703125" style="234" customWidth="1"/>
    <col min="5631" max="5632" width="0" style="234" hidden="1" customWidth="1"/>
    <col min="5633" max="5636" width="12.42578125" style="234"/>
    <col min="5637" max="5638" width="0" style="234" hidden="1" customWidth="1"/>
    <col min="5639" max="5639" width="12.42578125" style="234"/>
    <col min="5640" max="5640" width="13.140625" style="234" bestFit="1" customWidth="1"/>
    <col min="5641" max="5885" width="12.42578125" style="234"/>
    <col min="5886" max="5886" width="15.5703125" style="234" customWidth="1"/>
    <col min="5887" max="5888" width="0" style="234" hidden="1" customWidth="1"/>
    <col min="5889" max="5892" width="12.42578125" style="234"/>
    <col min="5893" max="5894" width="0" style="234" hidden="1" customWidth="1"/>
    <col min="5895" max="5895" width="12.42578125" style="234"/>
    <col min="5896" max="5896" width="13.140625" style="234" bestFit="1" customWidth="1"/>
    <col min="5897" max="6141" width="12.42578125" style="234"/>
    <col min="6142" max="6142" width="15.5703125" style="234" customWidth="1"/>
    <col min="6143" max="6144" width="0" style="234" hidden="1" customWidth="1"/>
    <col min="6145" max="6148" width="12.42578125" style="234"/>
    <col min="6149" max="6150" width="0" style="234" hidden="1" customWidth="1"/>
    <col min="6151" max="6151" width="12.42578125" style="234"/>
    <col min="6152" max="6152" width="13.140625" style="234" bestFit="1" customWidth="1"/>
    <col min="6153" max="6397" width="12.42578125" style="234"/>
    <col min="6398" max="6398" width="15.5703125" style="234" customWidth="1"/>
    <col min="6399" max="6400" width="0" style="234" hidden="1" customWidth="1"/>
    <col min="6401" max="6404" width="12.42578125" style="234"/>
    <col min="6405" max="6406" width="0" style="234" hidden="1" customWidth="1"/>
    <col min="6407" max="6407" width="12.42578125" style="234"/>
    <col min="6408" max="6408" width="13.140625" style="234" bestFit="1" customWidth="1"/>
    <col min="6409" max="6653" width="12.42578125" style="234"/>
    <col min="6654" max="6654" width="15.5703125" style="234" customWidth="1"/>
    <col min="6655" max="6656" width="0" style="234" hidden="1" customWidth="1"/>
    <col min="6657" max="6660" width="12.42578125" style="234"/>
    <col min="6661" max="6662" width="0" style="234" hidden="1" customWidth="1"/>
    <col min="6663" max="6663" width="12.42578125" style="234"/>
    <col min="6664" max="6664" width="13.140625" style="234" bestFit="1" customWidth="1"/>
    <col min="6665" max="6909" width="12.42578125" style="234"/>
    <col min="6910" max="6910" width="15.5703125" style="234" customWidth="1"/>
    <col min="6911" max="6912" width="0" style="234" hidden="1" customWidth="1"/>
    <col min="6913" max="6916" width="12.42578125" style="234"/>
    <col min="6917" max="6918" width="0" style="234" hidden="1" customWidth="1"/>
    <col min="6919" max="6919" width="12.42578125" style="234"/>
    <col min="6920" max="6920" width="13.140625" style="234" bestFit="1" customWidth="1"/>
    <col min="6921" max="7165" width="12.42578125" style="234"/>
    <col min="7166" max="7166" width="15.5703125" style="234" customWidth="1"/>
    <col min="7167" max="7168" width="0" style="234" hidden="1" customWidth="1"/>
    <col min="7169" max="7172" width="12.42578125" style="234"/>
    <col min="7173" max="7174" width="0" style="234" hidden="1" customWidth="1"/>
    <col min="7175" max="7175" width="12.42578125" style="234"/>
    <col min="7176" max="7176" width="13.140625" style="234" bestFit="1" customWidth="1"/>
    <col min="7177" max="7421" width="12.42578125" style="234"/>
    <col min="7422" max="7422" width="15.5703125" style="234" customWidth="1"/>
    <col min="7423" max="7424" width="0" style="234" hidden="1" customWidth="1"/>
    <col min="7425" max="7428" width="12.42578125" style="234"/>
    <col min="7429" max="7430" width="0" style="234" hidden="1" customWidth="1"/>
    <col min="7431" max="7431" width="12.42578125" style="234"/>
    <col min="7432" max="7432" width="13.140625" style="234" bestFit="1" customWidth="1"/>
    <col min="7433" max="7677" width="12.42578125" style="234"/>
    <col min="7678" max="7678" width="15.5703125" style="234" customWidth="1"/>
    <col min="7679" max="7680" width="0" style="234" hidden="1" customWidth="1"/>
    <col min="7681" max="7684" width="12.42578125" style="234"/>
    <col min="7685" max="7686" width="0" style="234" hidden="1" customWidth="1"/>
    <col min="7687" max="7687" width="12.42578125" style="234"/>
    <col min="7688" max="7688" width="13.140625" style="234" bestFit="1" customWidth="1"/>
    <col min="7689" max="7933" width="12.42578125" style="234"/>
    <col min="7934" max="7934" width="15.5703125" style="234" customWidth="1"/>
    <col min="7935" max="7936" width="0" style="234" hidden="1" customWidth="1"/>
    <col min="7937" max="7940" width="12.42578125" style="234"/>
    <col min="7941" max="7942" width="0" style="234" hidden="1" customWidth="1"/>
    <col min="7943" max="7943" width="12.42578125" style="234"/>
    <col min="7944" max="7944" width="13.140625" style="234" bestFit="1" customWidth="1"/>
    <col min="7945" max="8189" width="12.42578125" style="234"/>
    <col min="8190" max="8190" width="15.5703125" style="234" customWidth="1"/>
    <col min="8191" max="8192" width="0" style="234" hidden="1" customWidth="1"/>
    <col min="8193" max="8196" width="12.42578125" style="234"/>
    <col min="8197" max="8198" width="0" style="234" hidden="1" customWidth="1"/>
    <col min="8199" max="8199" width="12.42578125" style="234"/>
    <col min="8200" max="8200" width="13.140625" style="234" bestFit="1" customWidth="1"/>
    <col min="8201" max="8445" width="12.42578125" style="234"/>
    <col min="8446" max="8446" width="15.5703125" style="234" customWidth="1"/>
    <col min="8447" max="8448" width="0" style="234" hidden="1" customWidth="1"/>
    <col min="8449" max="8452" width="12.42578125" style="234"/>
    <col min="8453" max="8454" width="0" style="234" hidden="1" customWidth="1"/>
    <col min="8455" max="8455" width="12.42578125" style="234"/>
    <col min="8456" max="8456" width="13.140625" style="234" bestFit="1" customWidth="1"/>
    <col min="8457" max="8701" width="12.42578125" style="234"/>
    <col min="8702" max="8702" width="15.5703125" style="234" customWidth="1"/>
    <col min="8703" max="8704" width="0" style="234" hidden="1" customWidth="1"/>
    <col min="8705" max="8708" width="12.42578125" style="234"/>
    <col min="8709" max="8710" width="0" style="234" hidden="1" customWidth="1"/>
    <col min="8711" max="8711" width="12.42578125" style="234"/>
    <col min="8712" max="8712" width="13.140625" style="234" bestFit="1" customWidth="1"/>
    <col min="8713" max="8957" width="12.42578125" style="234"/>
    <col min="8958" max="8958" width="15.5703125" style="234" customWidth="1"/>
    <col min="8959" max="8960" width="0" style="234" hidden="1" customWidth="1"/>
    <col min="8961" max="8964" width="12.42578125" style="234"/>
    <col min="8965" max="8966" width="0" style="234" hidden="1" customWidth="1"/>
    <col min="8967" max="8967" width="12.42578125" style="234"/>
    <col min="8968" max="8968" width="13.140625" style="234" bestFit="1" customWidth="1"/>
    <col min="8969" max="9213" width="12.42578125" style="234"/>
    <col min="9214" max="9214" width="15.5703125" style="234" customWidth="1"/>
    <col min="9215" max="9216" width="0" style="234" hidden="1" customWidth="1"/>
    <col min="9217" max="9220" width="12.42578125" style="234"/>
    <col min="9221" max="9222" width="0" style="234" hidden="1" customWidth="1"/>
    <col min="9223" max="9223" width="12.42578125" style="234"/>
    <col min="9224" max="9224" width="13.140625" style="234" bestFit="1" customWidth="1"/>
    <col min="9225" max="9469" width="12.42578125" style="234"/>
    <col min="9470" max="9470" width="15.5703125" style="234" customWidth="1"/>
    <col min="9471" max="9472" width="0" style="234" hidden="1" customWidth="1"/>
    <col min="9473" max="9476" width="12.42578125" style="234"/>
    <col min="9477" max="9478" width="0" style="234" hidden="1" customWidth="1"/>
    <col min="9479" max="9479" width="12.42578125" style="234"/>
    <col min="9480" max="9480" width="13.140625" style="234" bestFit="1" customWidth="1"/>
    <col min="9481" max="9725" width="12.42578125" style="234"/>
    <col min="9726" max="9726" width="15.5703125" style="234" customWidth="1"/>
    <col min="9727" max="9728" width="0" style="234" hidden="1" customWidth="1"/>
    <col min="9729" max="9732" width="12.42578125" style="234"/>
    <col min="9733" max="9734" width="0" style="234" hidden="1" customWidth="1"/>
    <col min="9735" max="9735" width="12.42578125" style="234"/>
    <col min="9736" max="9736" width="13.140625" style="234" bestFit="1" customWidth="1"/>
    <col min="9737" max="9981" width="12.42578125" style="234"/>
    <col min="9982" max="9982" width="15.5703125" style="234" customWidth="1"/>
    <col min="9983" max="9984" width="0" style="234" hidden="1" customWidth="1"/>
    <col min="9985" max="9988" width="12.42578125" style="234"/>
    <col min="9989" max="9990" width="0" style="234" hidden="1" customWidth="1"/>
    <col min="9991" max="9991" width="12.42578125" style="234"/>
    <col min="9992" max="9992" width="13.140625" style="234" bestFit="1" customWidth="1"/>
    <col min="9993" max="10237" width="12.42578125" style="234"/>
    <col min="10238" max="10238" width="15.5703125" style="234" customWidth="1"/>
    <col min="10239" max="10240" width="0" style="234" hidden="1" customWidth="1"/>
    <col min="10241" max="10244" width="12.42578125" style="234"/>
    <col min="10245" max="10246" width="0" style="234" hidden="1" customWidth="1"/>
    <col min="10247" max="10247" width="12.42578125" style="234"/>
    <col min="10248" max="10248" width="13.140625" style="234" bestFit="1" customWidth="1"/>
    <col min="10249" max="10493" width="12.42578125" style="234"/>
    <col min="10494" max="10494" width="15.5703125" style="234" customWidth="1"/>
    <col min="10495" max="10496" width="0" style="234" hidden="1" customWidth="1"/>
    <col min="10497" max="10500" width="12.42578125" style="234"/>
    <col min="10501" max="10502" width="0" style="234" hidden="1" customWidth="1"/>
    <col min="10503" max="10503" width="12.42578125" style="234"/>
    <col min="10504" max="10504" width="13.140625" style="234" bestFit="1" customWidth="1"/>
    <col min="10505" max="10749" width="12.42578125" style="234"/>
    <col min="10750" max="10750" width="15.5703125" style="234" customWidth="1"/>
    <col min="10751" max="10752" width="0" style="234" hidden="1" customWidth="1"/>
    <col min="10753" max="10756" width="12.42578125" style="234"/>
    <col min="10757" max="10758" width="0" style="234" hidden="1" customWidth="1"/>
    <col min="10759" max="10759" width="12.42578125" style="234"/>
    <col min="10760" max="10760" width="13.140625" style="234" bestFit="1" customWidth="1"/>
    <col min="10761" max="11005" width="12.42578125" style="234"/>
    <col min="11006" max="11006" width="15.5703125" style="234" customWidth="1"/>
    <col min="11007" max="11008" width="0" style="234" hidden="1" customWidth="1"/>
    <col min="11009" max="11012" width="12.42578125" style="234"/>
    <col min="11013" max="11014" width="0" style="234" hidden="1" customWidth="1"/>
    <col min="11015" max="11015" width="12.42578125" style="234"/>
    <col min="11016" max="11016" width="13.140625" style="234" bestFit="1" customWidth="1"/>
    <col min="11017" max="11261" width="12.42578125" style="234"/>
    <col min="11262" max="11262" width="15.5703125" style="234" customWidth="1"/>
    <col min="11263" max="11264" width="0" style="234" hidden="1" customWidth="1"/>
    <col min="11265" max="11268" width="12.42578125" style="234"/>
    <col min="11269" max="11270" width="0" style="234" hidden="1" customWidth="1"/>
    <col min="11271" max="11271" width="12.42578125" style="234"/>
    <col min="11272" max="11272" width="13.140625" style="234" bestFit="1" customWidth="1"/>
    <col min="11273" max="11517" width="12.42578125" style="234"/>
    <col min="11518" max="11518" width="15.5703125" style="234" customWidth="1"/>
    <col min="11519" max="11520" width="0" style="234" hidden="1" customWidth="1"/>
    <col min="11521" max="11524" width="12.42578125" style="234"/>
    <col min="11525" max="11526" width="0" style="234" hidden="1" customWidth="1"/>
    <col min="11527" max="11527" width="12.42578125" style="234"/>
    <col min="11528" max="11528" width="13.140625" style="234" bestFit="1" customWidth="1"/>
    <col min="11529" max="11773" width="12.42578125" style="234"/>
    <col min="11774" max="11774" width="15.5703125" style="234" customWidth="1"/>
    <col min="11775" max="11776" width="0" style="234" hidden="1" customWidth="1"/>
    <col min="11777" max="11780" width="12.42578125" style="234"/>
    <col min="11781" max="11782" width="0" style="234" hidden="1" customWidth="1"/>
    <col min="11783" max="11783" width="12.42578125" style="234"/>
    <col min="11784" max="11784" width="13.140625" style="234" bestFit="1" customWidth="1"/>
    <col min="11785" max="12029" width="12.42578125" style="234"/>
    <col min="12030" max="12030" width="15.5703125" style="234" customWidth="1"/>
    <col min="12031" max="12032" width="0" style="234" hidden="1" customWidth="1"/>
    <col min="12033" max="12036" width="12.42578125" style="234"/>
    <col min="12037" max="12038" width="0" style="234" hidden="1" customWidth="1"/>
    <col min="12039" max="12039" width="12.42578125" style="234"/>
    <col min="12040" max="12040" width="13.140625" style="234" bestFit="1" customWidth="1"/>
    <col min="12041" max="12285" width="12.42578125" style="234"/>
    <col min="12286" max="12286" width="15.5703125" style="234" customWidth="1"/>
    <col min="12287" max="12288" width="0" style="234" hidden="1" customWidth="1"/>
    <col min="12289" max="12292" width="12.42578125" style="234"/>
    <col min="12293" max="12294" width="0" style="234" hidden="1" customWidth="1"/>
    <col min="12295" max="12295" width="12.42578125" style="234"/>
    <col min="12296" max="12296" width="13.140625" style="234" bestFit="1" customWidth="1"/>
    <col min="12297" max="12541" width="12.42578125" style="234"/>
    <col min="12542" max="12542" width="15.5703125" style="234" customWidth="1"/>
    <col min="12543" max="12544" width="0" style="234" hidden="1" customWidth="1"/>
    <col min="12545" max="12548" width="12.42578125" style="234"/>
    <col min="12549" max="12550" width="0" style="234" hidden="1" customWidth="1"/>
    <col min="12551" max="12551" width="12.42578125" style="234"/>
    <col min="12552" max="12552" width="13.140625" style="234" bestFit="1" customWidth="1"/>
    <col min="12553" max="12797" width="12.42578125" style="234"/>
    <col min="12798" max="12798" width="15.5703125" style="234" customWidth="1"/>
    <col min="12799" max="12800" width="0" style="234" hidden="1" customWidth="1"/>
    <col min="12801" max="12804" width="12.42578125" style="234"/>
    <col min="12805" max="12806" width="0" style="234" hidden="1" customWidth="1"/>
    <col min="12807" max="12807" width="12.42578125" style="234"/>
    <col min="12808" max="12808" width="13.140625" style="234" bestFit="1" customWidth="1"/>
    <col min="12809" max="13053" width="12.42578125" style="234"/>
    <col min="13054" max="13054" width="15.5703125" style="234" customWidth="1"/>
    <col min="13055" max="13056" width="0" style="234" hidden="1" customWidth="1"/>
    <col min="13057" max="13060" width="12.42578125" style="234"/>
    <col min="13061" max="13062" width="0" style="234" hidden="1" customWidth="1"/>
    <col min="13063" max="13063" width="12.42578125" style="234"/>
    <col min="13064" max="13064" width="13.140625" style="234" bestFit="1" customWidth="1"/>
    <col min="13065" max="13309" width="12.42578125" style="234"/>
    <col min="13310" max="13310" width="15.5703125" style="234" customWidth="1"/>
    <col min="13311" max="13312" width="0" style="234" hidden="1" customWidth="1"/>
    <col min="13313" max="13316" width="12.42578125" style="234"/>
    <col min="13317" max="13318" width="0" style="234" hidden="1" customWidth="1"/>
    <col min="13319" max="13319" width="12.42578125" style="234"/>
    <col min="13320" max="13320" width="13.140625" style="234" bestFit="1" customWidth="1"/>
    <col min="13321" max="13565" width="12.42578125" style="234"/>
    <col min="13566" max="13566" width="15.5703125" style="234" customWidth="1"/>
    <col min="13567" max="13568" width="0" style="234" hidden="1" customWidth="1"/>
    <col min="13569" max="13572" width="12.42578125" style="234"/>
    <col min="13573" max="13574" width="0" style="234" hidden="1" customWidth="1"/>
    <col min="13575" max="13575" width="12.42578125" style="234"/>
    <col min="13576" max="13576" width="13.140625" style="234" bestFit="1" customWidth="1"/>
    <col min="13577" max="13821" width="12.42578125" style="234"/>
    <col min="13822" max="13822" width="15.5703125" style="234" customWidth="1"/>
    <col min="13823" max="13824" width="0" style="234" hidden="1" customWidth="1"/>
    <col min="13825" max="13828" width="12.42578125" style="234"/>
    <col min="13829" max="13830" width="0" style="234" hidden="1" customWidth="1"/>
    <col min="13831" max="13831" width="12.42578125" style="234"/>
    <col min="13832" max="13832" width="13.140625" style="234" bestFit="1" customWidth="1"/>
    <col min="13833" max="14077" width="12.42578125" style="234"/>
    <col min="14078" max="14078" width="15.5703125" style="234" customWidth="1"/>
    <col min="14079" max="14080" width="0" style="234" hidden="1" customWidth="1"/>
    <col min="14081" max="14084" width="12.42578125" style="234"/>
    <col min="14085" max="14086" width="0" style="234" hidden="1" customWidth="1"/>
    <col min="14087" max="14087" width="12.42578125" style="234"/>
    <col min="14088" max="14088" width="13.140625" style="234" bestFit="1" customWidth="1"/>
    <col min="14089" max="14333" width="12.42578125" style="234"/>
    <col min="14334" max="14334" width="15.5703125" style="234" customWidth="1"/>
    <col min="14335" max="14336" width="0" style="234" hidden="1" customWidth="1"/>
    <col min="14337" max="14340" width="12.42578125" style="234"/>
    <col min="14341" max="14342" width="0" style="234" hidden="1" customWidth="1"/>
    <col min="14343" max="14343" width="12.42578125" style="234"/>
    <col min="14344" max="14344" width="13.140625" style="234" bestFit="1" customWidth="1"/>
    <col min="14345" max="14589" width="12.42578125" style="234"/>
    <col min="14590" max="14590" width="15.5703125" style="234" customWidth="1"/>
    <col min="14591" max="14592" width="0" style="234" hidden="1" customWidth="1"/>
    <col min="14593" max="14596" width="12.42578125" style="234"/>
    <col min="14597" max="14598" width="0" style="234" hidden="1" customWidth="1"/>
    <col min="14599" max="14599" width="12.42578125" style="234"/>
    <col min="14600" max="14600" width="13.140625" style="234" bestFit="1" customWidth="1"/>
    <col min="14601" max="14845" width="12.42578125" style="234"/>
    <col min="14846" max="14846" width="15.5703125" style="234" customWidth="1"/>
    <col min="14847" max="14848" width="0" style="234" hidden="1" customWidth="1"/>
    <col min="14849" max="14852" width="12.42578125" style="234"/>
    <col min="14853" max="14854" width="0" style="234" hidden="1" customWidth="1"/>
    <col min="14855" max="14855" width="12.42578125" style="234"/>
    <col min="14856" max="14856" width="13.140625" style="234" bestFit="1" customWidth="1"/>
    <col min="14857" max="15101" width="12.42578125" style="234"/>
    <col min="15102" max="15102" width="15.5703125" style="234" customWidth="1"/>
    <col min="15103" max="15104" width="0" style="234" hidden="1" customWidth="1"/>
    <col min="15105" max="15108" width="12.42578125" style="234"/>
    <col min="15109" max="15110" width="0" style="234" hidden="1" customWidth="1"/>
    <col min="15111" max="15111" width="12.42578125" style="234"/>
    <col min="15112" max="15112" width="13.140625" style="234" bestFit="1" customWidth="1"/>
    <col min="15113" max="15357" width="12.42578125" style="234"/>
    <col min="15358" max="15358" width="15.5703125" style="234" customWidth="1"/>
    <col min="15359" max="15360" width="0" style="234" hidden="1" customWidth="1"/>
    <col min="15361" max="15364" width="12.42578125" style="234"/>
    <col min="15365" max="15366" width="0" style="234" hidden="1" customWidth="1"/>
    <col min="15367" max="15367" width="12.42578125" style="234"/>
    <col min="15368" max="15368" width="13.140625" style="234" bestFit="1" customWidth="1"/>
    <col min="15369" max="15613" width="12.42578125" style="234"/>
    <col min="15614" max="15614" width="15.5703125" style="234" customWidth="1"/>
    <col min="15615" max="15616" width="0" style="234" hidden="1" customWidth="1"/>
    <col min="15617" max="15620" width="12.42578125" style="234"/>
    <col min="15621" max="15622" width="0" style="234" hidden="1" customWidth="1"/>
    <col min="15623" max="15623" width="12.42578125" style="234"/>
    <col min="15624" max="15624" width="13.140625" style="234" bestFit="1" customWidth="1"/>
    <col min="15625" max="15869" width="12.42578125" style="234"/>
    <col min="15870" max="15870" width="15.5703125" style="234" customWidth="1"/>
    <col min="15871" max="15872" width="0" style="234" hidden="1" customWidth="1"/>
    <col min="15873" max="15876" width="12.42578125" style="234"/>
    <col min="15877" max="15878" width="0" style="234" hidden="1" customWidth="1"/>
    <col min="15879" max="15879" width="12.42578125" style="234"/>
    <col min="15880" max="15880" width="13.140625" style="234" bestFit="1" customWidth="1"/>
    <col min="15881" max="16125" width="12.42578125" style="234"/>
    <col min="16126" max="16126" width="15.5703125" style="234" customWidth="1"/>
    <col min="16127" max="16128" width="0" style="234" hidden="1" customWidth="1"/>
    <col min="16129" max="16132" width="12.42578125" style="234"/>
    <col min="16133" max="16134" width="0" style="234" hidden="1" customWidth="1"/>
    <col min="16135" max="16135" width="12.42578125" style="234"/>
    <col min="16136" max="16136" width="13.140625" style="234" bestFit="1" customWidth="1"/>
    <col min="16137" max="16384" width="12.42578125" style="234"/>
  </cols>
  <sheetData>
    <row r="1" spans="2:13" ht="15" customHeight="1">
      <c r="B1" s="1591" t="s">
        <v>220</v>
      </c>
      <c r="C1" s="1591"/>
      <c r="D1" s="1591"/>
      <c r="E1" s="1591"/>
      <c r="F1" s="1591"/>
      <c r="G1" s="1591"/>
      <c r="H1" s="1591"/>
    </row>
    <row r="2" spans="2:13" ht="15" customHeight="1">
      <c r="B2" s="1592" t="s">
        <v>96</v>
      </c>
      <c r="C2" s="1592"/>
      <c r="D2" s="1592"/>
      <c r="E2" s="1592"/>
      <c r="F2" s="1592"/>
      <c r="G2" s="1592"/>
      <c r="H2" s="1592"/>
    </row>
    <row r="3" spans="2:13" ht="15" customHeight="1">
      <c r="B3" s="1592" t="s">
        <v>247</v>
      </c>
      <c r="C3" s="1592"/>
      <c r="D3" s="1592"/>
      <c r="E3" s="1592"/>
      <c r="F3" s="1592"/>
      <c r="G3" s="1592"/>
      <c r="H3" s="1592"/>
    </row>
    <row r="4" spans="2:13" ht="15" customHeight="1" thickBot="1">
      <c r="B4" s="1593" t="s">
        <v>214</v>
      </c>
      <c r="C4" s="1593"/>
      <c r="D4" s="1593"/>
      <c r="E4" s="1593"/>
      <c r="F4" s="1593"/>
      <c r="G4" s="1593"/>
      <c r="H4" s="1593"/>
    </row>
    <row r="5" spans="2:13" ht="28.5" customHeight="1" thickTop="1">
      <c r="B5" s="1594" t="s">
        <v>197</v>
      </c>
      <c r="C5" s="1596" t="s">
        <v>6</v>
      </c>
      <c r="D5" s="1597"/>
      <c r="E5" s="1596" t="s">
        <v>7</v>
      </c>
      <c r="F5" s="1597"/>
      <c r="G5" s="1596" t="s">
        <v>53</v>
      </c>
      <c r="H5" s="1598"/>
      <c r="I5" s="235"/>
      <c r="J5" s="235"/>
    </row>
    <row r="6" spans="2:13" ht="28.5" customHeight="1">
      <c r="B6" s="1595"/>
      <c r="C6" s="237" t="s">
        <v>199</v>
      </c>
      <c r="D6" s="236" t="s">
        <v>5</v>
      </c>
      <c r="E6" s="236" t="s">
        <v>199</v>
      </c>
      <c r="F6" s="237" t="s">
        <v>5</v>
      </c>
      <c r="G6" s="236" t="s">
        <v>199</v>
      </c>
      <c r="H6" s="238" t="s">
        <v>5</v>
      </c>
      <c r="I6" s="235"/>
      <c r="J6" s="235"/>
    </row>
    <row r="7" spans="2:13" ht="28.5" customHeight="1">
      <c r="B7" s="239" t="s">
        <v>200</v>
      </c>
      <c r="C7" s="241">
        <v>309.2</v>
      </c>
      <c r="D7" s="242">
        <v>5.4</v>
      </c>
      <c r="E7" s="240">
        <v>327.60000000000002</v>
      </c>
      <c r="F7" s="240">
        <v>5.9</v>
      </c>
      <c r="G7" s="240">
        <v>331.6</v>
      </c>
      <c r="H7" s="243">
        <v>1.2</v>
      </c>
      <c r="I7" s="235"/>
      <c r="J7" s="235"/>
      <c r="K7" s="235"/>
      <c r="L7" s="235"/>
      <c r="M7" s="235"/>
    </row>
    <row r="8" spans="2:13" ht="28.5" customHeight="1">
      <c r="B8" s="239" t="s">
        <v>201</v>
      </c>
      <c r="C8" s="241">
        <v>314.47394119992617</v>
      </c>
      <c r="D8" s="240">
        <v>5.0980630687047039</v>
      </c>
      <c r="E8" s="240">
        <v>331</v>
      </c>
      <c r="F8" s="240">
        <v>5.3</v>
      </c>
      <c r="G8" s="244">
        <v>335.95414809420726</v>
      </c>
      <c r="H8" s="245">
        <v>1.4872721388534274</v>
      </c>
      <c r="I8" s="235"/>
      <c r="J8" s="235"/>
      <c r="K8" s="235"/>
      <c r="L8" s="235"/>
      <c r="M8" s="235"/>
    </row>
    <row r="9" spans="2:13" ht="28.5" customHeight="1">
      <c r="B9" s="239" t="s">
        <v>202</v>
      </c>
      <c r="C9" s="241">
        <v>317.6285467867761</v>
      </c>
      <c r="D9" s="240">
        <v>5.948689241718256</v>
      </c>
      <c r="E9" s="240">
        <v>333.54708180403242</v>
      </c>
      <c r="F9" s="240">
        <v>5.0116827276052192</v>
      </c>
      <c r="G9" s="240">
        <v>338.80469355936725</v>
      </c>
      <c r="H9" s="243">
        <v>1.5762727489319985</v>
      </c>
      <c r="I9" s="235"/>
      <c r="J9" s="235"/>
      <c r="K9" s="235"/>
      <c r="L9" s="235"/>
      <c r="M9" s="235"/>
    </row>
    <row r="10" spans="2:13" ht="28.5" customHeight="1">
      <c r="B10" s="239" t="s">
        <v>203</v>
      </c>
      <c r="C10" s="241">
        <v>322.12636095527012</v>
      </c>
      <c r="D10" s="240">
        <v>7.0991447749739081</v>
      </c>
      <c r="E10" s="240">
        <v>335.33862724968839</v>
      </c>
      <c r="F10" s="240">
        <v>4.101578726819227</v>
      </c>
      <c r="G10" s="240">
        <v>338</v>
      </c>
      <c r="H10" s="243">
        <v>0.8</v>
      </c>
      <c r="I10" s="235"/>
      <c r="J10" s="235"/>
      <c r="K10" s="235"/>
      <c r="L10" s="235"/>
      <c r="M10" s="235"/>
    </row>
    <row r="11" spans="2:13" ht="28.5" customHeight="1">
      <c r="B11" s="239" t="s">
        <v>204</v>
      </c>
      <c r="C11" s="241">
        <v>320.65236045108622</v>
      </c>
      <c r="D11" s="240">
        <v>7.8841183513112156</v>
      </c>
      <c r="E11" s="240">
        <v>329.35612465410895</v>
      </c>
      <c r="F11" s="240">
        <v>2.7</v>
      </c>
      <c r="G11" s="240">
        <v>335.15150734025735</v>
      </c>
      <c r="H11" s="243">
        <v>1.7596098120946664</v>
      </c>
      <c r="I11" s="235"/>
      <c r="J11" s="235"/>
      <c r="K11" s="235"/>
    </row>
    <row r="12" spans="2:13" ht="28.5" customHeight="1">
      <c r="B12" s="239" t="s">
        <v>205</v>
      </c>
      <c r="C12" s="241">
        <v>315.2</v>
      </c>
      <c r="D12" s="240">
        <v>7.6</v>
      </c>
      <c r="E12" s="240">
        <v>320.81049430218025</v>
      </c>
      <c r="F12" s="240">
        <v>1.7917795224803541</v>
      </c>
      <c r="G12" s="240">
        <v>327.10000000000002</v>
      </c>
      <c r="H12" s="243">
        <v>2</v>
      </c>
      <c r="I12" s="235"/>
      <c r="J12" s="235"/>
      <c r="K12" s="235"/>
      <c r="L12" s="235"/>
      <c r="M12" s="235"/>
    </row>
    <row r="13" spans="2:13" ht="28.5" customHeight="1">
      <c r="B13" s="239" t="s">
        <v>206</v>
      </c>
      <c r="C13" s="241">
        <v>310.15374924533432</v>
      </c>
      <c r="D13" s="240">
        <v>6.8786398209792026</v>
      </c>
      <c r="E13" s="240">
        <v>315.38474964233615</v>
      </c>
      <c r="F13" s="240">
        <v>1.686582996249399</v>
      </c>
      <c r="G13" s="240"/>
      <c r="H13" s="243"/>
      <c r="I13" s="235"/>
      <c r="J13" s="235"/>
      <c r="K13" s="235"/>
      <c r="L13" s="235"/>
      <c r="M13" s="235"/>
    </row>
    <row r="14" spans="2:13" ht="28.5" customHeight="1">
      <c r="B14" s="239" t="s">
        <v>207</v>
      </c>
      <c r="C14" s="241">
        <v>309.14476273696391</v>
      </c>
      <c r="D14" s="240">
        <v>5.4834806698228533</v>
      </c>
      <c r="E14" s="240">
        <v>312.39999999999998</v>
      </c>
      <c r="F14" s="240">
        <v>1</v>
      </c>
      <c r="G14" s="240"/>
      <c r="H14" s="243"/>
      <c r="I14" s="235"/>
      <c r="J14" s="235"/>
      <c r="K14" s="235"/>
      <c r="L14" s="235"/>
      <c r="M14" s="235"/>
    </row>
    <row r="15" spans="2:13" ht="28.5" customHeight="1">
      <c r="B15" s="239" t="s">
        <v>208</v>
      </c>
      <c r="C15" s="241">
        <v>308.17197037378492</v>
      </c>
      <c r="D15" s="240">
        <v>5.5268844798201258</v>
      </c>
      <c r="E15" s="240">
        <v>312</v>
      </c>
      <c r="F15" s="240">
        <v>1.2</v>
      </c>
      <c r="G15" s="240"/>
      <c r="H15" s="243"/>
      <c r="I15" s="235"/>
      <c r="J15" s="235"/>
      <c r="K15" s="235"/>
      <c r="L15" s="235"/>
      <c r="M15" s="235"/>
    </row>
    <row r="16" spans="2:13" ht="28.5" customHeight="1">
      <c r="B16" s="239" t="s">
        <v>209</v>
      </c>
      <c r="C16" s="241">
        <v>314.37670965960359</v>
      </c>
      <c r="D16" s="240">
        <v>5.8252312719319264</v>
      </c>
      <c r="E16" s="240">
        <v>319.03525401923486</v>
      </c>
      <c r="F16" s="240">
        <v>1.4818350776288014</v>
      </c>
      <c r="G16" s="240"/>
      <c r="H16" s="243"/>
      <c r="I16" s="235"/>
      <c r="J16" s="235"/>
      <c r="K16" s="235"/>
      <c r="L16" s="235"/>
      <c r="M16" s="235"/>
    </row>
    <row r="17" spans="2:13" ht="28.5" customHeight="1">
      <c r="B17" s="239" t="s">
        <v>210</v>
      </c>
      <c r="C17" s="241">
        <v>318.79065085380836</v>
      </c>
      <c r="D17" s="240">
        <v>6.4380699694083887</v>
      </c>
      <c r="E17" s="240">
        <v>321.20020678380956</v>
      </c>
      <c r="F17" s="240">
        <v>0.75584272109227868</v>
      </c>
      <c r="G17" s="240"/>
      <c r="H17" s="243"/>
      <c r="I17" s="235"/>
      <c r="J17" s="235"/>
      <c r="K17" s="235"/>
      <c r="L17" s="235"/>
      <c r="M17" s="235"/>
    </row>
    <row r="18" spans="2:13" ht="28.5" customHeight="1">
      <c r="B18" s="239" t="s">
        <v>211</v>
      </c>
      <c r="C18" s="241">
        <v>323.1326629842921</v>
      </c>
      <c r="D18" s="246">
        <v>6.1535604490180731</v>
      </c>
      <c r="E18" s="240">
        <v>326.09348294198452</v>
      </c>
      <c r="F18" s="240">
        <v>0.91628618733487599</v>
      </c>
      <c r="G18" s="240"/>
      <c r="H18" s="243"/>
      <c r="I18" s="235"/>
      <c r="J18" s="235"/>
      <c r="K18" s="235"/>
      <c r="L18" s="235"/>
      <c r="M18" s="235"/>
    </row>
    <row r="19" spans="2:13" ht="28.5" customHeight="1" thickBot="1">
      <c r="B19" s="247" t="s">
        <v>212</v>
      </c>
      <c r="C19" s="248">
        <f t="shared" ref="C19:F19" si="0">AVERAGE(C7:C18)</f>
        <v>315.25430960390378</v>
      </c>
      <c r="D19" s="248">
        <f t="shared" si="0"/>
        <v>6.2779901748073881</v>
      </c>
      <c r="E19" s="248">
        <f t="shared" si="0"/>
        <v>323.64716844978119</v>
      </c>
      <c r="F19" s="248">
        <f t="shared" si="0"/>
        <v>2.6537989966008459</v>
      </c>
      <c r="G19" s="248">
        <f>AVERAGE(G7:G18)</f>
        <v>334.43505816563862</v>
      </c>
      <c r="H19" s="249">
        <f>AVERAGE(H7:H18)</f>
        <v>1.4705257833133487</v>
      </c>
    </row>
    <row r="20" spans="2:13" ht="20.100000000000001" customHeight="1" thickTop="1">
      <c r="B20" s="250"/>
      <c r="C20" s="235"/>
    </row>
    <row r="21" spans="2:13" ht="20.100000000000001" customHeight="1">
      <c r="B21" s="250"/>
      <c r="F21" s="251" t="s">
        <v>124</v>
      </c>
      <c r="G21" s="234" t="s">
        <v>124</v>
      </c>
    </row>
    <row r="22" spans="2:13">
      <c r="I22" s="234" t="s">
        <v>124</v>
      </c>
    </row>
    <row r="23" spans="2:13">
      <c r="B23" s="252"/>
    </row>
    <row r="24" spans="2:13">
      <c r="B24" s="253"/>
    </row>
    <row r="25" spans="2:13">
      <c r="B25" s="253"/>
    </row>
    <row r="26" spans="2:13">
      <c r="B26" s="253"/>
    </row>
    <row r="27" spans="2:13">
      <c r="B27" s="252"/>
    </row>
  </sheetData>
  <mergeCells count="8">
    <mergeCell ref="B1:H1"/>
    <mergeCell ref="B2:H2"/>
    <mergeCell ref="B3:H3"/>
    <mergeCell ref="B4:H4"/>
    <mergeCell ref="B5:B6"/>
    <mergeCell ref="C5:D5"/>
    <mergeCell ref="E5:F5"/>
    <mergeCell ref="G5:H5"/>
  </mergeCells>
  <pageMargins left="0.7" right="0.7" top="1" bottom="1" header="0.5" footer="0.5"/>
  <pageSetup paperSize="9" scale="5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7"/>
  <sheetViews>
    <sheetView zoomScaleSheetLayoutView="100" workbookViewId="0">
      <selection activeCell="F15" sqref="F15"/>
    </sheetView>
  </sheetViews>
  <sheetFormatPr defaultRowHeight="24.95" customHeight="1"/>
  <cols>
    <col min="1" max="1" width="6.28515625" style="208" customWidth="1"/>
    <col min="2" max="2" width="31" style="185" customWidth="1"/>
    <col min="3" max="13" width="11.140625" style="185" customWidth="1"/>
    <col min="14" max="14" width="5.5703125" style="185" customWidth="1"/>
    <col min="15" max="256" width="9.140625" style="185"/>
    <col min="257" max="257" width="6.28515625" style="185" customWidth="1"/>
    <col min="258" max="258" width="29.7109375" style="185" bestFit="1" customWidth="1"/>
    <col min="259" max="259" width="8" style="185" bestFit="1" customWidth="1"/>
    <col min="260" max="262" width="10.7109375" style="185" bestFit="1" customWidth="1"/>
    <col min="263" max="263" width="10.42578125" style="185" customWidth="1"/>
    <col min="264" max="265" width="10.7109375" style="185" bestFit="1" customWidth="1"/>
    <col min="266" max="269" width="9.28515625" style="185" customWidth="1"/>
    <col min="270" max="270" width="5.5703125" style="185" customWidth="1"/>
    <col min="271" max="512" width="9.140625" style="185"/>
    <col min="513" max="513" width="6.28515625" style="185" customWidth="1"/>
    <col min="514" max="514" width="29.7109375" style="185" bestFit="1" customWidth="1"/>
    <col min="515" max="515" width="8" style="185" bestFit="1" customWidth="1"/>
    <col min="516" max="518" width="10.7109375" style="185" bestFit="1" customWidth="1"/>
    <col min="519" max="519" width="10.42578125" style="185" customWidth="1"/>
    <col min="520" max="521" width="10.7109375" style="185" bestFit="1" customWidth="1"/>
    <col min="522" max="525" width="9.28515625" style="185" customWidth="1"/>
    <col min="526" max="526" width="5.5703125" style="185" customWidth="1"/>
    <col min="527" max="768" width="9.140625" style="185"/>
    <col min="769" max="769" width="6.28515625" style="185" customWidth="1"/>
    <col min="770" max="770" width="29.7109375" style="185" bestFit="1" customWidth="1"/>
    <col min="771" max="771" width="8" style="185" bestFit="1" customWidth="1"/>
    <col min="772" max="774" width="10.7109375" style="185" bestFit="1" customWidth="1"/>
    <col min="775" max="775" width="10.42578125" style="185" customWidth="1"/>
    <col min="776" max="777" width="10.7109375" style="185" bestFit="1" customWidth="1"/>
    <col min="778" max="781" width="9.28515625" style="185" customWidth="1"/>
    <col min="782" max="782" width="5.5703125" style="185" customWidth="1"/>
    <col min="783" max="1024" width="9.140625" style="185"/>
    <col min="1025" max="1025" width="6.28515625" style="185" customWidth="1"/>
    <col min="1026" max="1026" width="29.7109375" style="185" bestFit="1" customWidth="1"/>
    <col min="1027" max="1027" width="8" style="185" bestFit="1" customWidth="1"/>
    <col min="1028" max="1030" width="10.7109375" style="185" bestFit="1" customWidth="1"/>
    <col min="1031" max="1031" width="10.42578125" style="185" customWidth="1"/>
    <col min="1032" max="1033" width="10.7109375" style="185" bestFit="1" customWidth="1"/>
    <col min="1034" max="1037" width="9.28515625" style="185" customWidth="1"/>
    <col min="1038" max="1038" width="5.5703125" style="185" customWidth="1"/>
    <col min="1039" max="1280" width="9.140625" style="185"/>
    <col min="1281" max="1281" width="6.28515625" style="185" customWidth="1"/>
    <col min="1282" max="1282" width="29.7109375" style="185" bestFit="1" customWidth="1"/>
    <col min="1283" max="1283" width="8" style="185" bestFit="1" customWidth="1"/>
    <col min="1284" max="1286" width="10.7109375" style="185" bestFit="1" customWidth="1"/>
    <col min="1287" max="1287" width="10.42578125" style="185" customWidth="1"/>
    <col min="1288" max="1289" width="10.7109375" style="185" bestFit="1" customWidth="1"/>
    <col min="1290" max="1293" width="9.28515625" style="185" customWidth="1"/>
    <col min="1294" max="1294" width="5.5703125" style="185" customWidth="1"/>
    <col min="1295" max="1536" width="9.140625" style="185"/>
    <col min="1537" max="1537" width="6.28515625" style="185" customWidth="1"/>
    <col min="1538" max="1538" width="29.7109375" style="185" bestFit="1" customWidth="1"/>
    <col min="1539" max="1539" width="8" style="185" bestFit="1" customWidth="1"/>
    <col min="1540" max="1542" width="10.7109375" style="185" bestFit="1" customWidth="1"/>
    <col min="1543" max="1543" width="10.42578125" style="185" customWidth="1"/>
    <col min="1544" max="1545" width="10.7109375" style="185" bestFit="1" customWidth="1"/>
    <col min="1546" max="1549" width="9.28515625" style="185" customWidth="1"/>
    <col min="1550" max="1550" width="5.5703125" style="185" customWidth="1"/>
    <col min="1551" max="1792" width="9.140625" style="185"/>
    <col min="1793" max="1793" width="6.28515625" style="185" customWidth="1"/>
    <col min="1794" max="1794" width="29.7109375" style="185" bestFit="1" customWidth="1"/>
    <col min="1795" max="1795" width="8" style="185" bestFit="1" customWidth="1"/>
    <col min="1796" max="1798" width="10.7109375" style="185" bestFit="1" customWidth="1"/>
    <col min="1799" max="1799" width="10.42578125" style="185" customWidth="1"/>
    <col min="1800" max="1801" width="10.7109375" style="185" bestFit="1" customWidth="1"/>
    <col min="1802" max="1805" width="9.28515625" style="185" customWidth="1"/>
    <col min="1806" max="1806" width="5.5703125" style="185" customWidth="1"/>
    <col min="1807" max="2048" width="9.140625" style="185"/>
    <col min="2049" max="2049" width="6.28515625" style="185" customWidth="1"/>
    <col min="2050" max="2050" width="29.7109375" style="185" bestFit="1" customWidth="1"/>
    <col min="2051" max="2051" width="8" style="185" bestFit="1" customWidth="1"/>
    <col min="2052" max="2054" width="10.7109375" style="185" bestFit="1" customWidth="1"/>
    <col min="2055" max="2055" width="10.42578125" style="185" customWidth="1"/>
    <col min="2056" max="2057" width="10.7109375" style="185" bestFit="1" customWidth="1"/>
    <col min="2058" max="2061" width="9.28515625" style="185" customWidth="1"/>
    <col min="2062" max="2062" width="5.5703125" style="185" customWidth="1"/>
    <col min="2063" max="2304" width="9.140625" style="185"/>
    <col min="2305" max="2305" width="6.28515625" style="185" customWidth="1"/>
    <col min="2306" max="2306" width="29.7109375" style="185" bestFit="1" customWidth="1"/>
    <col min="2307" max="2307" width="8" style="185" bestFit="1" customWidth="1"/>
    <col min="2308" max="2310" width="10.7109375" style="185" bestFit="1" customWidth="1"/>
    <col min="2311" max="2311" width="10.42578125" style="185" customWidth="1"/>
    <col min="2312" max="2313" width="10.7109375" style="185" bestFit="1" customWidth="1"/>
    <col min="2314" max="2317" width="9.28515625" style="185" customWidth="1"/>
    <col min="2318" max="2318" width="5.5703125" style="185" customWidth="1"/>
    <col min="2319" max="2560" width="9.140625" style="185"/>
    <col min="2561" max="2561" width="6.28515625" style="185" customWidth="1"/>
    <col min="2562" max="2562" width="29.7109375" style="185" bestFit="1" customWidth="1"/>
    <col min="2563" max="2563" width="8" style="185" bestFit="1" customWidth="1"/>
    <col min="2564" max="2566" width="10.7109375" style="185" bestFit="1" customWidth="1"/>
    <col min="2567" max="2567" width="10.42578125" style="185" customWidth="1"/>
    <col min="2568" max="2569" width="10.7109375" style="185" bestFit="1" customWidth="1"/>
    <col min="2570" max="2573" width="9.28515625" style="185" customWidth="1"/>
    <col min="2574" max="2574" width="5.5703125" style="185" customWidth="1"/>
    <col min="2575" max="2816" width="9.140625" style="185"/>
    <col min="2817" max="2817" width="6.28515625" style="185" customWidth="1"/>
    <col min="2818" max="2818" width="29.7109375" style="185" bestFit="1" customWidth="1"/>
    <col min="2819" max="2819" width="8" style="185" bestFit="1" customWidth="1"/>
    <col min="2820" max="2822" width="10.7109375" style="185" bestFit="1" customWidth="1"/>
    <col min="2823" max="2823" width="10.42578125" style="185" customWidth="1"/>
    <col min="2824" max="2825" width="10.7109375" style="185" bestFit="1" customWidth="1"/>
    <col min="2826" max="2829" width="9.28515625" style="185" customWidth="1"/>
    <col min="2830" max="2830" width="5.5703125" style="185" customWidth="1"/>
    <col min="2831" max="3072" width="9.140625" style="185"/>
    <col min="3073" max="3073" width="6.28515625" style="185" customWidth="1"/>
    <col min="3074" max="3074" width="29.7109375" style="185" bestFit="1" customWidth="1"/>
    <col min="3075" max="3075" width="8" style="185" bestFit="1" customWidth="1"/>
    <col min="3076" max="3078" width="10.7109375" style="185" bestFit="1" customWidth="1"/>
    <col min="3079" max="3079" width="10.42578125" style="185" customWidth="1"/>
    <col min="3080" max="3081" width="10.7109375" style="185" bestFit="1" customWidth="1"/>
    <col min="3082" max="3085" width="9.28515625" style="185" customWidth="1"/>
    <col min="3086" max="3086" width="5.5703125" style="185" customWidth="1"/>
    <col min="3087" max="3328" width="9.140625" style="185"/>
    <col min="3329" max="3329" width="6.28515625" style="185" customWidth="1"/>
    <col min="3330" max="3330" width="29.7109375" style="185" bestFit="1" customWidth="1"/>
    <col min="3331" max="3331" width="8" style="185" bestFit="1" customWidth="1"/>
    <col min="3332" max="3334" width="10.7109375" style="185" bestFit="1" customWidth="1"/>
    <col min="3335" max="3335" width="10.42578125" style="185" customWidth="1"/>
    <col min="3336" max="3337" width="10.7109375" style="185" bestFit="1" customWidth="1"/>
    <col min="3338" max="3341" width="9.28515625" style="185" customWidth="1"/>
    <col min="3342" max="3342" width="5.5703125" style="185" customWidth="1"/>
    <col min="3343" max="3584" width="9.140625" style="185"/>
    <col min="3585" max="3585" width="6.28515625" style="185" customWidth="1"/>
    <col min="3586" max="3586" width="29.7109375" style="185" bestFit="1" customWidth="1"/>
    <col min="3587" max="3587" width="8" style="185" bestFit="1" customWidth="1"/>
    <col min="3588" max="3590" width="10.7109375" style="185" bestFit="1" customWidth="1"/>
    <col min="3591" max="3591" width="10.42578125" style="185" customWidth="1"/>
    <col min="3592" max="3593" width="10.7109375" style="185" bestFit="1" customWidth="1"/>
    <col min="3594" max="3597" width="9.28515625" style="185" customWidth="1"/>
    <col min="3598" max="3598" width="5.5703125" style="185" customWidth="1"/>
    <col min="3599" max="3840" width="9.140625" style="185"/>
    <col min="3841" max="3841" width="6.28515625" style="185" customWidth="1"/>
    <col min="3842" max="3842" width="29.7109375" style="185" bestFit="1" customWidth="1"/>
    <col min="3843" max="3843" width="8" style="185" bestFit="1" customWidth="1"/>
    <col min="3844" max="3846" width="10.7109375" style="185" bestFit="1" customWidth="1"/>
    <col min="3847" max="3847" width="10.42578125" style="185" customWidth="1"/>
    <col min="3848" max="3849" width="10.7109375" style="185" bestFit="1" customWidth="1"/>
    <col min="3850" max="3853" width="9.28515625" style="185" customWidth="1"/>
    <col min="3854" max="3854" width="5.5703125" style="185" customWidth="1"/>
    <col min="3855" max="4096" width="9.140625" style="185"/>
    <col min="4097" max="4097" width="6.28515625" style="185" customWidth="1"/>
    <col min="4098" max="4098" width="29.7109375" style="185" bestFit="1" customWidth="1"/>
    <col min="4099" max="4099" width="8" style="185" bestFit="1" customWidth="1"/>
    <col min="4100" max="4102" width="10.7109375" style="185" bestFit="1" customWidth="1"/>
    <col min="4103" max="4103" width="10.42578125" style="185" customWidth="1"/>
    <col min="4104" max="4105" width="10.7109375" style="185" bestFit="1" customWidth="1"/>
    <col min="4106" max="4109" width="9.28515625" style="185" customWidth="1"/>
    <col min="4110" max="4110" width="5.5703125" style="185" customWidth="1"/>
    <col min="4111" max="4352" width="9.140625" style="185"/>
    <col min="4353" max="4353" width="6.28515625" style="185" customWidth="1"/>
    <col min="4354" max="4354" width="29.7109375" style="185" bestFit="1" customWidth="1"/>
    <col min="4355" max="4355" width="8" style="185" bestFit="1" customWidth="1"/>
    <col min="4356" max="4358" width="10.7109375" style="185" bestFit="1" customWidth="1"/>
    <col min="4359" max="4359" width="10.42578125" style="185" customWidth="1"/>
    <col min="4360" max="4361" width="10.7109375" style="185" bestFit="1" customWidth="1"/>
    <col min="4362" max="4365" width="9.28515625" style="185" customWidth="1"/>
    <col min="4366" max="4366" width="5.5703125" style="185" customWidth="1"/>
    <col min="4367" max="4608" width="9.140625" style="185"/>
    <col min="4609" max="4609" width="6.28515625" style="185" customWidth="1"/>
    <col min="4610" max="4610" width="29.7109375" style="185" bestFit="1" customWidth="1"/>
    <col min="4611" max="4611" width="8" style="185" bestFit="1" customWidth="1"/>
    <col min="4612" max="4614" width="10.7109375" style="185" bestFit="1" customWidth="1"/>
    <col min="4615" max="4615" width="10.42578125" style="185" customWidth="1"/>
    <col min="4616" max="4617" width="10.7109375" style="185" bestFit="1" customWidth="1"/>
    <col min="4618" max="4621" width="9.28515625" style="185" customWidth="1"/>
    <col min="4622" max="4622" width="5.5703125" style="185" customWidth="1"/>
    <col min="4623" max="4864" width="9.140625" style="185"/>
    <col min="4865" max="4865" width="6.28515625" style="185" customWidth="1"/>
    <col min="4866" max="4866" width="29.7109375" style="185" bestFit="1" customWidth="1"/>
    <col min="4867" max="4867" width="8" style="185" bestFit="1" customWidth="1"/>
    <col min="4868" max="4870" width="10.7109375" style="185" bestFit="1" customWidth="1"/>
    <col min="4871" max="4871" width="10.42578125" style="185" customWidth="1"/>
    <col min="4872" max="4873" width="10.7109375" style="185" bestFit="1" customWidth="1"/>
    <col min="4874" max="4877" width="9.28515625" style="185" customWidth="1"/>
    <col min="4878" max="4878" width="5.5703125" style="185" customWidth="1"/>
    <col min="4879" max="5120" width="9.140625" style="185"/>
    <col min="5121" max="5121" width="6.28515625" style="185" customWidth="1"/>
    <col min="5122" max="5122" width="29.7109375" style="185" bestFit="1" customWidth="1"/>
    <col min="5123" max="5123" width="8" style="185" bestFit="1" customWidth="1"/>
    <col min="5124" max="5126" width="10.7109375" style="185" bestFit="1" customWidth="1"/>
    <col min="5127" max="5127" width="10.42578125" style="185" customWidth="1"/>
    <col min="5128" max="5129" width="10.7109375" style="185" bestFit="1" customWidth="1"/>
    <col min="5130" max="5133" width="9.28515625" style="185" customWidth="1"/>
    <col min="5134" max="5134" width="5.5703125" style="185" customWidth="1"/>
    <col min="5135" max="5376" width="9.140625" style="185"/>
    <col min="5377" max="5377" width="6.28515625" style="185" customWidth="1"/>
    <col min="5378" max="5378" width="29.7109375" style="185" bestFit="1" customWidth="1"/>
    <col min="5379" max="5379" width="8" style="185" bestFit="1" customWidth="1"/>
    <col min="5380" max="5382" width="10.7109375" style="185" bestFit="1" customWidth="1"/>
    <col min="5383" max="5383" width="10.42578125" style="185" customWidth="1"/>
    <col min="5384" max="5385" width="10.7109375" style="185" bestFit="1" customWidth="1"/>
    <col min="5386" max="5389" width="9.28515625" style="185" customWidth="1"/>
    <col min="5390" max="5390" width="5.5703125" style="185" customWidth="1"/>
    <col min="5391" max="5632" width="9.140625" style="185"/>
    <col min="5633" max="5633" width="6.28515625" style="185" customWidth="1"/>
    <col min="5634" max="5634" width="29.7109375" style="185" bestFit="1" customWidth="1"/>
    <col min="5635" max="5635" width="8" style="185" bestFit="1" customWidth="1"/>
    <col min="5636" max="5638" width="10.7109375" style="185" bestFit="1" customWidth="1"/>
    <col min="5639" max="5639" width="10.42578125" style="185" customWidth="1"/>
    <col min="5640" max="5641" width="10.7109375" style="185" bestFit="1" customWidth="1"/>
    <col min="5642" max="5645" width="9.28515625" style="185" customWidth="1"/>
    <col min="5646" max="5646" width="5.5703125" style="185" customWidth="1"/>
    <col min="5647" max="5888" width="9.140625" style="185"/>
    <col min="5889" max="5889" width="6.28515625" style="185" customWidth="1"/>
    <col min="5890" max="5890" width="29.7109375" style="185" bestFit="1" customWidth="1"/>
    <col min="5891" max="5891" width="8" style="185" bestFit="1" customWidth="1"/>
    <col min="5892" max="5894" width="10.7109375" style="185" bestFit="1" customWidth="1"/>
    <col min="5895" max="5895" width="10.42578125" style="185" customWidth="1"/>
    <col min="5896" max="5897" width="10.7109375" style="185" bestFit="1" customWidth="1"/>
    <col min="5898" max="5901" width="9.28515625" style="185" customWidth="1"/>
    <col min="5902" max="5902" width="5.5703125" style="185" customWidth="1"/>
    <col min="5903" max="6144" width="9.140625" style="185"/>
    <col min="6145" max="6145" width="6.28515625" style="185" customWidth="1"/>
    <col min="6146" max="6146" width="29.7109375" style="185" bestFit="1" customWidth="1"/>
    <col min="6147" max="6147" width="8" style="185" bestFit="1" customWidth="1"/>
    <col min="6148" max="6150" width="10.7109375" style="185" bestFit="1" customWidth="1"/>
    <col min="6151" max="6151" width="10.42578125" style="185" customWidth="1"/>
    <col min="6152" max="6153" width="10.7109375" style="185" bestFit="1" customWidth="1"/>
    <col min="6154" max="6157" width="9.28515625" style="185" customWidth="1"/>
    <col min="6158" max="6158" width="5.5703125" style="185" customWidth="1"/>
    <col min="6159" max="6400" width="9.140625" style="185"/>
    <col min="6401" max="6401" width="6.28515625" style="185" customWidth="1"/>
    <col min="6402" max="6402" width="29.7109375" style="185" bestFit="1" customWidth="1"/>
    <col min="6403" max="6403" width="8" style="185" bestFit="1" customWidth="1"/>
    <col min="6404" max="6406" width="10.7109375" style="185" bestFit="1" customWidth="1"/>
    <col min="6407" max="6407" width="10.42578125" style="185" customWidth="1"/>
    <col min="6408" max="6409" width="10.7109375" style="185" bestFit="1" customWidth="1"/>
    <col min="6410" max="6413" width="9.28515625" style="185" customWidth="1"/>
    <col min="6414" max="6414" width="5.5703125" style="185" customWidth="1"/>
    <col min="6415" max="6656" width="9.140625" style="185"/>
    <col min="6657" max="6657" width="6.28515625" style="185" customWidth="1"/>
    <col min="6658" max="6658" width="29.7109375" style="185" bestFit="1" customWidth="1"/>
    <col min="6659" max="6659" width="8" style="185" bestFit="1" customWidth="1"/>
    <col min="6660" max="6662" width="10.7109375" style="185" bestFit="1" customWidth="1"/>
    <col min="6663" max="6663" width="10.42578125" style="185" customWidth="1"/>
    <col min="6664" max="6665" width="10.7109375" style="185" bestFit="1" customWidth="1"/>
    <col min="6666" max="6669" width="9.28515625" style="185" customWidth="1"/>
    <col min="6670" max="6670" width="5.5703125" style="185" customWidth="1"/>
    <col min="6671" max="6912" width="9.140625" style="185"/>
    <col min="6913" max="6913" width="6.28515625" style="185" customWidth="1"/>
    <col min="6914" max="6914" width="29.7109375" style="185" bestFit="1" customWidth="1"/>
    <col min="6915" max="6915" width="8" style="185" bestFit="1" customWidth="1"/>
    <col min="6916" max="6918" width="10.7109375" style="185" bestFit="1" customWidth="1"/>
    <col min="6919" max="6919" width="10.42578125" style="185" customWidth="1"/>
    <col min="6920" max="6921" width="10.7109375" style="185" bestFit="1" customWidth="1"/>
    <col min="6922" max="6925" width="9.28515625" style="185" customWidth="1"/>
    <col min="6926" max="6926" width="5.5703125" style="185" customWidth="1"/>
    <col min="6927" max="7168" width="9.140625" style="185"/>
    <col min="7169" max="7169" width="6.28515625" style="185" customWidth="1"/>
    <col min="7170" max="7170" width="29.7109375" style="185" bestFit="1" customWidth="1"/>
    <col min="7171" max="7171" width="8" style="185" bestFit="1" customWidth="1"/>
    <col min="7172" max="7174" width="10.7109375" style="185" bestFit="1" customWidth="1"/>
    <col min="7175" max="7175" width="10.42578125" style="185" customWidth="1"/>
    <col min="7176" max="7177" width="10.7109375" style="185" bestFit="1" customWidth="1"/>
    <col min="7178" max="7181" width="9.28515625" style="185" customWidth="1"/>
    <col min="7182" max="7182" width="5.5703125" style="185" customWidth="1"/>
    <col min="7183" max="7424" width="9.140625" style="185"/>
    <col min="7425" max="7425" width="6.28515625" style="185" customWidth="1"/>
    <col min="7426" max="7426" width="29.7109375" style="185" bestFit="1" customWidth="1"/>
    <col min="7427" max="7427" width="8" style="185" bestFit="1" customWidth="1"/>
    <col min="7428" max="7430" width="10.7109375" style="185" bestFit="1" customWidth="1"/>
    <col min="7431" max="7431" width="10.42578125" style="185" customWidth="1"/>
    <col min="7432" max="7433" width="10.7109375" style="185" bestFit="1" customWidth="1"/>
    <col min="7434" max="7437" width="9.28515625" style="185" customWidth="1"/>
    <col min="7438" max="7438" width="5.5703125" style="185" customWidth="1"/>
    <col min="7439" max="7680" width="9.140625" style="185"/>
    <col min="7681" max="7681" width="6.28515625" style="185" customWidth="1"/>
    <col min="7682" max="7682" width="29.7109375" style="185" bestFit="1" customWidth="1"/>
    <col min="7683" max="7683" width="8" style="185" bestFit="1" customWidth="1"/>
    <col min="7684" max="7686" width="10.7109375" style="185" bestFit="1" customWidth="1"/>
    <col min="7687" max="7687" width="10.42578125" style="185" customWidth="1"/>
    <col min="7688" max="7689" width="10.7109375" style="185" bestFit="1" customWidth="1"/>
    <col min="7690" max="7693" width="9.28515625" style="185" customWidth="1"/>
    <col min="7694" max="7694" width="5.5703125" style="185" customWidth="1"/>
    <col min="7695" max="7936" width="9.140625" style="185"/>
    <col min="7937" max="7937" width="6.28515625" style="185" customWidth="1"/>
    <col min="7938" max="7938" width="29.7109375" style="185" bestFit="1" customWidth="1"/>
    <col min="7939" max="7939" width="8" style="185" bestFit="1" customWidth="1"/>
    <col min="7940" max="7942" width="10.7109375" style="185" bestFit="1" customWidth="1"/>
    <col min="7943" max="7943" width="10.42578125" style="185" customWidth="1"/>
    <col min="7944" max="7945" width="10.7109375" style="185" bestFit="1" customWidth="1"/>
    <col min="7946" max="7949" width="9.28515625" style="185" customWidth="1"/>
    <col min="7950" max="7950" width="5.5703125" style="185" customWidth="1"/>
    <col min="7951" max="8192" width="9.140625" style="185"/>
    <col min="8193" max="8193" width="6.28515625" style="185" customWidth="1"/>
    <col min="8194" max="8194" width="29.7109375" style="185" bestFit="1" customWidth="1"/>
    <col min="8195" max="8195" width="8" style="185" bestFit="1" customWidth="1"/>
    <col min="8196" max="8198" width="10.7109375" style="185" bestFit="1" customWidth="1"/>
    <col min="8199" max="8199" width="10.42578125" style="185" customWidth="1"/>
    <col min="8200" max="8201" width="10.7109375" style="185" bestFit="1" customWidth="1"/>
    <col min="8202" max="8205" width="9.28515625" style="185" customWidth="1"/>
    <col min="8206" max="8206" width="5.5703125" style="185" customWidth="1"/>
    <col min="8207" max="8448" width="9.140625" style="185"/>
    <col min="8449" max="8449" width="6.28515625" style="185" customWidth="1"/>
    <col min="8450" max="8450" width="29.7109375" style="185" bestFit="1" customWidth="1"/>
    <col min="8451" max="8451" width="8" style="185" bestFit="1" customWidth="1"/>
    <col min="8452" max="8454" width="10.7109375" style="185" bestFit="1" customWidth="1"/>
    <col min="8455" max="8455" width="10.42578125" style="185" customWidth="1"/>
    <col min="8456" max="8457" width="10.7109375" style="185" bestFit="1" customWidth="1"/>
    <col min="8458" max="8461" width="9.28515625" style="185" customWidth="1"/>
    <col min="8462" max="8462" width="5.5703125" style="185" customWidth="1"/>
    <col min="8463" max="8704" width="9.140625" style="185"/>
    <col min="8705" max="8705" width="6.28515625" style="185" customWidth="1"/>
    <col min="8706" max="8706" width="29.7109375" style="185" bestFit="1" customWidth="1"/>
    <col min="8707" max="8707" width="8" style="185" bestFit="1" customWidth="1"/>
    <col min="8708" max="8710" width="10.7109375" style="185" bestFit="1" customWidth="1"/>
    <col min="8711" max="8711" width="10.42578125" style="185" customWidth="1"/>
    <col min="8712" max="8713" width="10.7109375" style="185" bestFit="1" customWidth="1"/>
    <col min="8714" max="8717" width="9.28515625" style="185" customWidth="1"/>
    <col min="8718" max="8718" width="5.5703125" style="185" customWidth="1"/>
    <col min="8719" max="8960" width="9.140625" style="185"/>
    <col min="8961" max="8961" width="6.28515625" style="185" customWidth="1"/>
    <col min="8962" max="8962" width="29.7109375" style="185" bestFit="1" customWidth="1"/>
    <col min="8963" max="8963" width="8" style="185" bestFit="1" customWidth="1"/>
    <col min="8964" max="8966" width="10.7109375" style="185" bestFit="1" customWidth="1"/>
    <col min="8967" max="8967" width="10.42578125" style="185" customWidth="1"/>
    <col min="8968" max="8969" width="10.7109375" style="185" bestFit="1" customWidth="1"/>
    <col min="8970" max="8973" width="9.28515625" style="185" customWidth="1"/>
    <col min="8974" max="8974" width="5.5703125" style="185" customWidth="1"/>
    <col min="8975" max="9216" width="9.140625" style="185"/>
    <col min="9217" max="9217" width="6.28515625" style="185" customWidth="1"/>
    <col min="9218" max="9218" width="29.7109375" style="185" bestFit="1" customWidth="1"/>
    <col min="9219" max="9219" width="8" style="185" bestFit="1" customWidth="1"/>
    <col min="9220" max="9222" width="10.7109375" style="185" bestFit="1" customWidth="1"/>
    <col min="9223" max="9223" width="10.42578125" style="185" customWidth="1"/>
    <col min="9224" max="9225" width="10.7109375" style="185" bestFit="1" customWidth="1"/>
    <col min="9226" max="9229" width="9.28515625" style="185" customWidth="1"/>
    <col min="9230" max="9230" width="5.5703125" style="185" customWidth="1"/>
    <col min="9231" max="9472" width="9.140625" style="185"/>
    <col min="9473" max="9473" width="6.28515625" style="185" customWidth="1"/>
    <col min="9474" max="9474" width="29.7109375" style="185" bestFit="1" customWidth="1"/>
    <col min="9475" max="9475" width="8" style="185" bestFit="1" customWidth="1"/>
    <col min="9476" max="9478" width="10.7109375" style="185" bestFit="1" customWidth="1"/>
    <col min="9479" max="9479" width="10.42578125" style="185" customWidth="1"/>
    <col min="9480" max="9481" width="10.7109375" style="185" bestFit="1" customWidth="1"/>
    <col min="9482" max="9485" width="9.28515625" style="185" customWidth="1"/>
    <col min="9486" max="9486" width="5.5703125" style="185" customWidth="1"/>
    <col min="9487" max="9728" width="9.140625" style="185"/>
    <col min="9729" max="9729" width="6.28515625" style="185" customWidth="1"/>
    <col min="9730" max="9730" width="29.7109375" style="185" bestFit="1" customWidth="1"/>
    <col min="9731" max="9731" width="8" style="185" bestFit="1" customWidth="1"/>
    <col min="9732" max="9734" width="10.7109375" style="185" bestFit="1" customWidth="1"/>
    <col min="9735" max="9735" width="10.42578125" style="185" customWidth="1"/>
    <col min="9736" max="9737" width="10.7109375" style="185" bestFit="1" customWidth="1"/>
    <col min="9738" max="9741" width="9.28515625" style="185" customWidth="1"/>
    <col min="9742" max="9742" width="5.5703125" style="185" customWidth="1"/>
    <col min="9743" max="9984" width="9.140625" style="185"/>
    <col min="9985" max="9985" width="6.28515625" style="185" customWidth="1"/>
    <col min="9986" max="9986" width="29.7109375" style="185" bestFit="1" customWidth="1"/>
    <col min="9987" max="9987" width="8" style="185" bestFit="1" customWidth="1"/>
    <col min="9988" max="9990" width="10.7109375" style="185" bestFit="1" customWidth="1"/>
    <col min="9991" max="9991" width="10.42578125" style="185" customWidth="1"/>
    <col min="9992" max="9993" width="10.7109375" style="185" bestFit="1" customWidth="1"/>
    <col min="9994" max="9997" width="9.28515625" style="185" customWidth="1"/>
    <col min="9998" max="9998" width="5.5703125" style="185" customWidth="1"/>
    <col min="9999" max="10240" width="9.140625" style="185"/>
    <col min="10241" max="10241" width="6.28515625" style="185" customWidth="1"/>
    <col min="10242" max="10242" width="29.7109375" style="185" bestFit="1" customWidth="1"/>
    <col min="10243" max="10243" width="8" style="185" bestFit="1" customWidth="1"/>
    <col min="10244" max="10246" width="10.7109375" style="185" bestFit="1" customWidth="1"/>
    <col min="10247" max="10247" width="10.42578125" style="185" customWidth="1"/>
    <col min="10248" max="10249" width="10.7109375" style="185" bestFit="1" customWidth="1"/>
    <col min="10250" max="10253" width="9.28515625" style="185" customWidth="1"/>
    <col min="10254" max="10254" width="5.5703125" style="185" customWidth="1"/>
    <col min="10255" max="10496" width="9.140625" style="185"/>
    <col min="10497" max="10497" width="6.28515625" style="185" customWidth="1"/>
    <col min="10498" max="10498" width="29.7109375" style="185" bestFit="1" customWidth="1"/>
    <col min="10499" max="10499" width="8" style="185" bestFit="1" customWidth="1"/>
    <col min="10500" max="10502" width="10.7109375" style="185" bestFit="1" customWidth="1"/>
    <col min="10503" max="10503" width="10.42578125" style="185" customWidth="1"/>
    <col min="10504" max="10505" width="10.7109375" style="185" bestFit="1" customWidth="1"/>
    <col min="10506" max="10509" width="9.28515625" style="185" customWidth="1"/>
    <col min="10510" max="10510" width="5.5703125" style="185" customWidth="1"/>
    <col min="10511" max="10752" width="9.140625" style="185"/>
    <col min="10753" max="10753" width="6.28515625" style="185" customWidth="1"/>
    <col min="10754" max="10754" width="29.7109375" style="185" bestFit="1" customWidth="1"/>
    <col min="10755" max="10755" width="8" style="185" bestFit="1" customWidth="1"/>
    <col min="10756" max="10758" width="10.7109375" style="185" bestFit="1" customWidth="1"/>
    <col min="10759" max="10759" width="10.42578125" style="185" customWidth="1"/>
    <col min="10760" max="10761" width="10.7109375" style="185" bestFit="1" customWidth="1"/>
    <col min="10762" max="10765" width="9.28515625" style="185" customWidth="1"/>
    <col min="10766" max="10766" width="5.5703125" style="185" customWidth="1"/>
    <col min="10767" max="11008" width="9.140625" style="185"/>
    <col min="11009" max="11009" width="6.28515625" style="185" customWidth="1"/>
    <col min="11010" max="11010" width="29.7109375" style="185" bestFit="1" customWidth="1"/>
    <col min="11011" max="11011" width="8" style="185" bestFit="1" customWidth="1"/>
    <col min="11012" max="11014" width="10.7109375" style="185" bestFit="1" customWidth="1"/>
    <col min="11015" max="11015" width="10.42578125" style="185" customWidth="1"/>
    <col min="11016" max="11017" width="10.7109375" style="185" bestFit="1" customWidth="1"/>
    <col min="11018" max="11021" width="9.28515625" style="185" customWidth="1"/>
    <col min="11022" max="11022" width="5.5703125" style="185" customWidth="1"/>
    <col min="11023" max="11264" width="9.140625" style="185"/>
    <col min="11265" max="11265" width="6.28515625" style="185" customWidth="1"/>
    <col min="11266" max="11266" width="29.7109375" style="185" bestFit="1" customWidth="1"/>
    <col min="11267" max="11267" width="8" style="185" bestFit="1" customWidth="1"/>
    <col min="11268" max="11270" width="10.7109375" style="185" bestFit="1" customWidth="1"/>
    <col min="11271" max="11271" width="10.42578125" style="185" customWidth="1"/>
    <col min="11272" max="11273" width="10.7109375" style="185" bestFit="1" customWidth="1"/>
    <col min="11274" max="11277" width="9.28515625" style="185" customWidth="1"/>
    <col min="11278" max="11278" width="5.5703125" style="185" customWidth="1"/>
    <col min="11279" max="11520" width="9.140625" style="185"/>
    <col min="11521" max="11521" width="6.28515625" style="185" customWidth="1"/>
    <col min="11522" max="11522" width="29.7109375" style="185" bestFit="1" customWidth="1"/>
    <col min="11523" max="11523" width="8" style="185" bestFit="1" customWidth="1"/>
    <col min="11524" max="11526" width="10.7109375" style="185" bestFit="1" customWidth="1"/>
    <col min="11527" max="11527" width="10.42578125" style="185" customWidth="1"/>
    <col min="11528" max="11529" width="10.7109375" style="185" bestFit="1" customWidth="1"/>
    <col min="11530" max="11533" width="9.28515625" style="185" customWidth="1"/>
    <col min="11534" max="11534" width="5.5703125" style="185" customWidth="1"/>
    <col min="11535" max="11776" width="9.140625" style="185"/>
    <col min="11777" max="11777" width="6.28515625" style="185" customWidth="1"/>
    <col min="11778" max="11778" width="29.7109375" style="185" bestFit="1" customWidth="1"/>
    <col min="11779" max="11779" width="8" style="185" bestFit="1" customWidth="1"/>
    <col min="11780" max="11782" width="10.7109375" style="185" bestFit="1" customWidth="1"/>
    <col min="11783" max="11783" width="10.42578125" style="185" customWidth="1"/>
    <col min="11784" max="11785" width="10.7109375" style="185" bestFit="1" customWidth="1"/>
    <col min="11786" max="11789" width="9.28515625" style="185" customWidth="1"/>
    <col min="11790" max="11790" width="5.5703125" style="185" customWidth="1"/>
    <col min="11791" max="12032" width="9.140625" style="185"/>
    <col min="12033" max="12033" width="6.28515625" style="185" customWidth="1"/>
    <col min="12034" max="12034" width="29.7109375" style="185" bestFit="1" customWidth="1"/>
    <col min="12035" max="12035" width="8" style="185" bestFit="1" customWidth="1"/>
    <col min="12036" max="12038" width="10.7109375" style="185" bestFit="1" customWidth="1"/>
    <col min="12039" max="12039" width="10.42578125" style="185" customWidth="1"/>
    <col min="12040" max="12041" width="10.7109375" style="185" bestFit="1" customWidth="1"/>
    <col min="12042" max="12045" width="9.28515625" style="185" customWidth="1"/>
    <col min="12046" max="12046" width="5.5703125" style="185" customWidth="1"/>
    <col min="12047" max="12288" width="9.140625" style="185"/>
    <col min="12289" max="12289" width="6.28515625" style="185" customWidth="1"/>
    <col min="12290" max="12290" width="29.7109375" style="185" bestFit="1" customWidth="1"/>
    <col min="12291" max="12291" width="8" style="185" bestFit="1" customWidth="1"/>
    <col min="12292" max="12294" width="10.7109375" style="185" bestFit="1" customWidth="1"/>
    <col min="12295" max="12295" width="10.42578125" style="185" customWidth="1"/>
    <col min="12296" max="12297" width="10.7109375" style="185" bestFit="1" customWidth="1"/>
    <col min="12298" max="12301" width="9.28515625" style="185" customWidth="1"/>
    <col min="12302" max="12302" width="5.5703125" style="185" customWidth="1"/>
    <col min="12303" max="12544" width="9.140625" style="185"/>
    <col min="12545" max="12545" width="6.28515625" style="185" customWidth="1"/>
    <col min="12546" max="12546" width="29.7109375" style="185" bestFit="1" customWidth="1"/>
    <col min="12547" max="12547" width="8" style="185" bestFit="1" customWidth="1"/>
    <col min="12548" max="12550" width="10.7109375" style="185" bestFit="1" customWidth="1"/>
    <col min="12551" max="12551" width="10.42578125" style="185" customWidth="1"/>
    <col min="12552" max="12553" width="10.7109375" style="185" bestFit="1" customWidth="1"/>
    <col min="12554" max="12557" width="9.28515625" style="185" customWidth="1"/>
    <col min="12558" max="12558" width="5.5703125" style="185" customWidth="1"/>
    <col min="12559" max="12800" width="9.140625" style="185"/>
    <col min="12801" max="12801" width="6.28515625" style="185" customWidth="1"/>
    <col min="12802" max="12802" width="29.7109375" style="185" bestFit="1" customWidth="1"/>
    <col min="12803" max="12803" width="8" style="185" bestFit="1" customWidth="1"/>
    <col min="12804" max="12806" width="10.7109375" style="185" bestFit="1" customWidth="1"/>
    <col min="12807" max="12807" width="10.42578125" style="185" customWidth="1"/>
    <col min="12808" max="12809" width="10.7109375" style="185" bestFit="1" customWidth="1"/>
    <col min="12810" max="12813" width="9.28515625" style="185" customWidth="1"/>
    <col min="12814" max="12814" width="5.5703125" style="185" customWidth="1"/>
    <col min="12815" max="13056" width="9.140625" style="185"/>
    <col min="13057" max="13057" width="6.28515625" style="185" customWidth="1"/>
    <col min="13058" max="13058" width="29.7109375" style="185" bestFit="1" customWidth="1"/>
    <col min="13059" max="13059" width="8" style="185" bestFit="1" customWidth="1"/>
    <col min="13060" max="13062" width="10.7109375" style="185" bestFit="1" customWidth="1"/>
    <col min="13063" max="13063" width="10.42578125" style="185" customWidth="1"/>
    <col min="13064" max="13065" width="10.7109375" style="185" bestFit="1" customWidth="1"/>
    <col min="13066" max="13069" width="9.28515625" style="185" customWidth="1"/>
    <col min="13070" max="13070" width="5.5703125" style="185" customWidth="1"/>
    <col min="13071" max="13312" width="9.140625" style="185"/>
    <col min="13313" max="13313" width="6.28515625" style="185" customWidth="1"/>
    <col min="13314" max="13314" width="29.7109375" style="185" bestFit="1" customWidth="1"/>
    <col min="13315" max="13315" width="8" style="185" bestFit="1" customWidth="1"/>
    <col min="13316" max="13318" width="10.7109375" style="185" bestFit="1" customWidth="1"/>
    <col min="13319" max="13319" width="10.42578125" style="185" customWidth="1"/>
    <col min="13320" max="13321" width="10.7109375" style="185" bestFit="1" customWidth="1"/>
    <col min="13322" max="13325" width="9.28515625" style="185" customWidth="1"/>
    <col min="13326" max="13326" width="5.5703125" style="185" customWidth="1"/>
    <col min="13327" max="13568" width="9.140625" style="185"/>
    <col min="13569" max="13569" width="6.28515625" style="185" customWidth="1"/>
    <col min="13570" max="13570" width="29.7109375" style="185" bestFit="1" customWidth="1"/>
    <col min="13571" max="13571" width="8" style="185" bestFit="1" customWidth="1"/>
    <col min="13572" max="13574" width="10.7109375" style="185" bestFit="1" customWidth="1"/>
    <col min="13575" max="13575" width="10.42578125" style="185" customWidth="1"/>
    <col min="13576" max="13577" width="10.7109375" style="185" bestFit="1" customWidth="1"/>
    <col min="13578" max="13581" width="9.28515625" style="185" customWidth="1"/>
    <col min="13582" max="13582" width="5.5703125" style="185" customWidth="1"/>
    <col min="13583" max="13824" width="9.140625" style="185"/>
    <col min="13825" max="13825" width="6.28515625" style="185" customWidth="1"/>
    <col min="13826" max="13826" width="29.7109375" style="185" bestFit="1" customWidth="1"/>
    <col min="13827" max="13827" width="8" style="185" bestFit="1" customWidth="1"/>
    <col min="13828" max="13830" width="10.7109375" style="185" bestFit="1" customWidth="1"/>
    <col min="13831" max="13831" width="10.42578125" style="185" customWidth="1"/>
    <col min="13832" max="13833" width="10.7109375" style="185" bestFit="1" customWidth="1"/>
    <col min="13834" max="13837" width="9.28515625" style="185" customWidth="1"/>
    <col min="13838" max="13838" width="5.5703125" style="185" customWidth="1"/>
    <col min="13839" max="14080" width="9.140625" style="185"/>
    <col min="14081" max="14081" width="6.28515625" style="185" customWidth="1"/>
    <col min="14082" max="14082" width="29.7109375" style="185" bestFit="1" customWidth="1"/>
    <col min="14083" max="14083" width="8" style="185" bestFit="1" customWidth="1"/>
    <col min="14084" max="14086" width="10.7109375" style="185" bestFit="1" customWidth="1"/>
    <col min="14087" max="14087" width="10.42578125" style="185" customWidth="1"/>
    <col min="14088" max="14089" width="10.7109375" style="185" bestFit="1" customWidth="1"/>
    <col min="14090" max="14093" width="9.28515625" style="185" customWidth="1"/>
    <col min="14094" max="14094" width="5.5703125" style="185" customWidth="1"/>
    <col min="14095" max="14336" width="9.140625" style="185"/>
    <col min="14337" max="14337" width="6.28515625" style="185" customWidth="1"/>
    <col min="14338" max="14338" width="29.7109375" style="185" bestFit="1" customWidth="1"/>
    <col min="14339" max="14339" width="8" style="185" bestFit="1" customWidth="1"/>
    <col min="14340" max="14342" width="10.7109375" style="185" bestFit="1" customWidth="1"/>
    <col min="14343" max="14343" width="10.42578125" style="185" customWidth="1"/>
    <col min="14344" max="14345" width="10.7109375" style="185" bestFit="1" customWidth="1"/>
    <col min="14346" max="14349" width="9.28515625" style="185" customWidth="1"/>
    <col min="14350" max="14350" width="5.5703125" style="185" customWidth="1"/>
    <col min="14351" max="14592" width="9.140625" style="185"/>
    <col min="14593" max="14593" width="6.28515625" style="185" customWidth="1"/>
    <col min="14594" max="14594" width="29.7109375" style="185" bestFit="1" customWidth="1"/>
    <col min="14595" max="14595" width="8" style="185" bestFit="1" customWidth="1"/>
    <col min="14596" max="14598" width="10.7109375" style="185" bestFit="1" customWidth="1"/>
    <col min="14599" max="14599" width="10.42578125" style="185" customWidth="1"/>
    <col min="14600" max="14601" width="10.7109375" style="185" bestFit="1" customWidth="1"/>
    <col min="14602" max="14605" width="9.28515625" style="185" customWidth="1"/>
    <col min="14606" max="14606" width="5.5703125" style="185" customWidth="1"/>
    <col min="14607" max="14848" width="9.140625" style="185"/>
    <col min="14849" max="14849" width="6.28515625" style="185" customWidth="1"/>
    <col min="14850" max="14850" width="29.7109375" style="185" bestFit="1" customWidth="1"/>
    <col min="14851" max="14851" width="8" style="185" bestFit="1" customWidth="1"/>
    <col min="14852" max="14854" width="10.7109375" style="185" bestFit="1" customWidth="1"/>
    <col min="14855" max="14855" width="10.42578125" style="185" customWidth="1"/>
    <col min="14856" max="14857" width="10.7109375" style="185" bestFit="1" customWidth="1"/>
    <col min="14858" max="14861" width="9.28515625" style="185" customWidth="1"/>
    <col min="14862" max="14862" width="5.5703125" style="185" customWidth="1"/>
    <col min="14863" max="15104" width="9.140625" style="185"/>
    <col min="15105" max="15105" width="6.28515625" style="185" customWidth="1"/>
    <col min="15106" max="15106" width="29.7109375" style="185" bestFit="1" customWidth="1"/>
    <col min="15107" max="15107" width="8" style="185" bestFit="1" customWidth="1"/>
    <col min="15108" max="15110" width="10.7109375" style="185" bestFit="1" customWidth="1"/>
    <col min="15111" max="15111" width="10.42578125" style="185" customWidth="1"/>
    <col min="15112" max="15113" width="10.7109375" style="185" bestFit="1" customWidth="1"/>
    <col min="15114" max="15117" width="9.28515625" style="185" customWidth="1"/>
    <col min="15118" max="15118" width="5.5703125" style="185" customWidth="1"/>
    <col min="15119" max="15360" width="9.140625" style="185"/>
    <col min="15361" max="15361" width="6.28515625" style="185" customWidth="1"/>
    <col min="15362" max="15362" width="29.7109375" style="185" bestFit="1" customWidth="1"/>
    <col min="15363" max="15363" width="8" style="185" bestFit="1" customWidth="1"/>
    <col min="15364" max="15366" width="10.7109375" style="185" bestFit="1" customWidth="1"/>
    <col min="15367" max="15367" width="10.42578125" style="185" customWidth="1"/>
    <col min="15368" max="15369" width="10.7109375" style="185" bestFit="1" customWidth="1"/>
    <col min="15370" max="15373" width="9.28515625" style="185" customWidth="1"/>
    <col min="15374" max="15374" width="5.5703125" style="185" customWidth="1"/>
    <col min="15375" max="15616" width="9.140625" style="185"/>
    <col min="15617" max="15617" width="6.28515625" style="185" customWidth="1"/>
    <col min="15618" max="15618" width="29.7109375" style="185" bestFit="1" customWidth="1"/>
    <col min="15619" max="15619" width="8" style="185" bestFit="1" customWidth="1"/>
    <col min="15620" max="15622" width="10.7109375" style="185" bestFit="1" customWidth="1"/>
    <col min="15623" max="15623" width="10.42578125" style="185" customWidth="1"/>
    <col min="15624" max="15625" width="10.7109375" style="185" bestFit="1" customWidth="1"/>
    <col min="15626" max="15629" width="9.28515625" style="185" customWidth="1"/>
    <col min="15630" max="15630" width="5.5703125" style="185" customWidth="1"/>
    <col min="15631" max="15872" width="9.140625" style="185"/>
    <col min="15873" max="15873" width="6.28515625" style="185" customWidth="1"/>
    <col min="15874" max="15874" width="29.7109375" style="185" bestFit="1" customWidth="1"/>
    <col min="15875" max="15875" width="8" style="185" bestFit="1" customWidth="1"/>
    <col min="15876" max="15878" width="10.7109375" style="185" bestFit="1" customWidth="1"/>
    <col min="15879" max="15879" width="10.42578125" style="185" customWidth="1"/>
    <col min="15880" max="15881" width="10.7109375" style="185" bestFit="1" customWidth="1"/>
    <col min="15882" max="15885" width="9.28515625" style="185" customWidth="1"/>
    <col min="15886" max="15886" width="5.5703125" style="185" customWidth="1"/>
    <col min="15887" max="16128" width="9.140625" style="185"/>
    <col min="16129" max="16129" width="6.28515625" style="185" customWidth="1"/>
    <col min="16130" max="16130" width="29.7109375" style="185" bestFit="1" customWidth="1"/>
    <col min="16131" max="16131" width="8" style="185" bestFit="1" customWidth="1"/>
    <col min="16132" max="16134" width="10.7109375" style="185" bestFit="1" customWidth="1"/>
    <col min="16135" max="16135" width="10.42578125" style="185" customWidth="1"/>
    <col min="16136" max="16137" width="10.7109375" style="185" bestFit="1" customWidth="1"/>
    <col min="16138" max="16141" width="9.28515625" style="185" customWidth="1"/>
    <col min="16142" max="16142" width="5.5703125" style="185" customWidth="1"/>
    <col min="16143" max="16384" width="9.140625" style="185"/>
  </cols>
  <sheetData>
    <row r="1" spans="1:13" ht="15.75">
      <c r="A1" s="1580" t="s">
        <v>248</v>
      </c>
      <c r="B1" s="1580"/>
      <c r="C1" s="1580"/>
      <c r="D1" s="1580"/>
      <c r="E1" s="1580"/>
      <c r="F1" s="1580"/>
      <c r="G1" s="1580"/>
      <c r="H1" s="1580"/>
      <c r="I1" s="1580"/>
      <c r="J1" s="1580"/>
      <c r="K1" s="1580"/>
      <c r="L1" s="1580"/>
      <c r="M1" s="1580"/>
    </row>
    <row r="2" spans="1:13" ht="15.75">
      <c r="A2" s="1580" t="s">
        <v>249</v>
      </c>
      <c r="B2" s="1580"/>
      <c r="C2" s="1580"/>
      <c r="D2" s="1580"/>
      <c r="E2" s="1580"/>
      <c r="F2" s="1580"/>
      <c r="G2" s="1580"/>
      <c r="H2" s="1580"/>
      <c r="I2" s="1580"/>
      <c r="J2" s="1580"/>
      <c r="K2" s="1580"/>
      <c r="L2" s="1580"/>
      <c r="M2" s="1580"/>
    </row>
    <row r="3" spans="1:13" ht="15.75">
      <c r="A3" s="1580" t="s">
        <v>250</v>
      </c>
      <c r="B3" s="1580"/>
      <c r="C3" s="1580"/>
      <c r="D3" s="1580"/>
      <c r="E3" s="1580"/>
      <c r="F3" s="1580"/>
      <c r="G3" s="1580"/>
      <c r="H3" s="1580"/>
      <c r="I3" s="1580"/>
      <c r="J3" s="1580"/>
      <c r="K3" s="1580"/>
      <c r="L3" s="1580"/>
      <c r="M3" s="1580"/>
    </row>
    <row r="4" spans="1:13" ht="15.75">
      <c r="A4" s="1580" t="str">
        <f>CPI_new!A4</f>
        <v>Mid-Jan 2018</v>
      </c>
      <c r="B4" s="1580"/>
      <c r="C4" s="1580"/>
      <c r="D4" s="1580"/>
      <c r="E4" s="1580"/>
      <c r="F4" s="1580"/>
      <c r="G4" s="1580"/>
      <c r="H4" s="1580"/>
      <c r="I4" s="1580"/>
      <c r="J4" s="1580"/>
      <c r="K4" s="1580"/>
      <c r="L4" s="1580"/>
      <c r="M4" s="1580"/>
    </row>
    <row r="5" spans="1:13" ht="16.5" thickBot="1">
      <c r="A5" s="254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</row>
    <row r="6" spans="1:13" ht="16.5" thickTop="1">
      <c r="A6" s="1603" t="s">
        <v>251</v>
      </c>
      <c r="B6" s="1605" t="s">
        <v>252</v>
      </c>
      <c r="C6" s="255" t="s">
        <v>253</v>
      </c>
      <c r="D6" s="256" t="s">
        <v>254</v>
      </c>
      <c r="E6" s="1607" t="s">
        <v>255</v>
      </c>
      <c r="F6" s="1608"/>
      <c r="G6" s="1609" t="s">
        <v>51</v>
      </c>
      <c r="H6" s="1610"/>
      <c r="I6" s="1611"/>
      <c r="J6" s="1612" t="s">
        <v>5</v>
      </c>
      <c r="K6" s="1613"/>
      <c r="L6" s="1613"/>
      <c r="M6" s="1614"/>
    </row>
    <row r="7" spans="1:13" ht="13.5" customHeight="1">
      <c r="A7" s="1604"/>
      <c r="B7" s="1606"/>
      <c r="C7" s="257" t="s">
        <v>256</v>
      </c>
      <c r="D7" s="96" t="str">
        <f>CPI_new!C6</f>
        <v>Dec/Jan</v>
      </c>
      <c r="E7" s="96" t="str">
        <f>CPI_new!D6</f>
        <v>Nov/Dec</v>
      </c>
      <c r="F7" s="96" t="str">
        <f>CPI_new!E6</f>
        <v>Dec/Jan</v>
      </c>
      <c r="G7" s="96" t="str">
        <f>CPI_new!F6</f>
        <v>Oct/Nov</v>
      </c>
      <c r="H7" s="96" t="str">
        <f>CPI_new!G6</f>
        <v>Nov/Dec</v>
      </c>
      <c r="I7" s="96" t="str">
        <f>CPI_new!H6</f>
        <v>Dec/Jan</v>
      </c>
      <c r="J7" s="1599" t="s">
        <v>257</v>
      </c>
      <c r="K7" s="1599" t="s">
        <v>258</v>
      </c>
      <c r="L7" s="1599" t="s">
        <v>259</v>
      </c>
      <c r="M7" s="1601" t="s">
        <v>260</v>
      </c>
    </row>
    <row r="8" spans="1:13" ht="12.75" customHeight="1">
      <c r="A8" s="1604"/>
      <c r="B8" s="258">
        <v>1</v>
      </c>
      <c r="C8" s="259">
        <v>2</v>
      </c>
      <c r="D8" s="258">
        <v>3</v>
      </c>
      <c r="E8" s="258">
        <v>4</v>
      </c>
      <c r="F8" s="258">
        <v>5</v>
      </c>
      <c r="G8" s="258">
        <v>6</v>
      </c>
      <c r="H8" s="258">
        <v>7</v>
      </c>
      <c r="I8" s="258">
        <v>8</v>
      </c>
      <c r="J8" s="1600"/>
      <c r="K8" s="1600"/>
      <c r="L8" s="1600"/>
      <c r="M8" s="1602"/>
    </row>
    <row r="9" spans="1:13" ht="24.95" customHeight="1">
      <c r="A9" s="88"/>
      <c r="B9" s="89" t="s">
        <v>165</v>
      </c>
      <c r="C9" s="260">
        <v>100</v>
      </c>
      <c r="D9" s="261">
        <v>369.5</v>
      </c>
      <c r="E9" s="261">
        <v>421.4</v>
      </c>
      <c r="F9" s="261">
        <v>421.6</v>
      </c>
      <c r="G9" s="261">
        <v>447.2</v>
      </c>
      <c r="H9" s="261">
        <v>447.2</v>
      </c>
      <c r="I9" s="261">
        <v>447.3</v>
      </c>
      <c r="J9" s="260">
        <v>14.100135317997299</v>
      </c>
      <c r="K9" s="260">
        <v>4.7460844803055124E-2</v>
      </c>
      <c r="L9" s="260">
        <v>6.0958254269449839</v>
      </c>
      <c r="M9" s="283">
        <v>2.2361359570680861E-2</v>
      </c>
    </row>
    <row r="10" spans="1:13" ht="24.95" customHeight="1">
      <c r="A10" s="262">
        <v>1</v>
      </c>
      <c r="B10" s="90" t="s">
        <v>261</v>
      </c>
      <c r="C10" s="263">
        <v>26.97</v>
      </c>
      <c r="D10" s="264">
        <v>284.39999999999998</v>
      </c>
      <c r="E10" s="264">
        <v>335.9</v>
      </c>
      <c r="F10" s="264">
        <v>335.9</v>
      </c>
      <c r="G10" s="264">
        <v>368.6</v>
      </c>
      <c r="H10" s="264">
        <v>368.6</v>
      </c>
      <c r="I10" s="264">
        <v>368.6</v>
      </c>
      <c r="J10" s="263">
        <v>18.108298171589325</v>
      </c>
      <c r="K10" s="263">
        <v>0</v>
      </c>
      <c r="L10" s="263">
        <v>9.7350401905329136</v>
      </c>
      <c r="M10" s="265">
        <v>0</v>
      </c>
    </row>
    <row r="11" spans="1:13" ht="24.95" customHeight="1">
      <c r="A11" s="266"/>
      <c r="B11" s="91" t="s">
        <v>262</v>
      </c>
      <c r="C11" s="267">
        <v>9.8000000000000007</v>
      </c>
      <c r="D11" s="268">
        <v>265.8</v>
      </c>
      <c r="E11" s="268">
        <v>310.8</v>
      </c>
      <c r="F11" s="268">
        <v>310.8</v>
      </c>
      <c r="G11" s="268">
        <v>339.6</v>
      </c>
      <c r="H11" s="268">
        <v>339.6</v>
      </c>
      <c r="I11" s="268">
        <v>339.6</v>
      </c>
      <c r="J11" s="267">
        <v>16.930022573363431</v>
      </c>
      <c r="K11" s="267">
        <v>0</v>
      </c>
      <c r="L11" s="267">
        <v>9.2664092664092692</v>
      </c>
      <c r="M11" s="269">
        <v>0</v>
      </c>
    </row>
    <row r="12" spans="1:13" ht="24.95" customHeight="1">
      <c r="A12" s="266"/>
      <c r="B12" s="91" t="s">
        <v>263</v>
      </c>
      <c r="C12" s="267">
        <v>17.170000000000002</v>
      </c>
      <c r="D12" s="268">
        <v>295</v>
      </c>
      <c r="E12" s="268">
        <v>350.2</v>
      </c>
      <c r="F12" s="268">
        <v>350.2</v>
      </c>
      <c r="G12" s="268">
        <v>385.1</v>
      </c>
      <c r="H12" s="268">
        <v>385.1</v>
      </c>
      <c r="I12" s="268">
        <v>385.1</v>
      </c>
      <c r="J12" s="267">
        <v>18.711864406779654</v>
      </c>
      <c r="K12" s="267">
        <v>0</v>
      </c>
      <c r="L12" s="267">
        <v>9.9657338663620862</v>
      </c>
      <c r="M12" s="269">
        <v>0</v>
      </c>
    </row>
    <row r="13" spans="1:13" ht="24.95" customHeight="1">
      <c r="A13" s="262">
        <v>1.1000000000000001</v>
      </c>
      <c r="B13" s="90" t="s">
        <v>264</v>
      </c>
      <c r="C13" s="270">
        <v>2.82</v>
      </c>
      <c r="D13" s="264">
        <v>340.7</v>
      </c>
      <c r="E13" s="264">
        <v>423.2</v>
      </c>
      <c r="F13" s="264">
        <v>423.2</v>
      </c>
      <c r="G13" s="264">
        <v>423.2</v>
      </c>
      <c r="H13" s="264">
        <v>423.2</v>
      </c>
      <c r="I13" s="264">
        <v>423.2</v>
      </c>
      <c r="J13" s="263">
        <v>24.21485177575579</v>
      </c>
      <c r="K13" s="263">
        <v>0</v>
      </c>
      <c r="L13" s="263">
        <v>0</v>
      </c>
      <c r="M13" s="265">
        <v>0</v>
      </c>
    </row>
    <row r="14" spans="1:13" ht="24.95" customHeight="1">
      <c r="A14" s="262"/>
      <c r="B14" s="91" t="s">
        <v>262</v>
      </c>
      <c r="C14" s="271">
        <v>0.31</v>
      </c>
      <c r="D14" s="268">
        <v>281.39999999999998</v>
      </c>
      <c r="E14" s="268">
        <v>350.7</v>
      </c>
      <c r="F14" s="268">
        <v>350.7</v>
      </c>
      <c r="G14" s="268">
        <v>350.7</v>
      </c>
      <c r="H14" s="268">
        <v>350.7</v>
      </c>
      <c r="I14" s="268">
        <v>350.7</v>
      </c>
      <c r="J14" s="267">
        <v>24.626865671641809</v>
      </c>
      <c r="K14" s="267">
        <v>0</v>
      </c>
      <c r="L14" s="267">
        <v>0</v>
      </c>
      <c r="M14" s="269">
        <v>0</v>
      </c>
    </row>
    <row r="15" spans="1:13" ht="24.95" customHeight="1">
      <c r="A15" s="262"/>
      <c r="B15" s="91" t="s">
        <v>263</v>
      </c>
      <c r="C15" s="271">
        <v>2.5099999999999998</v>
      </c>
      <c r="D15" s="268">
        <v>347.9</v>
      </c>
      <c r="E15" s="268">
        <v>432</v>
      </c>
      <c r="F15" s="268">
        <v>432</v>
      </c>
      <c r="G15" s="268">
        <v>432</v>
      </c>
      <c r="H15" s="268">
        <v>432</v>
      </c>
      <c r="I15" s="268">
        <v>432</v>
      </c>
      <c r="J15" s="267">
        <v>24.173613107214734</v>
      </c>
      <c r="K15" s="267">
        <v>0</v>
      </c>
      <c r="L15" s="267">
        <v>0</v>
      </c>
      <c r="M15" s="269">
        <v>0</v>
      </c>
    </row>
    <row r="16" spans="1:13" ht="24.95" customHeight="1">
      <c r="A16" s="262">
        <v>1.2</v>
      </c>
      <c r="B16" s="90" t="s">
        <v>265</v>
      </c>
      <c r="C16" s="270">
        <v>1.1399999999999999</v>
      </c>
      <c r="D16" s="264">
        <v>290.10000000000002</v>
      </c>
      <c r="E16" s="264">
        <v>350.3</v>
      </c>
      <c r="F16" s="264">
        <v>350.3</v>
      </c>
      <c r="G16" s="264">
        <v>353.1</v>
      </c>
      <c r="H16" s="264">
        <v>353.1</v>
      </c>
      <c r="I16" s="264">
        <v>353.1</v>
      </c>
      <c r="J16" s="263">
        <v>20.751465012064799</v>
      </c>
      <c r="K16" s="263">
        <v>0</v>
      </c>
      <c r="L16" s="263">
        <v>0.79931487296602199</v>
      </c>
      <c r="M16" s="265">
        <v>0</v>
      </c>
    </row>
    <row r="17" spans="1:13" ht="24.95" customHeight="1">
      <c r="A17" s="262"/>
      <c r="B17" s="91" t="s">
        <v>262</v>
      </c>
      <c r="C17" s="271">
        <v>0.19</v>
      </c>
      <c r="D17" s="268">
        <v>233</v>
      </c>
      <c r="E17" s="268">
        <v>294.8</v>
      </c>
      <c r="F17" s="268">
        <v>294.8</v>
      </c>
      <c r="G17" s="268">
        <v>297.2</v>
      </c>
      <c r="H17" s="268">
        <v>297.2</v>
      </c>
      <c r="I17" s="268">
        <v>297.2</v>
      </c>
      <c r="J17" s="267">
        <v>26.523605150214593</v>
      </c>
      <c r="K17" s="267">
        <v>0</v>
      </c>
      <c r="L17" s="267">
        <v>0.81411126187245486</v>
      </c>
      <c r="M17" s="269">
        <v>0</v>
      </c>
    </row>
    <row r="18" spans="1:13" ht="24.95" customHeight="1">
      <c r="A18" s="262"/>
      <c r="B18" s="91" t="s">
        <v>263</v>
      </c>
      <c r="C18" s="271">
        <v>0.95</v>
      </c>
      <c r="D18" s="268">
        <v>301.60000000000002</v>
      </c>
      <c r="E18" s="268">
        <v>361.4</v>
      </c>
      <c r="F18" s="268">
        <v>361.4</v>
      </c>
      <c r="G18" s="268">
        <v>364.2</v>
      </c>
      <c r="H18" s="268">
        <v>364.2</v>
      </c>
      <c r="I18" s="268">
        <v>364.2</v>
      </c>
      <c r="J18" s="267">
        <v>19.827586206896527</v>
      </c>
      <c r="K18" s="267">
        <v>0</v>
      </c>
      <c r="L18" s="267">
        <v>0.77476480354179955</v>
      </c>
      <c r="M18" s="269">
        <v>0</v>
      </c>
    </row>
    <row r="19" spans="1:13" ht="24.95" customHeight="1">
      <c r="A19" s="262">
        <v>1.3</v>
      </c>
      <c r="B19" s="90" t="s">
        <v>266</v>
      </c>
      <c r="C19" s="270">
        <v>0.55000000000000004</v>
      </c>
      <c r="D19" s="264">
        <v>457.7</v>
      </c>
      <c r="E19" s="264">
        <v>473.2</v>
      </c>
      <c r="F19" s="264">
        <v>473.2</v>
      </c>
      <c r="G19" s="264">
        <v>523.20000000000005</v>
      </c>
      <c r="H19" s="264">
        <v>523.20000000000005</v>
      </c>
      <c r="I19" s="264">
        <v>523.20000000000005</v>
      </c>
      <c r="J19" s="263">
        <v>3.3864977059209025</v>
      </c>
      <c r="K19" s="263">
        <v>0</v>
      </c>
      <c r="L19" s="263">
        <v>10.56635672020289</v>
      </c>
      <c r="M19" s="265">
        <v>0</v>
      </c>
    </row>
    <row r="20" spans="1:13" ht="24.95" customHeight="1">
      <c r="A20" s="262"/>
      <c r="B20" s="91" t="s">
        <v>262</v>
      </c>
      <c r="C20" s="271">
        <v>0.1</v>
      </c>
      <c r="D20" s="268">
        <v>352.3</v>
      </c>
      <c r="E20" s="268">
        <v>365.9</v>
      </c>
      <c r="F20" s="268">
        <v>365.9</v>
      </c>
      <c r="G20" s="268">
        <v>407.5</v>
      </c>
      <c r="H20" s="268">
        <v>407.5</v>
      </c>
      <c r="I20" s="268">
        <v>407.5</v>
      </c>
      <c r="J20" s="267">
        <v>3.8603462957706398</v>
      </c>
      <c r="K20" s="267">
        <v>0</v>
      </c>
      <c r="L20" s="267">
        <v>11.369226564635142</v>
      </c>
      <c r="M20" s="269">
        <v>0</v>
      </c>
    </row>
    <row r="21" spans="1:13" ht="24.95" customHeight="1">
      <c r="A21" s="262"/>
      <c r="B21" s="91" t="s">
        <v>263</v>
      </c>
      <c r="C21" s="271">
        <v>0.45</v>
      </c>
      <c r="D21" s="268">
        <v>481.8</v>
      </c>
      <c r="E21" s="268">
        <v>497.7</v>
      </c>
      <c r="F21" s="268">
        <v>497.7</v>
      </c>
      <c r="G21" s="268">
        <v>549.70000000000005</v>
      </c>
      <c r="H21" s="268">
        <v>549.70000000000005</v>
      </c>
      <c r="I21" s="268">
        <v>549.70000000000005</v>
      </c>
      <c r="J21" s="267">
        <v>3.3001245330012381</v>
      </c>
      <c r="K21" s="267">
        <v>0</v>
      </c>
      <c r="L21" s="267">
        <v>10.448061080972494</v>
      </c>
      <c r="M21" s="269">
        <v>0</v>
      </c>
    </row>
    <row r="22" spans="1:13" ht="24.95" customHeight="1">
      <c r="A22" s="262">
        <v>1.4</v>
      </c>
      <c r="B22" s="90" t="s">
        <v>267</v>
      </c>
      <c r="C22" s="270">
        <v>4.01</v>
      </c>
      <c r="D22" s="264">
        <v>332.4</v>
      </c>
      <c r="E22" s="264">
        <v>410.8</v>
      </c>
      <c r="F22" s="264">
        <v>410.8</v>
      </c>
      <c r="G22" s="264">
        <v>410.8</v>
      </c>
      <c r="H22" s="264">
        <v>410.8</v>
      </c>
      <c r="I22" s="264">
        <v>410.8</v>
      </c>
      <c r="J22" s="263">
        <v>23.586040914560783</v>
      </c>
      <c r="K22" s="263">
        <v>0</v>
      </c>
      <c r="L22" s="263">
        <v>0</v>
      </c>
      <c r="M22" s="265">
        <v>0</v>
      </c>
    </row>
    <row r="23" spans="1:13" ht="24.95" customHeight="1">
      <c r="A23" s="262"/>
      <c r="B23" s="91" t="s">
        <v>262</v>
      </c>
      <c r="C23" s="271">
        <v>0.17</v>
      </c>
      <c r="D23" s="268">
        <v>259.3</v>
      </c>
      <c r="E23" s="268">
        <v>322.60000000000002</v>
      </c>
      <c r="F23" s="268">
        <v>322.60000000000002</v>
      </c>
      <c r="G23" s="268">
        <v>322.60000000000002</v>
      </c>
      <c r="H23" s="268">
        <v>322.60000000000002</v>
      </c>
      <c r="I23" s="268">
        <v>322.60000000000002</v>
      </c>
      <c r="J23" s="267">
        <v>24.411878133436176</v>
      </c>
      <c r="K23" s="267">
        <v>0</v>
      </c>
      <c r="L23" s="267">
        <v>0</v>
      </c>
      <c r="M23" s="269">
        <v>0</v>
      </c>
    </row>
    <row r="24" spans="1:13" ht="24.95" customHeight="1">
      <c r="A24" s="262"/>
      <c r="B24" s="91" t="s">
        <v>263</v>
      </c>
      <c r="C24" s="271">
        <v>3.84</v>
      </c>
      <c r="D24" s="268">
        <v>335.7</v>
      </c>
      <c r="E24" s="268">
        <v>414.8</v>
      </c>
      <c r="F24" s="268">
        <v>414.8</v>
      </c>
      <c r="G24" s="268">
        <v>414.8</v>
      </c>
      <c r="H24" s="268">
        <v>414.8</v>
      </c>
      <c r="I24" s="268">
        <v>414.8</v>
      </c>
      <c r="J24" s="267">
        <v>23.562704795948775</v>
      </c>
      <c r="K24" s="267">
        <v>0</v>
      </c>
      <c r="L24" s="267">
        <v>0</v>
      </c>
      <c r="M24" s="269">
        <v>0</v>
      </c>
    </row>
    <row r="25" spans="1:13" ht="24.95" customHeight="1">
      <c r="A25" s="262">
        <v>1.5</v>
      </c>
      <c r="B25" s="90" t="s">
        <v>188</v>
      </c>
      <c r="C25" s="270">
        <v>10.55</v>
      </c>
      <c r="D25" s="264">
        <v>300.2</v>
      </c>
      <c r="E25" s="264">
        <v>362.4</v>
      </c>
      <c r="F25" s="264">
        <v>362.4</v>
      </c>
      <c r="G25" s="264">
        <v>383.4</v>
      </c>
      <c r="H25" s="264">
        <v>383.4</v>
      </c>
      <c r="I25" s="264">
        <v>383.4</v>
      </c>
      <c r="J25" s="263">
        <v>20.71952031978681</v>
      </c>
      <c r="K25" s="263">
        <v>0</v>
      </c>
      <c r="L25" s="263">
        <v>5.7947019867549585</v>
      </c>
      <c r="M25" s="265">
        <v>0</v>
      </c>
    </row>
    <row r="26" spans="1:13" ht="24.95" customHeight="1">
      <c r="A26" s="262"/>
      <c r="B26" s="91" t="s">
        <v>262</v>
      </c>
      <c r="C26" s="271">
        <v>6.8</v>
      </c>
      <c r="D26" s="268">
        <v>272.10000000000002</v>
      </c>
      <c r="E26" s="268">
        <v>326.8</v>
      </c>
      <c r="F26" s="268">
        <v>326.8</v>
      </c>
      <c r="G26" s="268">
        <v>354.6</v>
      </c>
      <c r="H26" s="268">
        <v>354.6</v>
      </c>
      <c r="I26" s="268">
        <v>354.6</v>
      </c>
      <c r="J26" s="267">
        <v>20.102903344358694</v>
      </c>
      <c r="K26" s="267">
        <v>0</v>
      </c>
      <c r="L26" s="267">
        <v>8.5067319461444413</v>
      </c>
      <c r="M26" s="269">
        <v>0</v>
      </c>
    </row>
    <row r="27" spans="1:13" ht="24.95" customHeight="1">
      <c r="A27" s="262"/>
      <c r="B27" s="91" t="s">
        <v>263</v>
      </c>
      <c r="C27" s="271">
        <v>3.75</v>
      </c>
      <c r="D27" s="268">
        <v>351.2</v>
      </c>
      <c r="E27" s="268">
        <v>426.9</v>
      </c>
      <c r="F27" s="268">
        <v>426.9</v>
      </c>
      <c r="G27" s="268">
        <v>435.5</v>
      </c>
      <c r="H27" s="268">
        <v>435.5</v>
      </c>
      <c r="I27" s="268">
        <v>435.5</v>
      </c>
      <c r="J27" s="267">
        <v>21.554669703872435</v>
      </c>
      <c r="K27" s="267">
        <v>0</v>
      </c>
      <c r="L27" s="267">
        <v>2.0145233075661793</v>
      </c>
      <c r="M27" s="269">
        <v>0</v>
      </c>
    </row>
    <row r="28" spans="1:13" ht="24.95" customHeight="1">
      <c r="A28" s="262">
        <v>1.6</v>
      </c>
      <c r="B28" s="90" t="s">
        <v>268</v>
      </c>
      <c r="C28" s="270">
        <v>7.9</v>
      </c>
      <c r="D28" s="264">
        <v>206</v>
      </c>
      <c r="E28" s="264">
        <v>219.7</v>
      </c>
      <c r="F28" s="264">
        <v>219.7</v>
      </c>
      <c r="G28" s="264">
        <v>299.39999999999998</v>
      </c>
      <c r="H28" s="264">
        <v>299.39999999999998</v>
      </c>
      <c r="I28" s="264">
        <v>299.39999999999998</v>
      </c>
      <c r="J28" s="263">
        <v>6.6504854368931916</v>
      </c>
      <c r="K28" s="263">
        <v>0</v>
      </c>
      <c r="L28" s="263">
        <v>36.276741010468839</v>
      </c>
      <c r="M28" s="265">
        <v>0</v>
      </c>
    </row>
    <row r="29" spans="1:13" ht="24.95" customHeight="1">
      <c r="A29" s="262"/>
      <c r="B29" s="91" t="s">
        <v>262</v>
      </c>
      <c r="C29" s="271">
        <v>2.2400000000000002</v>
      </c>
      <c r="D29" s="268">
        <v>243.6</v>
      </c>
      <c r="E29" s="268">
        <v>254.4</v>
      </c>
      <c r="F29" s="268">
        <v>254.4</v>
      </c>
      <c r="G29" s="268">
        <v>293.89999999999998</v>
      </c>
      <c r="H29" s="268">
        <v>293.89999999999998</v>
      </c>
      <c r="I29" s="268">
        <v>293.89999999999998</v>
      </c>
      <c r="J29" s="267">
        <v>4.433497536945822</v>
      </c>
      <c r="K29" s="267">
        <v>0</v>
      </c>
      <c r="L29" s="267">
        <v>15.526729559748404</v>
      </c>
      <c r="M29" s="269">
        <v>0</v>
      </c>
    </row>
    <row r="30" spans="1:13" ht="24.95" customHeight="1">
      <c r="A30" s="262"/>
      <c r="B30" s="91" t="s">
        <v>263</v>
      </c>
      <c r="C30" s="271">
        <v>5.66</v>
      </c>
      <c r="D30" s="268">
        <v>191.1</v>
      </c>
      <c r="E30" s="268">
        <v>206</v>
      </c>
      <c r="F30" s="268">
        <v>206</v>
      </c>
      <c r="G30" s="268">
        <v>301.5</v>
      </c>
      <c r="H30" s="268">
        <v>301.5</v>
      </c>
      <c r="I30" s="268">
        <v>301.5</v>
      </c>
      <c r="J30" s="267">
        <v>7.7969649398220895</v>
      </c>
      <c r="K30" s="267">
        <v>0</v>
      </c>
      <c r="L30" s="267">
        <v>46.359223300970854</v>
      </c>
      <c r="M30" s="269">
        <v>0</v>
      </c>
    </row>
    <row r="31" spans="1:13" ht="24.95" customHeight="1">
      <c r="A31" s="272">
        <v>2</v>
      </c>
      <c r="B31" s="92" t="s">
        <v>269</v>
      </c>
      <c r="C31" s="273">
        <v>73.03</v>
      </c>
      <c r="D31" s="264">
        <v>400.9</v>
      </c>
      <c r="E31" s="264">
        <v>453</v>
      </c>
      <c r="F31" s="264">
        <v>453.2</v>
      </c>
      <c r="G31" s="264">
        <v>476.2</v>
      </c>
      <c r="H31" s="264">
        <v>476.2</v>
      </c>
      <c r="I31" s="264">
        <v>476.4</v>
      </c>
      <c r="J31" s="284">
        <v>13.04564729358944</v>
      </c>
      <c r="K31" s="284">
        <v>4.4150110375255736E-2</v>
      </c>
      <c r="L31" s="263">
        <v>5.1191526919682246</v>
      </c>
      <c r="M31" s="274">
        <v>4.1999160016786163E-2</v>
      </c>
    </row>
    <row r="32" spans="1:13" ht="24.95" customHeight="1">
      <c r="A32" s="262">
        <v>2.1</v>
      </c>
      <c r="B32" s="90" t="s">
        <v>270</v>
      </c>
      <c r="C32" s="270">
        <v>39.49</v>
      </c>
      <c r="D32" s="264">
        <v>456.1</v>
      </c>
      <c r="E32" s="264">
        <v>517.9</v>
      </c>
      <c r="F32" s="264">
        <v>517.9</v>
      </c>
      <c r="G32" s="264">
        <v>542.70000000000005</v>
      </c>
      <c r="H32" s="264">
        <v>542.70000000000005</v>
      </c>
      <c r="I32" s="264">
        <v>542.70000000000005</v>
      </c>
      <c r="J32" s="263">
        <v>13.549660162245104</v>
      </c>
      <c r="K32" s="263">
        <v>0</v>
      </c>
      <c r="L32" s="263">
        <v>4.7885692218575144</v>
      </c>
      <c r="M32" s="275">
        <v>0</v>
      </c>
    </row>
    <row r="33" spans="1:13" ht="24.95" customHeight="1">
      <c r="A33" s="262"/>
      <c r="B33" s="91" t="s">
        <v>271</v>
      </c>
      <c r="C33" s="267">
        <v>20.49</v>
      </c>
      <c r="D33" s="268">
        <v>449.4</v>
      </c>
      <c r="E33" s="268">
        <v>497</v>
      </c>
      <c r="F33" s="268">
        <v>497</v>
      </c>
      <c r="G33" s="268">
        <v>519.20000000000005</v>
      </c>
      <c r="H33" s="268">
        <v>519.20000000000005</v>
      </c>
      <c r="I33" s="268">
        <v>519.20000000000005</v>
      </c>
      <c r="J33" s="267">
        <v>10.591900311526487</v>
      </c>
      <c r="K33" s="267">
        <v>0</v>
      </c>
      <c r="L33" s="267">
        <v>4.4668008048289778</v>
      </c>
      <c r="M33" s="269">
        <v>0</v>
      </c>
    </row>
    <row r="34" spans="1:13" ht="24.95" customHeight="1">
      <c r="A34" s="262"/>
      <c r="B34" s="91" t="s">
        <v>272</v>
      </c>
      <c r="C34" s="267">
        <v>19</v>
      </c>
      <c r="D34" s="268">
        <v>463.4</v>
      </c>
      <c r="E34" s="268">
        <v>540.6</v>
      </c>
      <c r="F34" s="268">
        <v>540.6</v>
      </c>
      <c r="G34" s="268">
        <v>568</v>
      </c>
      <c r="H34" s="268">
        <v>568</v>
      </c>
      <c r="I34" s="268">
        <v>568</v>
      </c>
      <c r="J34" s="267">
        <v>16.659473457056535</v>
      </c>
      <c r="K34" s="267">
        <v>0</v>
      </c>
      <c r="L34" s="267">
        <v>5.0684424713281402</v>
      </c>
      <c r="M34" s="269">
        <v>0</v>
      </c>
    </row>
    <row r="35" spans="1:13" ht="24.95" customHeight="1">
      <c r="A35" s="262">
        <v>2.2000000000000002</v>
      </c>
      <c r="B35" s="90" t="s">
        <v>273</v>
      </c>
      <c r="C35" s="270">
        <v>25.25</v>
      </c>
      <c r="D35" s="264">
        <v>329.6</v>
      </c>
      <c r="E35" s="264">
        <v>367.8</v>
      </c>
      <c r="F35" s="264">
        <v>367.8</v>
      </c>
      <c r="G35" s="264">
        <v>392.1</v>
      </c>
      <c r="H35" s="264">
        <v>392.1</v>
      </c>
      <c r="I35" s="264">
        <v>392.1</v>
      </c>
      <c r="J35" s="263">
        <v>11.589805825242721</v>
      </c>
      <c r="K35" s="263">
        <v>0</v>
      </c>
      <c r="L35" s="263">
        <v>6.6068515497553051</v>
      </c>
      <c r="M35" s="265">
        <v>0</v>
      </c>
    </row>
    <row r="36" spans="1:13" ht="24.95" customHeight="1">
      <c r="A36" s="262"/>
      <c r="B36" s="91" t="s">
        <v>274</v>
      </c>
      <c r="C36" s="267">
        <v>6.31</v>
      </c>
      <c r="D36" s="268">
        <v>321.7</v>
      </c>
      <c r="E36" s="268">
        <v>357.1</v>
      </c>
      <c r="F36" s="268">
        <v>357.1</v>
      </c>
      <c r="G36" s="268">
        <v>360.3</v>
      </c>
      <c r="H36" s="268">
        <v>360.3</v>
      </c>
      <c r="I36" s="268">
        <v>360.3</v>
      </c>
      <c r="J36" s="267">
        <v>11.004041032017426</v>
      </c>
      <c r="K36" s="267">
        <v>0</v>
      </c>
      <c r="L36" s="267">
        <v>0.8961075329039403</v>
      </c>
      <c r="M36" s="269">
        <v>0</v>
      </c>
    </row>
    <row r="37" spans="1:13" ht="24.95" customHeight="1">
      <c r="A37" s="262"/>
      <c r="B37" s="91" t="s">
        <v>275</v>
      </c>
      <c r="C37" s="267">
        <v>6.31</v>
      </c>
      <c r="D37" s="268">
        <v>326.89999999999998</v>
      </c>
      <c r="E37" s="268">
        <v>370</v>
      </c>
      <c r="F37" s="268">
        <v>370</v>
      </c>
      <c r="G37" s="268">
        <v>373.1</v>
      </c>
      <c r="H37" s="268">
        <v>373.1</v>
      </c>
      <c r="I37" s="268">
        <v>373.1</v>
      </c>
      <c r="J37" s="267">
        <v>13.184460079535043</v>
      </c>
      <c r="K37" s="267">
        <v>0</v>
      </c>
      <c r="L37" s="267">
        <v>0.83783783783783861</v>
      </c>
      <c r="M37" s="269">
        <v>0</v>
      </c>
    </row>
    <row r="38" spans="1:13" ht="24.95" customHeight="1">
      <c r="A38" s="262"/>
      <c r="B38" s="91" t="s">
        <v>276</v>
      </c>
      <c r="C38" s="267">
        <v>6.31</v>
      </c>
      <c r="D38" s="268">
        <v>322.10000000000002</v>
      </c>
      <c r="E38" s="268">
        <v>364.3</v>
      </c>
      <c r="F38" s="268">
        <v>364.3</v>
      </c>
      <c r="G38" s="268">
        <v>366.9</v>
      </c>
      <c r="H38" s="268">
        <v>366.9</v>
      </c>
      <c r="I38" s="268">
        <v>366.9</v>
      </c>
      <c r="J38" s="267">
        <v>13.101521266687357</v>
      </c>
      <c r="K38" s="267">
        <v>0</v>
      </c>
      <c r="L38" s="267">
        <v>0.71369750205873572</v>
      </c>
      <c r="M38" s="269">
        <v>0</v>
      </c>
    </row>
    <row r="39" spans="1:13" ht="24.95" customHeight="1">
      <c r="A39" s="262"/>
      <c r="B39" s="91" t="s">
        <v>277</v>
      </c>
      <c r="C39" s="267">
        <v>6.32</v>
      </c>
      <c r="D39" s="268">
        <v>347.5</v>
      </c>
      <c r="E39" s="268">
        <v>379.7</v>
      </c>
      <c r="F39" s="268">
        <v>379.7</v>
      </c>
      <c r="G39" s="268">
        <v>467.8</v>
      </c>
      <c r="H39" s="268">
        <v>467.8</v>
      </c>
      <c r="I39" s="268">
        <v>467.8</v>
      </c>
      <c r="J39" s="267">
        <v>9.2661870503597044</v>
      </c>
      <c r="K39" s="267">
        <v>0</v>
      </c>
      <c r="L39" s="267">
        <v>23.20252831182512</v>
      </c>
      <c r="M39" s="269">
        <v>0</v>
      </c>
    </row>
    <row r="40" spans="1:13" ht="24.95" customHeight="1">
      <c r="A40" s="262">
        <v>2.2999999999999998</v>
      </c>
      <c r="B40" s="90" t="s">
        <v>278</v>
      </c>
      <c r="C40" s="270">
        <v>8.2899999999999991</v>
      </c>
      <c r="D40" s="264">
        <v>355.2</v>
      </c>
      <c r="E40" s="264">
        <v>403.3</v>
      </c>
      <c r="F40" s="264">
        <v>404.8</v>
      </c>
      <c r="G40" s="264">
        <v>416.1</v>
      </c>
      <c r="H40" s="264">
        <v>416.1</v>
      </c>
      <c r="I40" s="264">
        <v>417.2</v>
      </c>
      <c r="J40" s="263">
        <v>13.963963963963977</v>
      </c>
      <c r="K40" s="263">
        <v>0.37193156459211707</v>
      </c>
      <c r="L40" s="263">
        <v>3.0632411067193601</v>
      </c>
      <c r="M40" s="275">
        <v>0.26435952895937476</v>
      </c>
    </row>
    <row r="41" spans="1:13" ht="24.95" customHeight="1">
      <c r="A41" s="262"/>
      <c r="B41" s="90" t="s">
        <v>279</v>
      </c>
      <c r="C41" s="270">
        <v>2.76</v>
      </c>
      <c r="D41" s="264">
        <v>331.5</v>
      </c>
      <c r="E41" s="264">
        <v>377.8</v>
      </c>
      <c r="F41" s="264">
        <v>377.8</v>
      </c>
      <c r="G41" s="264">
        <v>388.1</v>
      </c>
      <c r="H41" s="264">
        <v>388.1</v>
      </c>
      <c r="I41" s="264">
        <v>391.4</v>
      </c>
      <c r="J41" s="263">
        <v>13.966817496229254</v>
      </c>
      <c r="K41" s="263">
        <v>0</v>
      </c>
      <c r="L41" s="263">
        <v>3.5997882477501122</v>
      </c>
      <c r="M41" s="265">
        <v>0.85029631538262151</v>
      </c>
    </row>
    <row r="42" spans="1:13" ht="24.95" customHeight="1">
      <c r="A42" s="262"/>
      <c r="B42" s="91" t="s">
        <v>275</v>
      </c>
      <c r="C42" s="267">
        <v>1.38</v>
      </c>
      <c r="D42" s="268">
        <v>318.5</v>
      </c>
      <c r="E42" s="268">
        <v>368.3</v>
      </c>
      <c r="F42" s="268">
        <v>368.3</v>
      </c>
      <c r="G42" s="268">
        <v>380.5</v>
      </c>
      <c r="H42" s="268">
        <v>380.5</v>
      </c>
      <c r="I42" s="268">
        <v>385</v>
      </c>
      <c r="J42" s="267">
        <v>15.635792778649929</v>
      </c>
      <c r="K42" s="267">
        <v>0</v>
      </c>
      <c r="L42" s="267">
        <v>4.5343469997284842</v>
      </c>
      <c r="M42" s="269">
        <v>1.1826544021025001</v>
      </c>
    </row>
    <row r="43" spans="1:13" ht="24.95" customHeight="1">
      <c r="A43" s="276"/>
      <c r="B43" s="91" t="s">
        <v>277</v>
      </c>
      <c r="C43" s="267">
        <v>1.38</v>
      </c>
      <c r="D43" s="268">
        <v>344.5</v>
      </c>
      <c r="E43" s="268">
        <v>387.2</v>
      </c>
      <c r="F43" s="268">
        <v>387.2</v>
      </c>
      <c r="G43" s="268">
        <v>395.7</v>
      </c>
      <c r="H43" s="268">
        <v>395.7</v>
      </c>
      <c r="I43" s="268">
        <v>397.7</v>
      </c>
      <c r="J43" s="267">
        <v>12.394775036284472</v>
      </c>
      <c r="K43" s="267">
        <v>0</v>
      </c>
      <c r="L43" s="267">
        <v>2.7117768595041269</v>
      </c>
      <c r="M43" s="269">
        <v>0.50543340914835255</v>
      </c>
    </row>
    <row r="44" spans="1:13" ht="24.95" customHeight="1">
      <c r="A44" s="262"/>
      <c r="B44" s="90" t="s">
        <v>280</v>
      </c>
      <c r="C44" s="270">
        <v>2.76</v>
      </c>
      <c r="D44" s="264">
        <v>317.10000000000002</v>
      </c>
      <c r="E44" s="264">
        <v>370.3</v>
      </c>
      <c r="F44" s="264">
        <v>372</v>
      </c>
      <c r="G44" s="264">
        <v>379.5</v>
      </c>
      <c r="H44" s="264">
        <v>379.5</v>
      </c>
      <c r="I44" s="264">
        <v>379.5</v>
      </c>
      <c r="J44" s="263">
        <v>17.313150425733198</v>
      </c>
      <c r="K44" s="263">
        <v>0.45908722657304679</v>
      </c>
      <c r="L44" s="263">
        <v>2.0161290322580783</v>
      </c>
      <c r="M44" s="265">
        <v>0</v>
      </c>
    </row>
    <row r="45" spans="1:13" ht="24.95" customHeight="1">
      <c r="A45" s="262"/>
      <c r="B45" s="91" t="s">
        <v>275</v>
      </c>
      <c r="C45" s="267">
        <v>1.38</v>
      </c>
      <c r="D45" s="268">
        <v>312.10000000000002</v>
      </c>
      <c r="E45" s="268">
        <v>358.8</v>
      </c>
      <c r="F45" s="268">
        <v>358.8</v>
      </c>
      <c r="G45" s="268">
        <v>371</v>
      </c>
      <c r="H45" s="268">
        <v>371</v>
      </c>
      <c r="I45" s="268">
        <v>371</v>
      </c>
      <c r="J45" s="267">
        <v>14.963152835629614</v>
      </c>
      <c r="K45" s="267">
        <v>0</v>
      </c>
      <c r="L45" s="267">
        <v>3.4002229654403635</v>
      </c>
      <c r="M45" s="269">
        <v>0</v>
      </c>
    </row>
    <row r="46" spans="1:13" ht="24.95" customHeight="1">
      <c r="A46" s="262"/>
      <c r="B46" s="91" t="s">
        <v>277</v>
      </c>
      <c r="C46" s="267">
        <v>1.38</v>
      </c>
      <c r="D46" s="268">
        <v>322.10000000000002</v>
      </c>
      <c r="E46" s="268">
        <v>381.7</v>
      </c>
      <c r="F46" s="268">
        <v>385.3</v>
      </c>
      <c r="G46" s="268">
        <v>387.9</v>
      </c>
      <c r="H46" s="268">
        <v>387.9</v>
      </c>
      <c r="I46" s="268">
        <v>387.9</v>
      </c>
      <c r="J46" s="267">
        <v>19.621235641105244</v>
      </c>
      <c r="K46" s="267">
        <v>0.94314906995023762</v>
      </c>
      <c r="L46" s="267">
        <v>0.67479885803270179</v>
      </c>
      <c r="M46" s="269">
        <v>0</v>
      </c>
    </row>
    <row r="47" spans="1:13" ht="24.95" customHeight="1">
      <c r="A47" s="262"/>
      <c r="B47" s="90" t="s">
        <v>281</v>
      </c>
      <c r="C47" s="270">
        <v>2.77</v>
      </c>
      <c r="D47" s="264">
        <v>417</v>
      </c>
      <c r="E47" s="264">
        <v>461.9</v>
      </c>
      <c r="F47" s="264">
        <v>464.5</v>
      </c>
      <c r="G47" s="264">
        <v>480.6</v>
      </c>
      <c r="H47" s="264">
        <v>480.6</v>
      </c>
      <c r="I47" s="264">
        <v>480.6</v>
      </c>
      <c r="J47" s="263">
        <v>11.390887290167868</v>
      </c>
      <c r="K47" s="263">
        <v>0.56289240095259174</v>
      </c>
      <c r="L47" s="263">
        <v>3.4660925726587806</v>
      </c>
      <c r="M47" s="265">
        <v>0</v>
      </c>
    </row>
    <row r="48" spans="1:13" ht="24.95" customHeight="1">
      <c r="A48" s="262"/>
      <c r="B48" s="91" t="s">
        <v>271</v>
      </c>
      <c r="C48" s="267">
        <v>1.38</v>
      </c>
      <c r="D48" s="268">
        <v>422.6</v>
      </c>
      <c r="E48" s="268">
        <v>455.1</v>
      </c>
      <c r="F48" s="268">
        <v>455.1</v>
      </c>
      <c r="G48" s="268">
        <v>467.9</v>
      </c>
      <c r="H48" s="268">
        <v>467.9</v>
      </c>
      <c r="I48" s="268">
        <v>467.9</v>
      </c>
      <c r="J48" s="267">
        <v>7.6904874585896863</v>
      </c>
      <c r="K48" s="267">
        <v>0</v>
      </c>
      <c r="L48" s="267">
        <v>2.8125686662271931</v>
      </c>
      <c r="M48" s="269">
        <v>0</v>
      </c>
    </row>
    <row r="49" spans="1:13" ht="24.95" customHeight="1" thickBot="1">
      <c r="A49" s="277"/>
      <c r="B49" s="93" t="s">
        <v>272</v>
      </c>
      <c r="C49" s="278">
        <v>1.39</v>
      </c>
      <c r="D49" s="279">
        <v>411.4</v>
      </c>
      <c r="E49" s="279">
        <v>468.6</v>
      </c>
      <c r="F49" s="279">
        <v>473.9</v>
      </c>
      <c r="G49" s="279">
        <v>493.2</v>
      </c>
      <c r="H49" s="279">
        <v>493.2</v>
      </c>
      <c r="I49" s="279">
        <v>493.2</v>
      </c>
      <c r="J49" s="278">
        <v>15.192027224112792</v>
      </c>
      <c r="K49" s="278">
        <v>1.1310285958173267</v>
      </c>
      <c r="L49" s="278">
        <v>4.0725891538299379</v>
      </c>
      <c r="M49" s="280">
        <v>0</v>
      </c>
    </row>
    <row r="50" spans="1:13" ht="18.75" customHeight="1" thickTop="1">
      <c r="B50" s="281" t="s">
        <v>66</v>
      </c>
      <c r="D50" s="282"/>
      <c r="E50" s="282"/>
      <c r="F50" s="282"/>
      <c r="G50" s="282"/>
      <c r="H50" s="282"/>
      <c r="I50" s="282"/>
      <c r="J50" s="282"/>
      <c r="K50" s="282"/>
      <c r="L50" s="282"/>
      <c r="M50" s="282"/>
    </row>
    <row r="51" spans="1:13" ht="18.75" customHeight="1">
      <c r="B51" s="185" t="s">
        <v>282</v>
      </c>
      <c r="D51" s="282"/>
      <c r="E51" s="282"/>
      <c r="F51" s="282"/>
      <c r="G51" s="282"/>
      <c r="H51" s="282"/>
      <c r="I51" s="282"/>
      <c r="J51" s="282"/>
      <c r="K51" s="282"/>
      <c r="L51" s="282"/>
      <c r="M51" s="282"/>
    </row>
    <row r="52" spans="1:13" ht="24.95" customHeight="1">
      <c r="D52" s="282"/>
      <c r="E52" s="282"/>
      <c r="F52" s="282"/>
      <c r="G52" s="282"/>
      <c r="H52" s="282"/>
      <c r="I52" s="282"/>
      <c r="J52" s="282"/>
      <c r="K52" s="282"/>
      <c r="L52" s="282"/>
      <c r="M52" s="282"/>
    </row>
    <row r="53" spans="1:13" ht="24.95" customHeight="1">
      <c r="D53" s="282"/>
      <c r="E53" s="282"/>
      <c r="F53" s="282"/>
      <c r="G53" s="282"/>
      <c r="H53" s="282"/>
      <c r="I53" s="282"/>
      <c r="J53" s="282"/>
      <c r="K53" s="282"/>
      <c r="L53" s="282"/>
      <c r="M53" s="282"/>
    </row>
    <row r="54" spans="1:13" ht="24.95" customHeight="1">
      <c r="D54" s="282"/>
      <c r="E54" s="282"/>
      <c r="F54" s="282"/>
      <c r="G54" s="282"/>
      <c r="H54" s="282"/>
      <c r="I54" s="282"/>
      <c r="J54" s="282"/>
      <c r="K54" s="282"/>
      <c r="L54" s="282"/>
      <c r="M54" s="282"/>
    </row>
    <row r="55" spans="1:13" ht="24.95" customHeight="1">
      <c r="D55" s="282"/>
      <c r="E55" s="282"/>
      <c r="F55" s="282"/>
      <c r="G55" s="282"/>
      <c r="H55" s="282"/>
      <c r="I55" s="282"/>
      <c r="J55" s="282"/>
      <c r="K55" s="282"/>
      <c r="L55" s="282"/>
      <c r="M55" s="282"/>
    </row>
    <row r="56" spans="1:13" ht="24.95" customHeight="1">
      <c r="D56" s="282"/>
      <c r="E56" s="282"/>
      <c r="F56" s="282"/>
      <c r="G56" s="282"/>
      <c r="H56" s="282"/>
      <c r="I56" s="282"/>
      <c r="J56" s="282"/>
      <c r="K56" s="282"/>
      <c r="L56" s="282"/>
      <c r="M56" s="282"/>
    </row>
    <row r="57" spans="1:13" ht="24.95" customHeight="1">
      <c r="D57" s="282"/>
      <c r="E57" s="282"/>
      <c r="F57" s="282"/>
      <c r="G57" s="282"/>
      <c r="H57" s="282"/>
      <c r="I57" s="282"/>
      <c r="J57" s="282"/>
      <c r="K57" s="282"/>
      <c r="L57" s="282"/>
      <c r="M57" s="282"/>
    </row>
    <row r="58" spans="1:13" ht="24.95" customHeight="1">
      <c r="D58" s="282"/>
      <c r="E58" s="282"/>
      <c r="F58" s="282"/>
      <c r="G58" s="282"/>
      <c r="H58" s="282"/>
      <c r="I58" s="282"/>
      <c r="J58" s="282"/>
      <c r="K58" s="282"/>
      <c r="L58" s="282"/>
      <c r="M58" s="282"/>
    </row>
    <row r="59" spans="1:13" ht="24.95" customHeight="1">
      <c r="D59" s="282"/>
      <c r="E59" s="282"/>
      <c r="F59" s="282"/>
      <c r="G59" s="282"/>
      <c r="H59" s="282"/>
      <c r="I59" s="282"/>
      <c r="J59" s="282"/>
      <c r="K59" s="282"/>
      <c r="L59" s="282"/>
      <c r="M59" s="282"/>
    </row>
    <row r="60" spans="1:13" ht="24.95" customHeight="1">
      <c r="D60" s="282"/>
      <c r="E60" s="282"/>
      <c r="F60" s="282"/>
      <c r="G60" s="282"/>
      <c r="H60" s="282"/>
      <c r="I60" s="282"/>
      <c r="J60" s="282"/>
      <c r="K60" s="282"/>
      <c r="L60" s="282"/>
      <c r="M60" s="282"/>
    </row>
    <row r="61" spans="1:13" ht="24.95" customHeight="1">
      <c r="D61" s="282"/>
      <c r="E61" s="282"/>
      <c r="F61" s="282"/>
      <c r="G61" s="282"/>
      <c r="H61" s="282"/>
      <c r="I61" s="282"/>
      <c r="J61" s="282"/>
      <c r="K61" s="282"/>
      <c r="L61" s="282"/>
      <c r="M61" s="282"/>
    </row>
    <row r="62" spans="1:13" ht="24.95" customHeight="1">
      <c r="D62" s="282"/>
      <c r="E62" s="282"/>
      <c r="F62" s="282"/>
      <c r="G62" s="282"/>
      <c r="H62" s="282"/>
      <c r="I62" s="282"/>
      <c r="J62" s="282"/>
      <c r="K62" s="282"/>
      <c r="L62" s="282"/>
      <c r="M62" s="282"/>
    </row>
    <row r="63" spans="1:13" ht="24.95" customHeight="1">
      <c r="D63" s="282"/>
      <c r="E63" s="282"/>
      <c r="F63" s="282"/>
      <c r="G63" s="282"/>
      <c r="H63" s="282"/>
      <c r="I63" s="282"/>
      <c r="J63" s="282"/>
      <c r="K63" s="282"/>
      <c r="L63" s="282"/>
      <c r="M63" s="282"/>
    </row>
    <row r="64" spans="1:13" ht="24.95" customHeight="1">
      <c r="D64" s="282"/>
      <c r="E64" s="282"/>
      <c r="F64" s="282"/>
      <c r="G64" s="282"/>
      <c r="H64" s="282"/>
      <c r="I64" s="282"/>
      <c r="J64" s="282"/>
      <c r="K64" s="282"/>
      <c r="L64" s="282"/>
      <c r="M64" s="282"/>
    </row>
    <row r="65" spans="4:13" ht="24.95" customHeight="1">
      <c r="D65" s="282"/>
      <c r="E65" s="282"/>
      <c r="F65" s="282"/>
      <c r="G65" s="282"/>
      <c r="H65" s="282"/>
      <c r="I65" s="282"/>
      <c r="J65" s="282"/>
      <c r="K65" s="282"/>
      <c r="L65" s="282"/>
      <c r="M65" s="282"/>
    </row>
    <row r="66" spans="4:13" ht="24.95" customHeight="1">
      <c r="D66" s="282"/>
      <c r="E66" s="282"/>
      <c r="F66" s="282"/>
      <c r="G66" s="282"/>
      <c r="H66" s="282"/>
      <c r="I66" s="282"/>
      <c r="J66" s="282"/>
      <c r="K66" s="282"/>
      <c r="L66" s="282"/>
      <c r="M66" s="282"/>
    </row>
    <row r="67" spans="4:13" ht="24.95" customHeight="1">
      <c r="D67" s="282"/>
      <c r="E67" s="282"/>
      <c r="F67" s="282"/>
      <c r="G67" s="282"/>
      <c r="H67" s="282"/>
      <c r="I67" s="282"/>
      <c r="J67" s="282"/>
      <c r="K67" s="282"/>
      <c r="L67" s="282"/>
      <c r="M67" s="282"/>
    </row>
    <row r="68" spans="4:13" ht="24.95" customHeight="1">
      <c r="D68" s="282"/>
      <c r="E68" s="282"/>
      <c r="F68" s="282"/>
      <c r="G68" s="282"/>
      <c r="H68" s="282"/>
      <c r="I68" s="282"/>
      <c r="J68" s="282"/>
      <c r="K68" s="282"/>
      <c r="L68" s="282"/>
      <c r="M68" s="282"/>
    </row>
    <row r="69" spans="4:13" ht="24.95" customHeight="1">
      <c r="D69" s="282"/>
      <c r="E69" s="282"/>
      <c r="F69" s="282"/>
      <c r="G69" s="282"/>
      <c r="H69" s="282"/>
      <c r="I69" s="282"/>
      <c r="J69" s="282"/>
      <c r="K69" s="282"/>
      <c r="L69" s="282"/>
      <c r="M69" s="282"/>
    </row>
    <row r="70" spans="4:13" ht="24.95" customHeight="1">
      <c r="D70" s="282"/>
      <c r="E70" s="282"/>
      <c r="F70" s="282"/>
      <c r="G70" s="282"/>
      <c r="H70" s="282"/>
      <c r="I70" s="282"/>
      <c r="J70" s="282"/>
      <c r="K70" s="282"/>
      <c r="L70" s="282"/>
      <c r="M70" s="282"/>
    </row>
    <row r="71" spans="4:13" ht="24.95" customHeight="1">
      <c r="D71" s="282"/>
      <c r="E71" s="282"/>
      <c r="F71" s="282"/>
      <c r="G71" s="282"/>
      <c r="H71" s="282"/>
      <c r="I71" s="282"/>
      <c r="J71" s="282"/>
      <c r="K71" s="282"/>
      <c r="L71" s="282"/>
      <c r="M71" s="282"/>
    </row>
    <row r="72" spans="4:13" ht="24.95" customHeight="1">
      <c r="D72" s="282"/>
      <c r="E72" s="282"/>
      <c r="F72" s="282"/>
      <c r="G72" s="282"/>
      <c r="H72" s="282"/>
      <c r="I72" s="282"/>
      <c r="J72" s="282"/>
      <c r="K72" s="282"/>
      <c r="L72" s="282"/>
      <c r="M72" s="282"/>
    </row>
    <row r="73" spans="4:13" ht="24.95" customHeight="1">
      <c r="D73" s="282"/>
      <c r="E73" s="282"/>
      <c r="F73" s="282"/>
      <c r="G73" s="282"/>
      <c r="H73" s="282"/>
      <c r="I73" s="282"/>
      <c r="J73" s="282"/>
      <c r="K73" s="282"/>
      <c r="L73" s="282"/>
      <c r="M73" s="282"/>
    </row>
    <row r="74" spans="4:13" ht="24.95" customHeight="1">
      <c r="D74" s="282"/>
      <c r="E74" s="282"/>
      <c r="F74" s="282"/>
      <c r="G74" s="282"/>
      <c r="H74" s="282"/>
      <c r="I74" s="282"/>
      <c r="J74" s="282"/>
      <c r="K74" s="282"/>
      <c r="L74" s="282"/>
      <c r="M74" s="282"/>
    </row>
    <row r="75" spans="4:13" ht="24.95" customHeight="1">
      <c r="D75" s="282"/>
      <c r="E75" s="282"/>
      <c r="F75" s="282"/>
      <c r="G75" s="282"/>
      <c r="H75" s="282"/>
      <c r="I75" s="282"/>
      <c r="J75" s="282"/>
      <c r="K75" s="282"/>
      <c r="L75" s="282"/>
      <c r="M75" s="282"/>
    </row>
    <row r="76" spans="4:13" ht="24.95" customHeight="1">
      <c r="D76" s="282"/>
      <c r="E76" s="282"/>
      <c r="F76" s="282"/>
      <c r="G76" s="282"/>
      <c r="H76" s="282"/>
      <c r="I76" s="282"/>
      <c r="J76" s="282"/>
      <c r="K76" s="282"/>
      <c r="L76" s="282"/>
      <c r="M76" s="282"/>
    </row>
    <row r="77" spans="4:13" ht="24.95" customHeight="1">
      <c r="D77" s="282"/>
      <c r="E77" s="282"/>
      <c r="F77" s="282"/>
      <c r="G77" s="282"/>
      <c r="H77" s="282"/>
      <c r="I77" s="282"/>
      <c r="J77" s="282"/>
      <c r="K77" s="282"/>
      <c r="L77" s="282"/>
      <c r="M77" s="282"/>
    </row>
  </sheetData>
  <mergeCells count="13">
    <mergeCell ref="K7:K8"/>
    <mergeCell ref="L7:L8"/>
    <mergeCell ref="M7:M8"/>
    <mergeCell ref="A1:M1"/>
    <mergeCell ref="A2:M2"/>
    <mergeCell ref="A3:M3"/>
    <mergeCell ref="A4:M4"/>
    <mergeCell ref="A6:A8"/>
    <mergeCell ref="B6:B7"/>
    <mergeCell ref="E6:F6"/>
    <mergeCell ref="G6:I6"/>
    <mergeCell ref="J6:M6"/>
    <mergeCell ref="J7:J8"/>
  </mergeCells>
  <printOptions horizontalCentered="1"/>
  <pageMargins left="0.5" right="0.5" top="0.75" bottom="0.75" header="0.42" footer="0.5"/>
  <pageSetup paperSize="9" scale="5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3"/>
  <sheetViews>
    <sheetView workbookViewId="0">
      <selection sqref="A1:H1"/>
    </sheetView>
  </sheetViews>
  <sheetFormatPr defaultRowHeight="12.75"/>
  <cols>
    <col min="1" max="1" width="23" style="286" bestFit="1" customWidth="1"/>
    <col min="2" max="2" width="10" style="286" customWidth="1"/>
    <col min="3" max="3" width="12.42578125" style="286" bestFit="1" customWidth="1"/>
    <col min="4" max="4" width="10.28515625" style="286" customWidth="1"/>
    <col min="5" max="5" width="12.28515625" style="286" customWidth="1"/>
    <col min="6" max="6" width="12.42578125" style="286" bestFit="1" customWidth="1"/>
    <col min="7" max="7" width="10.7109375" style="286" customWidth="1"/>
    <col min="8" max="8" width="9.140625" style="286"/>
    <col min="9" max="9" width="9.28515625" style="286" customWidth="1"/>
    <col min="10" max="256" width="9.140625" style="286"/>
    <col min="257" max="257" width="23" style="286" bestFit="1" customWidth="1"/>
    <col min="258" max="258" width="10" style="286" customWidth="1"/>
    <col min="259" max="259" width="12.42578125" style="286" bestFit="1" customWidth="1"/>
    <col min="260" max="260" width="10.28515625" style="286" customWidth="1"/>
    <col min="261" max="261" width="12.28515625" style="286" customWidth="1"/>
    <col min="262" max="262" width="12.42578125" style="286" bestFit="1" customWidth="1"/>
    <col min="263" max="263" width="10.7109375" style="286" customWidth="1"/>
    <col min="264" max="264" width="9.140625" style="286"/>
    <col min="265" max="265" width="9.28515625" style="286" customWidth="1"/>
    <col min="266" max="512" width="9.140625" style="286"/>
    <col min="513" max="513" width="23" style="286" bestFit="1" customWidth="1"/>
    <col min="514" max="514" width="10" style="286" customWidth="1"/>
    <col min="515" max="515" width="12.42578125" style="286" bestFit="1" customWidth="1"/>
    <col min="516" max="516" width="10.28515625" style="286" customWidth="1"/>
    <col min="517" max="517" width="12.28515625" style="286" customWidth="1"/>
    <col min="518" max="518" width="12.42578125" style="286" bestFit="1" customWidth="1"/>
    <col min="519" max="519" width="10.7109375" style="286" customWidth="1"/>
    <col min="520" max="520" width="9.140625" style="286"/>
    <col min="521" max="521" width="9.28515625" style="286" customWidth="1"/>
    <col min="522" max="768" width="9.140625" style="286"/>
    <col min="769" max="769" width="23" style="286" bestFit="1" customWidth="1"/>
    <col min="770" max="770" width="10" style="286" customWidth="1"/>
    <col min="771" max="771" width="12.42578125" style="286" bestFit="1" customWidth="1"/>
    <col min="772" max="772" width="10.28515625" style="286" customWidth="1"/>
    <col min="773" max="773" width="12.28515625" style="286" customWidth="1"/>
    <col min="774" max="774" width="12.42578125" style="286" bestFit="1" customWidth="1"/>
    <col min="775" max="775" width="10.7109375" style="286" customWidth="1"/>
    <col min="776" max="776" width="9.140625" style="286"/>
    <col min="777" max="777" width="9.28515625" style="286" customWidth="1"/>
    <col min="778" max="1024" width="9.140625" style="286"/>
    <col min="1025" max="1025" width="23" style="286" bestFit="1" customWidth="1"/>
    <col min="1026" max="1026" width="10" style="286" customWidth="1"/>
    <col min="1027" max="1027" width="12.42578125" style="286" bestFit="1" customWidth="1"/>
    <col min="1028" max="1028" width="10.28515625" style="286" customWidth="1"/>
    <col min="1029" max="1029" width="12.28515625" style="286" customWidth="1"/>
    <col min="1030" max="1030" width="12.42578125" style="286" bestFit="1" customWidth="1"/>
    <col min="1031" max="1031" width="10.7109375" style="286" customWidth="1"/>
    <col min="1032" max="1032" width="9.140625" style="286"/>
    <col min="1033" max="1033" width="9.28515625" style="286" customWidth="1"/>
    <col min="1034" max="1280" width="9.140625" style="286"/>
    <col min="1281" max="1281" width="23" style="286" bestFit="1" customWidth="1"/>
    <col min="1282" max="1282" width="10" style="286" customWidth="1"/>
    <col min="1283" max="1283" width="12.42578125" style="286" bestFit="1" customWidth="1"/>
    <col min="1284" max="1284" width="10.28515625" style="286" customWidth="1"/>
    <col min="1285" max="1285" width="12.28515625" style="286" customWidth="1"/>
    <col min="1286" max="1286" width="12.42578125" style="286" bestFit="1" customWidth="1"/>
    <col min="1287" max="1287" width="10.7109375" style="286" customWidth="1"/>
    <col min="1288" max="1288" width="9.140625" style="286"/>
    <col min="1289" max="1289" width="9.28515625" style="286" customWidth="1"/>
    <col min="1290" max="1536" width="9.140625" style="286"/>
    <col min="1537" max="1537" width="23" style="286" bestFit="1" customWidth="1"/>
    <col min="1538" max="1538" width="10" style="286" customWidth="1"/>
    <col min="1539" max="1539" width="12.42578125" style="286" bestFit="1" customWidth="1"/>
    <col min="1540" max="1540" width="10.28515625" style="286" customWidth="1"/>
    <col min="1541" max="1541" width="12.28515625" style="286" customWidth="1"/>
    <col min="1542" max="1542" width="12.42578125" style="286" bestFit="1" customWidth="1"/>
    <col min="1543" max="1543" width="10.7109375" style="286" customWidth="1"/>
    <col min="1544" max="1544" width="9.140625" style="286"/>
    <col min="1545" max="1545" width="9.28515625" style="286" customWidth="1"/>
    <col min="1546" max="1792" width="9.140625" style="286"/>
    <col min="1793" max="1793" width="23" style="286" bestFit="1" customWidth="1"/>
    <col min="1794" max="1794" width="10" style="286" customWidth="1"/>
    <col min="1795" max="1795" width="12.42578125" style="286" bestFit="1" customWidth="1"/>
    <col min="1796" max="1796" width="10.28515625" style="286" customWidth="1"/>
    <col min="1797" max="1797" width="12.28515625" style="286" customWidth="1"/>
    <col min="1798" max="1798" width="12.42578125" style="286" bestFit="1" customWidth="1"/>
    <col min="1799" max="1799" width="10.7109375" style="286" customWidth="1"/>
    <col min="1800" max="1800" width="9.140625" style="286"/>
    <col min="1801" max="1801" width="9.28515625" style="286" customWidth="1"/>
    <col min="1802" max="2048" width="9.140625" style="286"/>
    <col min="2049" max="2049" width="23" style="286" bestFit="1" customWidth="1"/>
    <col min="2050" max="2050" width="10" style="286" customWidth="1"/>
    <col min="2051" max="2051" width="12.42578125" style="286" bestFit="1" customWidth="1"/>
    <col min="2052" max="2052" width="10.28515625" style="286" customWidth="1"/>
    <col min="2053" max="2053" width="12.28515625" style="286" customWidth="1"/>
    <col min="2054" max="2054" width="12.42578125" style="286" bestFit="1" customWidth="1"/>
    <col min="2055" max="2055" width="10.7109375" style="286" customWidth="1"/>
    <col min="2056" max="2056" width="9.140625" style="286"/>
    <col min="2057" max="2057" width="9.28515625" style="286" customWidth="1"/>
    <col min="2058" max="2304" width="9.140625" style="286"/>
    <col min="2305" max="2305" width="23" style="286" bestFit="1" customWidth="1"/>
    <col min="2306" max="2306" width="10" style="286" customWidth="1"/>
    <col min="2307" max="2307" width="12.42578125" style="286" bestFit="1" customWidth="1"/>
    <col min="2308" max="2308" width="10.28515625" style="286" customWidth="1"/>
    <col min="2309" max="2309" width="12.28515625" style="286" customWidth="1"/>
    <col min="2310" max="2310" width="12.42578125" style="286" bestFit="1" customWidth="1"/>
    <col min="2311" max="2311" width="10.7109375" style="286" customWidth="1"/>
    <col min="2312" max="2312" width="9.140625" style="286"/>
    <col min="2313" max="2313" width="9.28515625" style="286" customWidth="1"/>
    <col min="2314" max="2560" width="9.140625" style="286"/>
    <col min="2561" max="2561" width="23" style="286" bestFit="1" customWidth="1"/>
    <col min="2562" max="2562" width="10" style="286" customWidth="1"/>
    <col min="2563" max="2563" width="12.42578125" style="286" bestFit="1" customWidth="1"/>
    <col min="2564" max="2564" width="10.28515625" style="286" customWidth="1"/>
    <col min="2565" max="2565" width="12.28515625" style="286" customWidth="1"/>
    <col min="2566" max="2566" width="12.42578125" style="286" bestFit="1" customWidth="1"/>
    <col min="2567" max="2567" width="10.7109375" style="286" customWidth="1"/>
    <col min="2568" max="2568" width="9.140625" style="286"/>
    <col min="2569" max="2569" width="9.28515625" style="286" customWidth="1"/>
    <col min="2570" max="2816" width="9.140625" style="286"/>
    <col min="2817" max="2817" width="23" style="286" bestFit="1" customWidth="1"/>
    <col min="2818" max="2818" width="10" style="286" customWidth="1"/>
    <col min="2819" max="2819" width="12.42578125" style="286" bestFit="1" customWidth="1"/>
    <col min="2820" max="2820" width="10.28515625" style="286" customWidth="1"/>
    <col min="2821" max="2821" width="12.28515625" style="286" customWidth="1"/>
    <col min="2822" max="2822" width="12.42578125" style="286" bestFit="1" customWidth="1"/>
    <col min="2823" max="2823" width="10.7109375" style="286" customWidth="1"/>
    <col min="2824" max="2824" width="9.140625" style="286"/>
    <col min="2825" max="2825" width="9.28515625" style="286" customWidth="1"/>
    <col min="2826" max="3072" width="9.140625" style="286"/>
    <col min="3073" max="3073" width="23" style="286" bestFit="1" customWidth="1"/>
    <col min="3074" max="3074" width="10" style="286" customWidth="1"/>
    <col min="3075" max="3075" width="12.42578125" style="286" bestFit="1" customWidth="1"/>
    <col min="3076" max="3076" width="10.28515625" style="286" customWidth="1"/>
    <col min="3077" max="3077" width="12.28515625" style="286" customWidth="1"/>
    <col min="3078" max="3078" width="12.42578125" style="286" bestFit="1" customWidth="1"/>
    <col min="3079" max="3079" width="10.7109375" style="286" customWidth="1"/>
    <col min="3080" max="3080" width="9.140625" style="286"/>
    <col min="3081" max="3081" width="9.28515625" style="286" customWidth="1"/>
    <col min="3082" max="3328" width="9.140625" style="286"/>
    <col min="3329" max="3329" width="23" style="286" bestFit="1" customWidth="1"/>
    <col min="3330" max="3330" width="10" style="286" customWidth="1"/>
    <col min="3331" max="3331" width="12.42578125" style="286" bestFit="1" customWidth="1"/>
    <col min="3332" max="3332" width="10.28515625" style="286" customWidth="1"/>
    <col min="3333" max="3333" width="12.28515625" style="286" customWidth="1"/>
    <col min="3334" max="3334" width="12.42578125" style="286" bestFit="1" customWidth="1"/>
    <col min="3335" max="3335" width="10.7109375" style="286" customWidth="1"/>
    <col min="3336" max="3336" width="9.140625" style="286"/>
    <col min="3337" max="3337" width="9.28515625" style="286" customWidth="1"/>
    <col min="3338" max="3584" width="9.140625" style="286"/>
    <col min="3585" max="3585" width="23" style="286" bestFit="1" customWidth="1"/>
    <col min="3586" max="3586" width="10" style="286" customWidth="1"/>
    <col min="3587" max="3587" width="12.42578125" style="286" bestFit="1" customWidth="1"/>
    <col min="3588" max="3588" width="10.28515625" style="286" customWidth="1"/>
    <col min="3589" max="3589" width="12.28515625" style="286" customWidth="1"/>
    <col min="3590" max="3590" width="12.42578125" style="286" bestFit="1" customWidth="1"/>
    <col min="3591" max="3591" width="10.7109375" style="286" customWidth="1"/>
    <col min="3592" max="3592" width="9.140625" style="286"/>
    <col min="3593" max="3593" width="9.28515625" style="286" customWidth="1"/>
    <col min="3594" max="3840" width="9.140625" style="286"/>
    <col min="3841" max="3841" width="23" style="286" bestFit="1" customWidth="1"/>
    <col min="3842" max="3842" width="10" style="286" customWidth="1"/>
    <col min="3843" max="3843" width="12.42578125" style="286" bestFit="1" customWidth="1"/>
    <col min="3844" max="3844" width="10.28515625" style="286" customWidth="1"/>
    <col min="3845" max="3845" width="12.28515625" style="286" customWidth="1"/>
    <col min="3846" max="3846" width="12.42578125" style="286" bestFit="1" customWidth="1"/>
    <col min="3847" max="3847" width="10.7109375" style="286" customWidth="1"/>
    <col min="3848" max="3848" width="9.140625" style="286"/>
    <col min="3849" max="3849" width="9.28515625" style="286" customWidth="1"/>
    <col min="3850" max="4096" width="9.140625" style="286"/>
    <col min="4097" max="4097" width="23" style="286" bestFit="1" customWidth="1"/>
    <col min="4098" max="4098" width="10" style="286" customWidth="1"/>
    <col min="4099" max="4099" width="12.42578125" style="286" bestFit="1" customWidth="1"/>
    <col min="4100" max="4100" width="10.28515625" style="286" customWidth="1"/>
    <col min="4101" max="4101" width="12.28515625" style="286" customWidth="1"/>
    <col min="4102" max="4102" width="12.42578125" style="286" bestFit="1" customWidth="1"/>
    <col min="4103" max="4103" width="10.7109375" style="286" customWidth="1"/>
    <col min="4104" max="4104" width="9.140625" style="286"/>
    <col min="4105" max="4105" width="9.28515625" style="286" customWidth="1"/>
    <col min="4106" max="4352" width="9.140625" style="286"/>
    <col min="4353" max="4353" width="23" style="286" bestFit="1" customWidth="1"/>
    <col min="4354" max="4354" width="10" style="286" customWidth="1"/>
    <col min="4355" max="4355" width="12.42578125" style="286" bestFit="1" customWidth="1"/>
    <col min="4356" max="4356" width="10.28515625" style="286" customWidth="1"/>
    <col min="4357" max="4357" width="12.28515625" style="286" customWidth="1"/>
    <col min="4358" max="4358" width="12.42578125" style="286" bestFit="1" customWidth="1"/>
    <col min="4359" max="4359" width="10.7109375" style="286" customWidth="1"/>
    <col min="4360" max="4360" width="9.140625" style="286"/>
    <col min="4361" max="4361" width="9.28515625" style="286" customWidth="1"/>
    <col min="4362" max="4608" width="9.140625" style="286"/>
    <col min="4609" max="4609" width="23" style="286" bestFit="1" customWidth="1"/>
    <col min="4610" max="4610" width="10" style="286" customWidth="1"/>
    <col min="4611" max="4611" width="12.42578125" style="286" bestFit="1" customWidth="1"/>
    <col min="4612" max="4612" width="10.28515625" style="286" customWidth="1"/>
    <col min="4613" max="4613" width="12.28515625" style="286" customWidth="1"/>
    <col min="4614" max="4614" width="12.42578125" style="286" bestFit="1" customWidth="1"/>
    <col min="4615" max="4615" width="10.7109375" style="286" customWidth="1"/>
    <col min="4616" max="4616" width="9.140625" style="286"/>
    <col min="4617" max="4617" width="9.28515625" style="286" customWidth="1"/>
    <col min="4618" max="4864" width="9.140625" style="286"/>
    <col min="4865" max="4865" width="23" style="286" bestFit="1" customWidth="1"/>
    <col min="4866" max="4866" width="10" style="286" customWidth="1"/>
    <col min="4867" max="4867" width="12.42578125" style="286" bestFit="1" customWidth="1"/>
    <col min="4868" max="4868" width="10.28515625" style="286" customWidth="1"/>
    <col min="4869" max="4869" width="12.28515625" style="286" customWidth="1"/>
    <col min="4870" max="4870" width="12.42578125" style="286" bestFit="1" customWidth="1"/>
    <col min="4871" max="4871" width="10.7109375" style="286" customWidth="1"/>
    <col min="4872" max="4872" width="9.140625" style="286"/>
    <col min="4873" max="4873" width="9.28515625" style="286" customWidth="1"/>
    <col min="4874" max="5120" width="9.140625" style="286"/>
    <col min="5121" max="5121" width="23" style="286" bestFit="1" customWidth="1"/>
    <col min="5122" max="5122" width="10" style="286" customWidth="1"/>
    <col min="5123" max="5123" width="12.42578125" style="286" bestFit="1" customWidth="1"/>
    <col min="5124" max="5124" width="10.28515625" style="286" customWidth="1"/>
    <col min="5125" max="5125" width="12.28515625" style="286" customWidth="1"/>
    <col min="5126" max="5126" width="12.42578125" style="286" bestFit="1" customWidth="1"/>
    <col min="5127" max="5127" width="10.7109375" style="286" customWidth="1"/>
    <col min="5128" max="5128" width="9.140625" style="286"/>
    <col min="5129" max="5129" width="9.28515625" style="286" customWidth="1"/>
    <col min="5130" max="5376" width="9.140625" style="286"/>
    <col min="5377" max="5377" width="23" style="286" bestFit="1" customWidth="1"/>
    <col min="5378" max="5378" width="10" style="286" customWidth="1"/>
    <col min="5379" max="5379" width="12.42578125" style="286" bestFit="1" customWidth="1"/>
    <col min="5380" max="5380" width="10.28515625" style="286" customWidth="1"/>
    <col min="5381" max="5381" width="12.28515625" style="286" customWidth="1"/>
    <col min="5382" max="5382" width="12.42578125" style="286" bestFit="1" customWidth="1"/>
    <col min="5383" max="5383" width="10.7109375" style="286" customWidth="1"/>
    <col min="5384" max="5384" width="9.140625" style="286"/>
    <col min="5385" max="5385" width="9.28515625" style="286" customWidth="1"/>
    <col min="5386" max="5632" width="9.140625" style="286"/>
    <col min="5633" max="5633" width="23" style="286" bestFit="1" customWidth="1"/>
    <col min="5634" max="5634" width="10" style="286" customWidth="1"/>
    <col min="5635" max="5635" width="12.42578125" style="286" bestFit="1" customWidth="1"/>
    <col min="5636" max="5636" width="10.28515625" style="286" customWidth="1"/>
    <col min="5637" max="5637" width="12.28515625" style="286" customWidth="1"/>
    <col min="5638" max="5638" width="12.42578125" style="286" bestFit="1" customWidth="1"/>
    <col min="5639" max="5639" width="10.7109375" style="286" customWidth="1"/>
    <col min="5640" max="5640" width="9.140625" style="286"/>
    <col min="5641" max="5641" width="9.28515625" style="286" customWidth="1"/>
    <col min="5642" max="5888" width="9.140625" style="286"/>
    <col min="5889" max="5889" width="23" style="286" bestFit="1" customWidth="1"/>
    <col min="5890" max="5890" width="10" style="286" customWidth="1"/>
    <col min="5891" max="5891" width="12.42578125" style="286" bestFit="1" customWidth="1"/>
    <col min="5892" max="5892" width="10.28515625" style="286" customWidth="1"/>
    <col min="5893" max="5893" width="12.28515625" style="286" customWidth="1"/>
    <col min="5894" max="5894" width="12.42578125" style="286" bestFit="1" customWidth="1"/>
    <col min="5895" max="5895" width="10.7109375" style="286" customWidth="1"/>
    <col min="5896" max="5896" width="9.140625" style="286"/>
    <col min="5897" max="5897" width="9.28515625" style="286" customWidth="1"/>
    <col min="5898" max="6144" width="9.140625" style="286"/>
    <col min="6145" max="6145" width="23" style="286" bestFit="1" customWidth="1"/>
    <col min="6146" max="6146" width="10" style="286" customWidth="1"/>
    <col min="6147" max="6147" width="12.42578125" style="286" bestFit="1" customWidth="1"/>
    <col min="6148" max="6148" width="10.28515625" style="286" customWidth="1"/>
    <col min="6149" max="6149" width="12.28515625" style="286" customWidth="1"/>
    <col min="6150" max="6150" width="12.42578125" style="286" bestFit="1" customWidth="1"/>
    <col min="6151" max="6151" width="10.7109375" style="286" customWidth="1"/>
    <col min="6152" max="6152" width="9.140625" style="286"/>
    <col min="6153" max="6153" width="9.28515625" style="286" customWidth="1"/>
    <col min="6154" max="6400" width="9.140625" style="286"/>
    <col min="6401" max="6401" width="23" style="286" bestFit="1" customWidth="1"/>
    <col min="6402" max="6402" width="10" style="286" customWidth="1"/>
    <col min="6403" max="6403" width="12.42578125" style="286" bestFit="1" customWidth="1"/>
    <col min="6404" max="6404" width="10.28515625" style="286" customWidth="1"/>
    <col min="6405" max="6405" width="12.28515625" style="286" customWidth="1"/>
    <col min="6406" max="6406" width="12.42578125" style="286" bestFit="1" customWidth="1"/>
    <col min="6407" max="6407" width="10.7109375" style="286" customWidth="1"/>
    <col min="6408" max="6408" width="9.140625" style="286"/>
    <col min="6409" max="6409" width="9.28515625" style="286" customWidth="1"/>
    <col min="6410" max="6656" width="9.140625" style="286"/>
    <col min="6657" max="6657" width="23" style="286" bestFit="1" customWidth="1"/>
    <col min="6658" max="6658" width="10" style="286" customWidth="1"/>
    <col min="6659" max="6659" width="12.42578125" style="286" bestFit="1" customWidth="1"/>
    <col min="6660" max="6660" width="10.28515625" style="286" customWidth="1"/>
    <col min="6661" max="6661" width="12.28515625" style="286" customWidth="1"/>
    <col min="6662" max="6662" width="12.42578125" style="286" bestFit="1" customWidth="1"/>
    <col min="6663" max="6663" width="10.7109375" style="286" customWidth="1"/>
    <col min="6664" max="6664" width="9.140625" style="286"/>
    <col min="6665" max="6665" width="9.28515625" style="286" customWidth="1"/>
    <col min="6666" max="6912" width="9.140625" style="286"/>
    <col min="6913" max="6913" width="23" style="286" bestFit="1" customWidth="1"/>
    <col min="6914" max="6914" width="10" style="286" customWidth="1"/>
    <col min="6915" max="6915" width="12.42578125" style="286" bestFit="1" customWidth="1"/>
    <col min="6916" max="6916" width="10.28515625" style="286" customWidth="1"/>
    <col min="6917" max="6917" width="12.28515625" style="286" customWidth="1"/>
    <col min="6918" max="6918" width="12.42578125" style="286" bestFit="1" customWidth="1"/>
    <col min="6919" max="6919" width="10.7109375" style="286" customWidth="1"/>
    <col min="6920" max="6920" width="9.140625" style="286"/>
    <col min="6921" max="6921" width="9.28515625" style="286" customWidth="1"/>
    <col min="6922" max="7168" width="9.140625" style="286"/>
    <col min="7169" max="7169" width="23" style="286" bestFit="1" customWidth="1"/>
    <col min="7170" max="7170" width="10" style="286" customWidth="1"/>
    <col min="7171" max="7171" width="12.42578125" style="286" bestFit="1" customWidth="1"/>
    <col min="7172" max="7172" width="10.28515625" style="286" customWidth="1"/>
    <col min="7173" max="7173" width="12.28515625" style="286" customWidth="1"/>
    <col min="7174" max="7174" width="12.42578125" style="286" bestFit="1" customWidth="1"/>
    <col min="7175" max="7175" width="10.7109375" style="286" customWidth="1"/>
    <col min="7176" max="7176" width="9.140625" style="286"/>
    <col min="7177" max="7177" width="9.28515625" style="286" customWidth="1"/>
    <col min="7178" max="7424" width="9.140625" style="286"/>
    <col min="7425" max="7425" width="23" style="286" bestFit="1" customWidth="1"/>
    <col min="7426" max="7426" width="10" style="286" customWidth="1"/>
    <col min="7427" max="7427" width="12.42578125" style="286" bestFit="1" customWidth="1"/>
    <col min="7428" max="7428" width="10.28515625" style="286" customWidth="1"/>
    <col min="7429" max="7429" width="12.28515625" style="286" customWidth="1"/>
    <col min="7430" max="7430" width="12.42578125" style="286" bestFit="1" customWidth="1"/>
    <col min="7431" max="7431" width="10.7109375" style="286" customWidth="1"/>
    <col min="7432" max="7432" width="9.140625" style="286"/>
    <col min="7433" max="7433" width="9.28515625" style="286" customWidth="1"/>
    <col min="7434" max="7680" width="9.140625" style="286"/>
    <col min="7681" max="7681" width="23" style="286" bestFit="1" customWidth="1"/>
    <col min="7682" max="7682" width="10" style="286" customWidth="1"/>
    <col min="7683" max="7683" width="12.42578125" style="286" bestFit="1" customWidth="1"/>
    <col min="7684" max="7684" width="10.28515625" style="286" customWidth="1"/>
    <col min="7685" max="7685" width="12.28515625" style="286" customWidth="1"/>
    <col min="7686" max="7686" width="12.42578125" style="286" bestFit="1" customWidth="1"/>
    <col min="7687" max="7687" width="10.7109375" style="286" customWidth="1"/>
    <col min="7688" max="7688" width="9.140625" style="286"/>
    <col min="7689" max="7689" width="9.28515625" style="286" customWidth="1"/>
    <col min="7690" max="7936" width="9.140625" style="286"/>
    <col min="7937" max="7937" width="23" style="286" bestFit="1" customWidth="1"/>
    <col min="7938" max="7938" width="10" style="286" customWidth="1"/>
    <col min="7939" max="7939" width="12.42578125" style="286" bestFit="1" customWidth="1"/>
    <col min="7940" max="7940" width="10.28515625" style="286" customWidth="1"/>
    <col min="7941" max="7941" width="12.28515625" style="286" customWidth="1"/>
    <col min="7942" max="7942" width="12.42578125" style="286" bestFit="1" customWidth="1"/>
    <col min="7943" max="7943" width="10.7109375" style="286" customWidth="1"/>
    <col min="7944" max="7944" width="9.140625" style="286"/>
    <col min="7945" max="7945" width="9.28515625" style="286" customWidth="1"/>
    <col min="7946" max="8192" width="9.140625" style="286"/>
    <col min="8193" max="8193" width="23" style="286" bestFit="1" customWidth="1"/>
    <col min="8194" max="8194" width="10" style="286" customWidth="1"/>
    <col min="8195" max="8195" width="12.42578125" style="286" bestFit="1" customWidth="1"/>
    <col min="8196" max="8196" width="10.28515625" style="286" customWidth="1"/>
    <col min="8197" max="8197" width="12.28515625" style="286" customWidth="1"/>
    <col min="8198" max="8198" width="12.42578125" style="286" bestFit="1" customWidth="1"/>
    <col min="8199" max="8199" width="10.7109375" style="286" customWidth="1"/>
    <col min="8200" max="8200" width="9.140625" style="286"/>
    <col min="8201" max="8201" width="9.28515625" style="286" customWidth="1"/>
    <col min="8202" max="8448" width="9.140625" style="286"/>
    <col min="8449" max="8449" width="23" style="286" bestFit="1" customWidth="1"/>
    <col min="8450" max="8450" width="10" style="286" customWidth="1"/>
    <col min="8451" max="8451" width="12.42578125" style="286" bestFit="1" customWidth="1"/>
    <col min="8452" max="8452" width="10.28515625" style="286" customWidth="1"/>
    <col min="8453" max="8453" width="12.28515625" style="286" customWidth="1"/>
    <col min="8454" max="8454" width="12.42578125" style="286" bestFit="1" customWidth="1"/>
    <col min="8455" max="8455" width="10.7109375" style="286" customWidth="1"/>
    <col min="8456" max="8456" width="9.140625" style="286"/>
    <col min="8457" max="8457" width="9.28515625" style="286" customWidth="1"/>
    <col min="8458" max="8704" width="9.140625" style="286"/>
    <col min="8705" max="8705" width="23" style="286" bestFit="1" customWidth="1"/>
    <col min="8706" max="8706" width="10" style="286" customWidth="1"/>
    <col min="8707" max="8707" width="12.42578125" style="286" bestFit="1" customWidth="1"/>
    <col min="8708" max="8708" width="10.28515625" style="286" customWidth="1"/>
    <col min="8709" max="8709" width="12.28515625" style="286" customWidth="1"/>
    <col min="8710" max="8710" width="12.42578125" style="286" bestFit="1" customWidth="1"/>
    <col min="8711" max="8711" width="10.7109375" style="286" customWidth="1"/>
    <col min="8712" max="8712" width="9.140625" style="286"/>
    <col min="8713" max="8713" width="9.28515625" style="286" customWidth="1"/>
    <col min="8714" max="8960" width="9.140625" style="286"/>
    <col min="8961" max="8961" width="23" style="286" bestFit="1" customWidth="1"/>
    <col min="8962" max="8962" width="10" style="286" customWidth="1"/>
    <col min="8963" max="8963" width="12.42578125" style="286" bestFit="1" customWidth="1"/>
    <col min="8964" max="8964" width="10.28515625" style="286" customWidth="1"/>
    <col min="8965" max="8965" width="12.28515625" style="286" customWidth="1"/>
    <col min="8966" max="8966" width="12.42578125" style="286" bestFit="1" customWidth="1"/>
    <col min="8967" max="8967" width="10.7109375" style="286" customWidth="1"/>
    <col min="8968" max="8968" width="9.140625" style="286"/>
    <col min="8969" max="8969" width="9.28515625" style="286" customWidth="1"/>
    <col min="8970" max="9216" width="9.140625" style="286"/>
    <col min="9217" max="9217" width="23" style="286" bestFit="1" customWidth="1"/>
    <col min="9218" max="9218" width="10" style="286" customWidth="1"/>
    <col min="9219" max="9219" width="12.42578125" style="286" bestFit="1" customWidth="1"/>
    <col min="9220" max="9220" width="10.28515625" style="286" customWidth="1"/>
    <col min="9221" max="9221" width="12.28515625" style="286" customWidth="1"/>
    <col min="9222" max="9222" width="12.42578125" style="286" bestFit="1" customWidth="1"/>
    <col min="9223" max="9223" width="10.7109375" style="286" customWidth="1"/>
    <col min="9224" max="9224" width="9.140625" style="286"/>
    <col min="9225" max="9225" width="9.28515625" style="286" customWidth="1"/>
    <col min="9226" max="9472" width="9.140625" style="286"/>
    <col min="9473" max="9473" width="23" style="286" bestFit="1" customWidth="1"/>
    <col min="9474" max="9474" width="10" style="286" customWidth="1"/>
    <col min="9475" max="9475" width="12.42578125" style="286" bestFit="1" customWidth="1"/>
    <col min="9476" max="9476" width="10.28515625" style="286" customWidth="1"/>
    <col min="9477" max="9477" width="12.28515625" style="286" customWidth="1"/>
    <col min="9478" max="9478" width="12.42578125" style="286" bestFit="1" customWidth="1"/>
    <col min="9479" max="9479" width="10.7109375" style="286" customWidth="1"/>
    <col min="9480" max="9480" width="9.140625" style="286"/>
    <col min="9481" max="9481" width="9.28515625" style="286" customWidth="1"/>
    <col min="9482" max="9728" width="9.140625" style="286"/>
    <col min="9729" max="9729" width="23" style="286" bestFit="1" customWidth="1"/>
    <col min="9730" max="9730" width="10" style="286" customWidth="1"/>
    <col min="9731" max="9731" width="12.42578125" style="286" bestFit="1" customWidth="1"/>
    <col min="9732" max="9732" width="10.28515625" style="286" customWidth="1"/>
    <col min="9733" max="9733" width="12.28515625" style="286" customWidth="1"/>
    <col min="9734" max="9734" width="12.42578125" style="286" bestFit="1" customWidth="1"/>
    <col min="9735" max="9735" width="10.7109375" style="286" customWidth="1"/>
    <col min="9736" max="9736" width="9.140625" style="286"/>
    <col min="9737" max="9737" width="9.28515625" style="286" customWidth="1"/>
    <col min="9738" max="9984" width="9.140625" style="286"/>
    <col min="9985" max="9985" width="23" style="286" bestFit="1" customWidth="1"/>
    <col min="9986" max="9986" width="10" style="286" customWidth="1"/>
    <col min="9987" max="9987" width="12.42578125" style="286" bestFit="1" customWidth="1"/>
    <col min="9988" max="9988" width="10.28515625" style="286" customWidth="1"/>
    <col min="9989" max="9989" width="12.28515625" style="286" customWidth="1"/>
    <col min="9990" max="9990" width="12.42578125" style="286" bestFit="1" customWidth="1"/>
    <col min="9991" max="9991" width="10.7109375" style="286" customWidth="1"/>
    <col min="9992" max="9992" width="9.140625" style="286"/>
    <col min="9993" max="9993" width="9.28515625" style="286" customWidth="1"/>
    <col min="9994" max="10240" width="9.140625" style="286"/>
    <col min="10241" max="10241" width="23" style="286" bestFit="1" customWidth="1"/>
    <col min="10242" max="10242" width="10" style="286" customWidth="1"/>
    <col min="10243" max="10243" width="12.42578125" style="286" bestFit="1" customWidth="1"/>
    <col min="10244" max="10244" width="10.28515625" style="286" customWidth="1"/>
    <col min="10245" max="10245" width="12.28515625" style="286" customWidth="1"/>
    <col min="10246" max="10246" width="12.42578125" style="286" bestFit="1" customWidth="1"/>
    <col min="10247" max="10247" width="10.7109375" style="286" customWidth="1"/>
    <col min="10248" max="10248" width="9.140625" style="286"/>
    <col min="10249" max="10249" width="9.28515625" style="286" customWidth="1"/>
    <col min="10250" max="10496" width="9.140625" style="286"/>
    <col min="10497" max="10497" width="23" style="286" bestFit="1" customWidth="1"/>
    <col min="10498" max="10498" width="10" style="286" customWidth="1"/>
    <col min="10499" max="10499" width="12.42578125" style="286" bestFit="1" customWidth="1"/>
    <col min="10500" max="10500" width="10.28515625" style="286" customWidth="1"/>
    <col min="10501" max="10501" width="12.28515625" style="286" customWidth="1"/>
    <col min="10502" max="10502" width="12.42578125" style="286" bestFit="1" customWidth="1"/>
    <col min="10503" max="10503" width="10.7109375" style="286" customWidth="1"/>
    <col min="10504" max="10504" width="9.140625" style="286"/>
    <col min="10505" max="10505" width="9.28515625" style="286" customWidth="1"/>
    <col min="10506" max="10752" width="9.140625" style="286"/>
    <col min="10753" max="10753" width="23" style="286" bestFit="1" customWidth="1"/>
    <col min="10754" max="10754" width="10" style="286" customWidth="1"/>
    <col min="10755" max="10755" width="12.42578125" style="286" bestFit="1" customWidth="1"/>
    <col min="10756" max="10756" width="10.28515625" style="286" customWidth="1"/>
    <col min="10757" max="10757" width="12.28515625" style="286" customWidth="1"/>
    <col min="10758" max="10758" width="12.42578125" style="286" bestFit="1" customWidth="1"/>
    <col min="10759" max="10759" width="10.7109375" style="286" customWidth="1"/>
    <col min="10760" max="10760" width="9.140625" style="286"/>
    <col min="10761" max="10761" width="9.28515625" style="286" customWidth="1"/>
    <col min="10762" max="11008" width="9.140625" style="286"/>
    <col min="11009" max="11009" width="23" style="286" bestFit="1" customWidth="1"/>
    <col min="11010" max="11010" width="10" style="286" customWidth="1"/>
    <col min="11011" max="11011" width="12.42578125" style="286" bestFit="1" customWidth="1"/>
    <col min="11012" max="11012" width="10.28515625" style="286" customWidth="1"/>
    <col min="11013" max="11013" width="12.28515625" style="286" customWidth="1"/>
    <col min="11014" max="11014" width="12.42578125" style="286" bestFit="1" customWidth="1"/>
    <col min="11015" max="11015" width="10.7109375" style="286" customWidth="1"/>
    <col min="11016" max="11016" width="9.140625" style="286"/>
    <col min="11017" max="11017" width="9.28515625" style="286" customWidth="1"/>
    <col min="11018" max="11264" width="9.140625" style="286"/>
    <col min="11265" max="11265" width="23" style="286" bestFit="1" customWidth="1"/>
    <col min="11266" max="11266" width="10" style="286" customWidth="1"/>
    <col min="11267" max="11267" width="12.42578125" style="286" bestFit="1" customWidth="1"/>
    <col min="11268" max="11268" width="10.28515625" style="286" customWidth="1"/>
    <col min="11269" max="11269" width="12.28515625" style="286" customWidth="1"/>
    <col min="11270" max="11270" width="12.42578125" style="286" bestFit="1" customWidth="1"/>
    <col min="11271" max="11271" width="10.7109375" style="286" customWidth="1"/>
    <col min="11272" max="11272" width="9.140625" style="286"/>
    <col min="11273" max="11273" width="9.28515625" style="286" customWidth="1"/>
    <col min="11274" max="11520" width="9.140625" style="286"/>
    <col min="11521" max="11521" width="23" style="286" bestFit="1" customWidth="1"/>
    <col min="11522" max="11522" width="10" style="286" customWidth="1"/>
    <col min="11523" max="11523" width="12.42578125" style="286" bestFit="1" customWidth="1"/>
    <col min="11524" max="11524" width="10.28515625" style="286" customWidth="1"/>
    <col min="11525" max="11525" width="12.28515625" style="286" customWidth="1"/>
    <col min="11526" max="11526" width="12.42578125" style="286" bestFit="1" customWidth="1"/>
    <col min="11527" max="11527" width="10.7109375" style="286" customWidth="1"/>
    <col min="11528" max="11528" width="9.140625" style="286"/>
    <col min="11529" max="11529" width="9.28515625" style="286" customWidth="1"/>
    <col min="11530" max="11776" width="9.140625" style="286"/>
    <col min="11777" max="11777" width="23" style="286" bestFit="1" customWidth="1"/>
    <col min="11778" max="11778" width="10" style="286" customWidth="1"/>
    <col min="11779" max="11779" width="12.42578125" style="286" bestFit="1" customWidth="1"/>
    <col min="11780" max="11780" width="10.28515625" style="286" customWidth="1"/>
    <col min="11781" max="11781" width="12.28515625" style="286" customWidth="1"/>
    <col min="11782" max="11782" width="12.42578125" style="286" bestFit="1" customWidth="1"/>
    <col min="11783" max="11783" width="10.7109375" style="286" customWidth="1"/>
    <col min="11784" max="11784" width="9.140625" style="286"/>
    <col min="11785" max="11785" width="9.28515625" style="286" customWidth="1"/>
    <col min="11786" max="12032" width="9.140625" style="286"/>
    <col min="12033" max="12033" width="23" style="286" bestFit="1" customWidth="1"/>
    <col min="12034" max="12034" width="10" style="286" customWidth="1"/>
    <col min="12035" max="12035" width="12.42578125" style="286" bestFit="1" customWidth="1"/>
    <col min="12036" max="12036" width="10.28515625" style="286" customWidth="1"/>
    <col min="12037" max="12037" width="12.28515625" style="286" customWidth="1"/>
    <col min="12038" max="12038" width="12.42578125" style="286" bestFit="1" customWidth="1"/>
    <col min="12039" max="12039" width="10.7109375" style="286" customWidth="1"/>
    <col min="12040" max="12040" width="9.140625" style="286"/>
    <col min="12041" max="12041" width="9.28515625" style="286" customWidth="1"/>
    <col min="12042" max="12288" width="9.140625" style="286"/>
    <col min="12289" max="12289" width="23" style="286" bestFit="1" customWidth="1"/>
    <col min="12290" max="12290" width="10" style="286" customWidth="1"/>
    <col min="12291" max="12291" width="12.42578125" style="286" bestFit="1" customWidth="1"/>
    <col min="12292" max="12292" width="10.28515625" style="286" customWidth="1"/>
    <col min="12293" max="12293" width="12.28515625" style="286" customWidth="1"/>
    <col min="12294" max="12294" width="12.42578125" style="286" bestFit="1" customWidth="1"/>
    <col min="12295" max="12295" width="10.7109375" style="286" customWidth="1"/>
    <col min="12296" max="12296" width="9.140625" style="286"/>
    <col min="12297" max="12297" width="9.28515625" style="286" customWidth="1"/>
    <col min="12298" max="12544" width="9.140625" style="286"/>
    <col min="12545" max="12545" width="23" style="286" bestFit="1" customWidth="1"/>
    <col min="12546" max="12546" width="10" style="286" customWidth="1"/>
    <col min="12547" max="12547" width="12.42578125" style="286" bestFit="1" customWidth="1"/>
    <col min="12548" max="12548" width="10.28515625" style="286" customWidth="1"/>
    <col min="12549" max="12549" width="12.28515625" style="286" customWidth="1"/>
    <col min="12550" max="12550" width="12.42578125" style="286" bestFit="1" customWidth="1"/>
    <col min="12551" max="12551" width="10.7109375" style="286" customWidth="1"/>
    <col min="12552" max="12552" width="9.140625" style="286"/>
    <col min="12553" max="12553" width="9.28515625" style="286" customWidth="1"/>
    <col min="12554" max="12800" width="9.140625" style="286"/>
    <col min="12801" max="12801" width="23" style="286" bestFit="1" customWidth="1"/>
    <col min="12802" max="12802" width="10" style="286" customWidth="1"/>
    <col min="12803" max="12803" width="12.42578125" style="286" bestFit="1" customWidth="1"/>
    <col min="12804" max="12804" width="10.28515625" style="286" customWidth="1"/>
    <col min="12805" max="12805" width="12.28515625" style="286" customWidth="1"/>
    <col min="12806" max="12806" width="12.42578125" style="286" bestFit="1" customWidth="1"/>
    <col min="12807" max="12807" width="10.7109375" style="286" customWidth="1"/>
    <col min="12808" max="12808" width="9.140625" style="286"/>
    <col min="12809" max="12809" width="9.28515625" style="286" customWidth="1"/>
    <col min="12810" max="13056" width="9.140625" style="286"/>
    <col min="13057" max="13057" width="23" style="286" bestFit="1" customWidth="1"/>
    <col min="13058" max="13058" width="10" style="286" customWidth="1"/>
    <col min="13059" max="13059" width="12.42578125" style="286" bestFit="1" customWidth="1"/>
    <col min="13060" max="13060" width="10.28515625" style="286" customWidth="1"/>
    <col min="13061" max="13061" width="12.28515625" style="286" customWidth="1"/>
    <col min="13062" max="13062" width="12.42578125" style="286" bestFit="1" customWidth="1"/>
    <col min="13063" max="13063" width="10.7109375" style="286" customWidth="1"/>
    <col min="13064" max="13064" width="9.140625" style="286"/>
    <col min="13065" max="13065" width="9.28515625" style="286" customWidth="1"/>
    <col min="13066" max="13312" width="9.140625" style="286"/>
    <col min="13313" max="13313" width="23" style="286" bestFit="1" customWidth="1"/>
    <col min="13314" max="13314" width="10" style="286" customWidth="1"/>
    <col min="13315" max="13315" width="12.42578125" style="286" bestFit="1" customWidth="1"/>
    <col min="13316" max="13316" width="10.28515625" style="286" customWidth="1"/>
    <col min="13317" max="13317" width="12.28515625" style="286" customWidth="1"/>
    <col min="13318" max="13318" width="12.42578125" style="286" bestFit="1" customWidth="1"/>
    <col min="13319" max="13319" width="10.7109375" style="286" customWidth="1"/>
    <col min="13320" max="13320" width="9.140625" style="286"/>
    <col min="13321" max="13321" width="9.28515625" style="286" customWidth="1"/>
    <col min="13322" max="13568" width="9.140625" style="286"/>
    <col min="13569" max="13569" width="23" style="286" bestFit="1" customWidth="1"/>
    <col min="13570" max="13570" width="10" style="286" customWidth="1"/>
    <col min="13571" max="13571" width="12.42578125" style="286" bestFit="1" customWidth="1"/>
    <col min="13572" max="13572" width="10.28515625" style="286" customWidth="1"/>
    <col min="13573" max="13573" width="12.28515625" style="286" customWidth="1"/>
    <col min="13574" max="13574" width="12.42578125" style="286" bestFit="1" customWidth="1"/>
    <col min="13575" max="13575" width="10.7109375" style="286" customWidth="1"/>
    <col min="13576" max="13576" width="9.140625" style="286"/>
    <col min="13577" max="13577" width="9.28515625" style="286" customWidth="1"/>
    <col min="13578" max="13824" width="9.140625" style="286"/>
    <col min="13825" max="13825" width="23" style="286" bestFit="1" customWidth="1"/>
    <col min="13826" max="13826" width="10" style="286" customWidth="1"/>
    <col min="13827" max="13827" width="12.42578125" style="286" bestFit="1" customWidth="1"/>
    <col min="13828" max="13828" width="10.28515625" style="286" customWidth="1"/>
    <col min="13829" max="13829" width="12.28515625" style="286" customWidth="1"/>
    <col min="13830" max="13830" width="12.42578125" style="286" bestFit="1" customWidth="1"/>
    <col min="13831" max="13831" width="10.7109375" style="286" customWidth="1"/>
    <col min="13832" max="13832" width="9.140625" style="286"/>
    <col min="13833" max="13833" width="9.28515625" style="286" customWidth="1"/>
    <col min="13834" max="14080" width="9.140625" style="286"/>
    <col min="14081" max="14081" width="23" style="286" bestFit="1" customWidth="1"/>
    <col min="14082" max="14082" width="10" style="286" customWidth="1"/>
    <col min="14083" max="14083" width="12.42578125" style="286" bestFit="1" customWidth="1"/>
    <col min="14084" max="14084" width="10.28515625" style="286" customWidth="1"/>
    <col min="14085" max="14085" width="12.28515625" style="286" customWidth="1"/>
    <col min="14086" max="14086" width="12.42578125" style="286" bestFit="1" customWidth="1"/>
    <col min="14087" max="14087" width="10.7109375" style="286" customWidth="1"/>
    <col min="14088" max="14088" width="9.140625" style="286"/>
    <col min="14089" max="14089" width="9.28515625" style="286" customWidth="1"/>
    <col min="14090" max="14336" width="9.140625" style="286"/>
    <col min="14337" max="14337" width="23" style="286" bestFit="1" customWidth="1"/>
    <col min="14338" max="14338" width="10" style="286" customWidth="1"/>
    <col min="14339" max="14339" width="12.42578125" style="286" bestFit="1" customWidth="1"/>
    <col min="14340" max="14340" width="10.28515625" style="286" customWidth="1"/>
    <col min="14341" max="14341" width="12.28515625" style="286" customWidth="1"/>
    <col min="14342" max="14342" width="12.42578125" style="286" bestFit="1" customWidth="1"/>
    <col min="14343" max="14343" width="10.7109375" style="286" customWidth="1"/>
    <col min="14344" max="14344" width="9.140625" style="286"/>
    <col min="14345" max="14345" width="9.28515625" style="286" customWidth="1"/>
    <col min="14346" max="14592" width="9.140625" style="286"/>
    <col min="14593" max="14593" width="23" style="286" bestFit="1" customWidth="1"/>
    <col min="14594" max="14594" width="10" style="286" customWidth="1"/>
    <col min="14595" max="14595" width="12.42578125" style="286" bestFit="1" customWidth="1"/>
    <col min="14596" max="14596" width="10.28515625" style="286" customWidth="1"/>
    <col min="14597" max="14597" width="12.28515625" style="286" customWidth="1"/>
    <col min="14598" max="14598" width="12.42578125" style="286" bestFit="1" customWidth="1"/>
    <col min="14599" max="14599" width="10.7109375" style="286" customWidth="1"/>
    <col min="14600" max="14600" width="9.140625" style="286"/>
    <col min="14601" max="14601" width="9.28515625" style="286" customWidth="1"/>
    <col min="14602" max="14848" width="9.140625" style="286"/>
    <col min="14849" max="14849" width="23" style="286" bestFit="1" customWidth="1"/>
    <col min="14850" max="14850" width="10" style="286" customWidth="1"/>
    <col min="14851" max="14851" width="12.42578125" style="286" bestFit="1" customWidth="1"/>
    <col min="14852" max="14852" width="10.28515625" style="286" customWidth="1"/>
    <col min="14853" max="14853" width="12.28515625" style="286" customWidth="1"/>
    <col min="14854" max="14854" width="12.42578125" style="286" bestFit="1" customWidth="1"/>
    <col min="14855" max="14855" width="10.7109375" style="286" customWidth="1"/>
    <col min="14856" max="14856" width="9.140625" style="286"/>
    <col min="14857" max="14857" width="9.28515625" style="286" customWidth="1"/>
    <col min="14858" max="15104" width="9.140625" style="286"/>
    <col min="15105" max="15105" width="23" style="286" bestFit="1" customWidth="1"/>
    <col min="15106" max="15106" width="10" style="286" customWidth="1"/>
    <col min="15107" max="15107" width="12.42578125" style="286" bestFit="1" customWidth="1"/>
    <col min="15108" max="15108" width="10.28515625" style="286" customWidth="1"/>
    <col min="15109" max="15109" width="12.28515625" style="286" customWidth="1"/>
    <col min="15110" max="15110" width="12.42578125" style="286" bestFit="1" customWidth="1"/>
    <col min="15111" max="15111" width="10.7109375" style="286" customWidth="1"/>
    <col min="15112" max="15112" width="9.140625" style="286"/>
    <col min="15113" max="15113" width="9.28515625" style="286" customWidth="1"/>
    <col min="15114" max="15360" width="9.140625" style="286"/>
    <col min="15361" max="15361" width="23" style="286" bestFit="1" customWidth="1"/>
    <col min="15362" max="15362" width="10" style="286" customWidth="1"/>
    <col min="15363" max="15363" width="12.42578125" style="286" bestFit="1" customWidth="1"/>
    <col min="15364" max="15364" width="10.28515625" style="286" customWidth="1"/>
    <col min="15365" max="15365" width="12.28515625" style="286" customWidth="1"/>
    <col min="15366" max="15366" width="12.42578125" style="286" bestFit="1" customWidth="1"/>
    <col min="15367" max="15367" width="10.7109375" style="286" customWidth="1"/>
    <col min="15368" max="15368" width="9.140625" style="286"/>
    <col min="15369" max="15369" width="9.28515625" style="286" customWidth="1"/>
    <col min="15370" max="15616" width="9.140625" style="286"/>
    <col min="15617" max="15617" width="23" style="286" bestFit="1" customWidth="1"/>
    <col min="15618" max="15618" width="10" style="286" customWidth="1"/>
    <col min="15619" max="15619" width="12.42578125" style="286" bestFit="1" customWidth="1"/>
    <col min="15620" max="15620" width="10.28515625" style="286" customWidth="1"/>
    <col min="15621" max="15621" width="12.28515625" style="286" customWidth="1"/>
    <col min="15622" max="15622" width="12.42578125" style="286" bestFit="1" customWidth="1"/>
    <col min="15623" max="15623" width="10.7109375" style="286" customWidth="1"/>
    <col min="15624" max="15624" width="9.140625" style="286"/>
    <col min="15625" max="15625" width="9.28515625" style="286" customWidth="1"/>
    <col min="15626" max="15872" width="9.140625" style="286"/>
    <col min="15873" max="15873" width="23" style="286" bestFit="1" customWidth="1"/>
    <col min="15874" max="15874" width="10" style="286" customWidth="1"/>
    <col min="15875" max="15875" width="12.42578125" style="286" bestFit="1" customWidth="1"/>
    <col min="15876" max="15876" width="10.28515625" style="286" customWidth="1"/>
    <col min="15877" max="15877" width="12.28515625" style="286" customWidth="1"/>
    <col min="15878" max="15878" width="12.42578125" style="286" bestFit="1" customWidth="1"/>
    <col min="15879" max="15879" width="10.7109375" style="286" customWidth="1"/>
    <col min="15880" max="15880" width="9.140625" style="286"/>
    <col min="15881" max="15881" width="9.28515625" style="286" customWidth="1"/>
    <col min="15882" max="16128" width="9.140625" style="286"/>
    <col min="16129" max="16129" width="23" style="286" bestFit="1" customWidth="1"/>
    <col min="16130" max="16130" width="10" style="286" customWidth="1"/>
    <col min="16131" max="16131" width="12.42578125" style="286" bestFit="1" customWidth="1"/>
    <col min="16132" max="16132" width="10.28515625" style="286" customWidth="1"/>
    <col min="16133" max="16133" width="12.28515625" style="286" customWidth="1"/>
    <col min="16134" max="16134" width="12.42578125" style="286" bestFit="1" customWidth="1"/>
    <col min="16135" max="16135" width="10.7109375" style="286" customWidth="1"/>
    <col min="16136" max="16136" width="9.140625" style="286"/>
    <col min="16137" max="16137" width="9.28515625" style="286" customWidth="1"/>
    <col min="16138" max="16384" width="9.140625" style="286"/>
  </cols>
  <sheetData>
    <row r="1" spans="1:12">
      <c r="A1" s="1615" t="s">
        <v>286</v>
      </c>
      <c r="B1" s="1615"/>
      <c r="C1" s="1615"/>
      <c r="D1" s="1615"/>
      <c r="E1" s="1615"/>
      <c r="F1" s="1615"/>
      <c r="G1" s="1615"/>
      <c r="H1" s="1615"/>
    </row>
    <row r="2" spans="1:12" ht="15.75">
      <c r="A2" s="1616" t="s">
        <v>287</v>
      </c>
      <c r="B2" s="1616"/>
      <c r="C2" s="1616"/>
      <c r="D2" s="1616"/>
      <c r="E2" s="1616"/>
      <c r="F2" s="1616"/>
      <c r="G2" s="1616"/>
      <c r="H2" s="1616"/>
    </row>
    <row r="3" spans="1:12" ht="15.75" customHeight="1">
      <c r="A3" s="1617" t="s">
        <v>47</v>
      </c>
      <c r="B3" s="1617"/>
      <c r="C3" s="1617"/>
      <c r="D3" s="1617"/>
      <c r="E3" s="1617"/>
      <c r="F3" s="1617"/>
      <c r="G3" s="1617"/>
      <c r="H3" s="1617"/>
    </row>
    <row r="4" spans="1:12" ht="17.25" customHeight="1" thickBot="1">
      <c r="A4" s="287" t="s">
        <v>124</v>
      </c>
      <c r="B4" s="287"/>
      <c r="C4" s="287"/>
      <c r="D4" s="287"/>
      <c r="E4" s="288"/>
      <c r="F4" s="288"/>
      <c r="G4" s="287"/>
      <c r="H4" s="289" t="s">
        <v>70</v>
      </c>
    </row>
    <row r="5" spans="1:12" ht="15" customHeight="1" thickTop="1">
      <c r="A5" s="1618"/>
      <c r="B5" s="1620" t="s">
        <v>6</v>
      </c>
      <c r="C5" s="1620"/>
      <c r="D5" s="1621" t="s">
        <v>288</v>
      </c>
      <c r="E5" s="1621"/>
      <c r="F5" s="290" t="s">
        <v>289</v>
      </c>
      <c r="G5" s="1622" t="s">
        <v>5</v>
      </c>
      <c r="H5" s="1623"/>
    </row>
    <row r="6" spans="1:12" ht="16.5" customHeight="1">
      <c r="A6" s="1619"/>
      <c r="B6" s="291" t="s">
        <v>52</v>
      </c>
      <c r="C6" s="292" t="s">
        <v>290</v>
      </c>
      <c r="D6" s="291" t="s">
        <v>52</v>
      </c>
      <c r="E6" s="292" t="str">
        <f>C6</f>
        <v>Six  Months</v>
      </c>
      <c r="F6" s="292" t="str">
        <f>C6</f>
        <v>Six  Months</v>
      </c>
      <c r="G6" s="293" t="s">
        <v>7</v>
      </c>
      <c r="H6" s="294" t="s">
        <v>53</v>
      </c>
    </row>
    <row r="7" spans="1:12" ht="15" customHeight="1">
      <c r="A7" s="295"/>
      <c r="B7" s="296"/>
      <c r="C7" s="296"/>
      <c r="D7" s="296"/>
      <c r="E7" s="296"/>
      <c r="F7" s="296"/>
      <c r="G7" s="297"/>
      <c r="H7" s="298"/>
    </row>
    <row r="8" spans="1:12" ht="15" customHeight="1">
      <c r="A8" s="299" t="s">
        <v>291</v>
      </c>
      <c r="B8" s="300">
        <v>70117.120803999991</v>
      </c>
      <c r="C8" s="300">
        <v>31592.164885999999</v>
      </c>
      <c r="D8" s="300">
        <v>73049.066227999996</v>
      </c>
      <c r="E8" s="300">
        <v>36274.383178000004</v>
      </c>
      <c r="F8" s="300">
        <v>41139.934863999995</v>
      </c>
      <c r="G8" s="301">
        <v>14.820821266588553</v>
      </c>
      <c r="H8" s="302">
        <v>13.413189308070429</v>
      </c>
      <c r="J8" s="303"/>
      <c r="K8" s="303"/>
      <c r="L8" s="303"/>
    </row>
    <row r="9" spans="1:12" ht="15" customHeight="1">
      <c r="A9" s="304"/>
      <c r="B9" s="300"/>
      <c r="C9" s="301"/>
      <c r="D9" s="301"/>
      <c r="E9" s="301"/>
      <c r="F9" s="301"/>
      <c r="G9" s="301"/>
      <c r="H9" s="302"/>
    </row>
    <row r="10" spans="1:12" ht="15" customHeight="1">
      <c r="A10" s="304" t="s">
        <v>292</v>
      </c>
      <c r="B10" s="305">
        <v>39493.688892999999</v>
      </c>
      <c r="C10" s="306">
        <v>17409.194822999998</v>
      </c>
      <c r="D10" s="306">
        <v>41449.172801000001</v>
      </c>
      <c r="E10" s="306">
        <v>20393.056785000001</v>
      </c>
      <c r="F10" s="306">
        <v>23067.567487</v>
      </c>
      <c r="G10" s="306">
        <v>17.139574761136572</v>
      </c>
      <c r="H10" s="307">
        <v>13.114810252316957</v>
      </c>
    </row>
    <row r="11" spans="1:12" ht="15" customHeight="1">
      <c r="A11" s="304" t="s">
        <v>293</v>
      </c>
      <c r="B11" s="305">
        <v>1681.5272220000002</v>
      </c>
      <c r="C11" s="306">
        <v>598.16449299999999</v>
      </c>
      <c r="D11" s="306">
        <v>1701.4950960000001</v>
      </c>
      <c r="E11" s="306">
        <v>925.77584800000011</v>
      </c>
      <c r="F11" s="306">
        <v>1575.6912110000001</v>
      </c>
      <c r="G11" s="306">
        <v>54.769441990265392</v>
      </c>
      <c r="H11" s="307">
        <v>70.202237874756037</v>
      </c>
    </row>
    <row r="12" spans="1:12" ht="15" customHeight="1">
      <c r="A12" s="308" t="s">
        <v>294</v>
      </c>
      <c r="B12" s="309">
        <v>28941.904688999999</v>
      </c>
      <c r="C12" s="309">
        <v>13584.805569999999</v>
      </c>
      <c r="D12" s="309">
        <v>29898.398331</v>
      </c>
      <c r="E12" s="309">
        <v>14955.550545000002</v>
      </c>
      <c r="F12" s="309">
        <v>16496.676165999997</v>
      </c>
      <c r="G12" s="309">
        <v>10.090280408775868</v>
      </c>
      <c r="H12" s="310">
        <v>10.304706713155625</v>
      </c>
    </row>
    <row r="13" spans="1:12" ht="15" customHeight="1">
      <c r="A13" s="295"/>
      <c r="B13" s="305"/>
      <c r="C13" s="301"/>
      <c r="D13" s="301"/>
      <c r="E13" s="301"/>
      <c r="F13" s="301"/>
      <c r="G13" s="301"/>
      <c r="H13" s="302"/>
    </row>
    <row r="14" spans="1:12" ht="15" customHeight="1">
      <c r="A14" s="299" t="s">
        <v>295</v>
      </c>
      <c r="B14" s="300">
        <v>773599.12336700002</v>
      </c>
      <c r="C14" s="300">
        <v>277792.21560499998</v>
      </c>
      <c r="D14" s="300">
        <v>990113.20393199997</v>
      </c>
      <c r="E14" s="300">
        <v>464608.37160999997</v>
      </c>
      <c r="F14" s="300">
        <v>534159.04447600001</v>
      </c>
      <c r="G14" s="301">
        <v>67.250320747158298</v>
      </c>
      <c r="H14" s="302">
        <v>14.969741639606539</v>
      </c>
    </row>
    <row r="15" spans="1:12" ht="15" customHeight="1">
      <c r="A15" s="304"/>
      <c r="B15" s="300"/>
      <c r="C15" s="301"/>
      <c r="D15" s="301"/>
      <c r="E15" s="301"/>
      <c r="F15" s="301"/>
      <c r="G15" s="301"/>
      <c r="H15" s="302"/>
    </row>
    <row r="16" spans="1:12" ht="15" customHeight="1">
      <c r="A16" s="304" t="s">
        <v>296</v>
      </c>
      <c r="B16" s="305">
        <v>477212.56763300003</v>
      </c>
      <c r="C16" s="306">
        <v>156792.43233499999</v>
      </c>
      <c r="D16" s="306">
        <v>633669.56580899993</v>
      </c>
      <c r="E16" s="306">
        <v>305705.80471699999</v>
      </c>
      <c r="F16" s="306">
        <v>352504.055781</v>
      </c>
      <c r="G16" s="306">
        <v>94.974846785866731</v>
      </c>
      <c r="H16" s="307">
        <v>15.308263808507789</v>
      </c>
    </row>
    <row r="17" spans="1:8" ht="15" customHeight="1">
      <c r="A17" s="304" t="s">
        <v>297</v>
      </c>
      <c r="B17" s="305">
        <v>115694.31763999996</v>
      </c>
      <c r="C17" s="306">
        <v>46196.813480999997</v>
      </c>
      <c r="D17" s="311">
        <v>127245.02276300002</v>
      </c>
      <c r="E17" s="306">
        <v>62054.110773</v>
      </c>
      <c r="F17" s="306">
        <v>67773.505287000007</v>
      </c>
      <c r="G17" s="306">
        <v>34.32552182094085</v>
      </c>
      <c r="H17" s="307">
        <v>9.2167858708379669</v>
      </c>
    </row>
    <row r="18" spans="1:8" ht="15" customHeight="1">
      <c r="A18" s="308" t="s">
        <v>298</v>
      </c>
      <c r="B18" s="309">
        <v>180692.238094</v>
      </c>
      <c r="C18" s="309">
        <v>74802.96978900001</v>
      </c>
      <c r="D18" s="309">
        <v>229198.61536000005</v>
      </c>
      <c r="E18" s="309">
        <v>96848.456119999988</v>
      </c>
      <c r="F18" s="309">
        <v>113881.48340800001</v>
      </c>
      <c r="G18" s="309">
        <v>29.471405203810292</v>
      </c>
      <c r="H18" s="310">
        <v>17.587298724612893</v>
      </c>
    </row>
    <row r="19" spans="1:8" ht="15" customHeight="1">
      <c r="A19" s="295"/>
      <c r="B19" s="300"/>
      <c r="C19" s="300"/>
      <c r="D19" s="300"/>
      <c r="E19" s="300"/>
      <c r="F19" s="300"/>
      <c r="G19" s="301"/>
      <c r="H19" s="302"/>
    </row>
    <row r="20" spans="1:8" ht="15" customHeight="1">
      <c r="A20" s="299" t="s">
        <v>299</v>
      </c>
      <c r="B20" s="300">
        <v>-703482.00256300007</v>
      </c>
      <c r="C20" s="300">
        <v>-246200.05071899999</v>
      </c>
      <c r="D20" s="300">
        <v>-917064.13770399999</v>
      </c>
      <c r="E20" s="300">
        <v>-428333.98843199993</v>
      </c>
      <c r="F20" s="300">
        <v>-493019.109612</v>
      </c>
      <c r="G20" s="301">
        <v>73.97802607314577</v>
      </c>
      <c r="H20" s="302">
        <v>15.101561614755951</v>
      </c>
    </row>
    <row r="21" spans="1:8" ht="15" customHeight="1">
      <c r="A21" s="304"/>
      <c r="B21" s="305"/>
      <c r="C21" s="305"/>
      <c r="D21" s="305"/>
      <c r="E21" s="305"/>
      <c r="F21" s="305"/>
      <c r="G21" s="301"/>
      <c r="H21" s="302"/>
    </row>
    <row r="22" spans="1:8" ht="15" customHeight="1">
      <c r="A22" s="304" t="s">
        <v>300</v>
      </c>
      <c r="B22" s="305">
        <v>-437718.87874000001</v>
      </c>
      <c r="C22" s="305">
        <v>-139383.23751199999</v>
      </c>
      <c r="D22" s="305">
        <v>-592220.39300799998</v>
      </c>
      <c r="E22" s="305">
        <v>-285312.74793199997</v>
      </c>
      <c r="F22" s="305">
        <v>-329436.48829399998</v>
      </c>
      <c r="G22" s="306">
        <v>104.69659983858276</v>
      </c>
      <c r="H22" s="307">
        <v>15.465043424038043</v>
      </c>
    </row>
    <row r="23" spans="1:8" ht="15" customHeight="1">
      <c r="A23" s="304" t="s">
        <v>301</v>
      </c>
      <c r="B23" s="305">
        <v>-114012.79041799996</v>
      </c>
      <c r="C23" s="305">
        <v>-45598.648988000001</v>
      </c>
      <c r="D23" s="305">
        <v>-125543.52766700002</v>
      </c>
      <c r="E23" s="305">
        <v>-61128.334925000003</v>
      </c>
      <c r="F23" s="305">
        <v>-66197.81407600001</v>
      </c>
      <c r="G23" s="306">
        <v>34.057337841493705</v>
      </c>
      <c r="H23" s="307">
        <v>8.2931739547950798</v>
      </c>
    </row>
    <row r="24" spans="1:8" ht="15" customHeight="1">
      <c r="A24" s="308" t="s">
        <v>302</v>
      </c>
      <c r="B24" s="312">
        <v>-151750.33340500001</v>
      </c>
      <c r="C24" s="312">
        <v>-61218.164219000013</v>
      </c>
      <c r="D24" s="312">
        <v>-199300.21702900005</v>
      </c>
      <c r="E24" s="312">
        <v>-81892.905574999982</v>
      </c>
      <c r="F24" s="312">
        <v>-97384.80724200001</v>
      </c>
      <c r="G24" s="309">
        <v>33.772233486190089</v>
      </c>
      <c r="H24" s="310">
        <v>18.917269521975967</v>
      </c>
    </row>
    <row r="25" spans="1:8" ht="15" customHeight="1">
      <c r="A25" s="295"/>
      <c r="B25" s="305"/>
      <c r="C25" s="305"/>
      <c r="D25" s="305"/>
      <c r="E25" s="305"/>
      <c r="F25" s="305"/>
      <c r="G25" s="301"/>
      <c r="H25" s="302"/>
    </row>
    <row r="26" spans="1:8" ht="15" customHeight="1">
      <c r="A26" s="299" t="s">
        <v>303</v>
      </c>
      <c r="B26" s="300">
        <v>843716.28417100001</v>
      </c>
      <c r="C26" s="300">
        <v>309384.38049100002</v>
      </c>
      <c r="D26" s="300">
        <v>1063162.2701599998</v>
      </c>
      <c r="E26" s="300">
        <v>500882.75478800002</v>
      </c>
      <c r="F26" s="300">
        <v>575298.97934000008</v>
      </c>
      <c r="G26" s="301">
        <v>61.896587666477444</v>
      </c>
      <c r="H26" s="302">
        <v>14.857014708661097</v>
      </c>
    </row>
    <row r="27" spans="1:8" ht="15" customHeight="1">
      <c r="A27" s="304"/>
      <c r="B27" s="305"/>
      <c r="C27" s="305"/>
      <c r="D27" s="305"/>
      <c r="E27" s="305"/>
      <c r="F27" s="305"/>
      <c r="G27" s="301"/>
      <c r="H27" s="302"/>
    </row>
    <row r="28" spans="1:8" ht="15" customHeight="1">
      <c r="A28" s="304" t="s">
        <v>300</v>
      </c>
      <c r="B28" s="305">
        <v>516706.29652600002</v>
      </c>
      <c r="C28" s="305">
        <v>174201.62715799999</v>
      </c>
      <c r="D28" s="305">
        <v>675118.73860999988</v>
      </c>
      <c r="E28" s="305">
        <v>326098.86150200001</v>
      </c>
      <c r="F28" s="305">
        <v>375571.62326800002</v>
      </c>
      <c r="G28" s="306">
        <v>87.196220162874823</v>
      </c>
      <c r="H28" s="307">
        <v>15.171093066111979</v>
      </c>
    </row>
    <row r="29" spans="1:8" ht="15" customHeight="1">
      <c r="A29" s="304" t="s">
        <v>301</v>
      </c>
      <c r="B29" s="305">
        <v>117375.84486199997</v>
      </c>
      <c r="C29" s="305">
        <v>46794.977973999994</v>
      </c>
      <c r="D29" s="305">
        <v>128946.51785900001</v>
      </c>
      <c r="E29" s="305">
        <v>62979.886620999998</v>
      </c>
      <c r="F29" s="305">
        <v>69349.196498000005</v>
      </c>
      <c r="G29" s="306">
        <v>34.586849588843876</v>
      </c>
      <c r="H29" s="307">
        <v>10.113244432034634</v>
      </c>
    </row>
    <row r="30" spans="1:8" ht="15" customHeight="1" thickBot="1">
      <c r="A30" s="313" t="s">
        <v>302</v>
      </c>
      <c r="B30" s="314">
        <v>209634.14278299999</v>
      </c>
      <c r="C30" s="314">
        <v>88387.775359000007</v>
      </c>
      <c r="D30" s="314">
        <v>259097.01369100006</v>
      </c>
      <c r="E30" s="314">
        <v>111804.00666499999</v>
      </c>
      <c r="F30" s="314">
        <v>130378.15957400002</v>
      </c>
      <c r="G30" s="315">
        <v>26.492613046195032</v>
      </c>
      <c r="H30" s="316">
        <v>16.613137098614033</v>
      </c>
    </row>
    <row r="31" spans="1:8" ht="13.5" thickTop="1">
      <c r="A31" s="287"/>
      <c r="B31" s="317"/>
      <c r="C31" s="317"/>
      <c r="D31" s="317"/>
      <c r="E31" s="317"/>
      <c r="F31" s="317"/>
      <c r="G31" s="287"/>
      <c r="H31" s="287"/>
    </row>
    <row r="32" spans="1:8">
      <c r="A32" s="287"/>
      <c r="B32" s="288"/>
      <c r="C32" s="288"/>
      <c r="D32" s="288"/>
      <c r="E32" s="288"/>
      <c r="F32" s="288"/>
      <c r="G32" s="287"/>
      <c r="H32" s="287"/>
    </row>
    <row r="33" spans="1:10">
      <c r="A33" s="287"/>
      <c r="B33" s="317"/>
      <c r="C33" s="317"/>
      <c r="D33" s="317"/>
      <c r="E33" s="318"/>
      <c r="F33" s="318"/>
      <c r="G33" s="287"/>
      <c r="H33" s="287"/>
      <c r="I33" s="319"/>
    </row>
    <row r="34" spans="1:10" ht="15" customHeight="1">
      <c r="A34" s="320" t="s">
        <v>304</v>
      </c>
      <c r="B34" s="321">
        <v>9.0637539115638344</v>
      </c>
      <c r="C34" s="321">
        <v>11.372588255288523</v>
      </c>
      <c r="D34" s="321">
        <v>7.377849920383138</v>
      </c>
      <c r="E34" s="321">
        <v>7.8075182012538784</v>
      </c>
      <c r="F34" s="321">
        <v>7.7018137742771913</v>
      </c>
      <c r="G34" s="287"/>
      <c r="H34" s="287"/>
      <c r="I34" s="303"/>
    </row>
    <row r="35" spans="1:10" ht="15" customHeight="1">
      <c r="A35" s="322" t="s">
        <v>218</v>
      </c>
      <c r="B35" s="321">
        <v>8.275911317443045</v>
      </c>
      <c r="C35" s="321">
        <v>11.103338703110246</v>
      </c>
      <c r="D35" s="321">
        <v>6.5411335872004885</v>
      </c>
      <c r="E35" s="321">
        <v>6.6708111100076737</v>
      </c>
      <c r="F35" s="321">
        <v>6.5439154837217464</v>
      </c>
      <c r="G35" s="287"/>
      <c r="H35" s="287"/>
      <c r="I35" s="303"/>
      <c r="J35" s="303"/>
    </row>
    <row r="36" spans="1:10" ht="15" customHeight="1">
      <c r="A36" s="323" t="s">
        <v>305</v>
      </c>
      <c r="B36" s="324">
        <v>1.4534224811561807</v>
      </c>
      <c r="C36" s="324">
        <v>1.2948176463426755</v>
      </c>
      <c r="D36" s="324">
        <v>1.3371800790739898</v>
      </c>
      <c r="E36" s="324">
        <v>1.4918848025823439</v>
      </c>
      <c r="F36" s="324">
        <v>2.324936867773669</v>
      </c>
      <c r="G36" s="287"/>
      <c r="H36" s="287"/>
      <c r="I36" s="303"/>
      <c r="J36" s="303"/>
    </row>
    <row r="37" spans="1:10" ht="15" customHeight="1">
      <c r="A37" s="325" t="s">
        <v>306</v>
      </c>
      <c r="B37" s="326">
        <v>16.01723737238995</v>
      </c>
      <c r="C37" s="326">
        <v>18.160783734013837</v>
      </c>
      <c r="D37" s="326">
        <v>13.044755215488049</v>
      </c>
      <c r="E37" s="326">
        <v>15.442218848041666</v>
      </c>
      <c r="F37" s="326">
        <v>14.48582831231467</v>
      </c>
      <c r="G37" s="287"/>
      <c r="H37" s="287"/>
      <c r="I37" s="303"/>
      <c r="J37" s="303"/>
    </row>
    <row r="38" spans="1:10" ht="15" customHeight="1">
      <c r="A38" s="327" t="s">
        <v>307</v>
      </c>
      <c r="B38" s="328"/>
      <c r="C38" s="328"/>
      <c r="D38" s="328"/>
      <c r="E38" s="328"/>
      <c r="F38" s="329"/>
      <c r="G38" s="287"/>
      <c r="H38" s="287"/>
    </row>
    <row r="39" spans="1:10" ht="15" customHeight="1">
      <c r="A39" s="330" t="s">
        <v>218</v>
      </c>
      <c r="B39" s="321">
        <v>56.325314616664912</v>
      </c>
      <c r="C39" s="321">
        <v>55.106052041133921</v>
      </c>
      <c r="D39" s="321">
        <v>56.741550496524177</v>
      </c>
      <c r="E39" s="321">
        <v>56.218893330123265</v>
      </c>
      <c r="F39" s="321">
        <v>56.070986896932496</v>
      </c>
      <c r="G39" s="287"/>
      <c r="H39" s="287"/>
      <c r="I39" s="303"/>
      <c r="J39" s="303"/>
    </row>
    <row r="40" spans="1:10" ht="15" customHeight="1">
      <c r="A40" s="323" t="s">
        <v>305</v>
      </c>
      <c r="B40" s="324">
        <v>2.3981692384380873</v>
      </c>
      <c r="C40" s="324">
        <v>1.893395071716264</v>
      </c>
      <c r="D40" s="324">
        <v>2.32924961790656</v>
      </c>
      <c r="E40" s="324">
        <v>2.5521477331735101</v>
      </c>
      <c r="F40" s="324">
        <v>3.8300770679606204</v>
      </c>
      <c r="G40" s="287"/>
      <c r="H40" s="287"/>
      <c r="I40" s="303"/>
      <c r="J40" s="303"/>
    </row>
    <row r="41" spans="1:10" ht="15" customHeight="1">
      <c r="A41" s="331" t="s">
        <v>306</v>
      </c>
      <c r="B41" s="326">
        <v>41.276516144897016</v>
      </c>
      <c r="C41" s="326">
        <v>43.000552887149802</v>
      </c>
      <c r="D41" s="326">
        <v>40.929199885569275</v>
      </c>
      <c r="E41" s="326">
        <v>41.228958936703222</v>
      </c>
      <c r="F41" s="326">
        <v>40.098936035106888</v>
      </c>
      <c r="G41" s="287"/>
      <c r="H41" s="287"/>
      <c r="I41" s="303"/>
      <c r="J41" s="303"/>
    </row>
    <row r="42" spans="1:10" ht="15" customHeight="1">
      <c r="A42" s="327" t="s">
        <v>308</v>
      </c>
      <c r="B42" s="328"/>
      <c r="C42" s="328"/>
      <c r="D42" s="328"/>
      <c r="E42" s="328"/>
      <c r="F42" s="329"/>
      <c r="G42" s="287"/>
      <c r="H42" s="287"/>
    </row>
    <row r="43" spans="1:10" ht="15" customHeight="1">
      <c r="A43" s="330" t="s">
        <v>218</v>
      </c>
      <c r="B43" s="332">
        <v>61.687320114323285</v>
      </c>
      <c r="C43" s="332">
        <v>56.442341983386335</v>
      </c>
      <c r="D43" s="332">
        <v>63.999708648721324</v>
      </c>
      <c r="E43" s="332">
        <v>65.798600153854863</v>
      </c>
      <c r="F43" s="332">
        <v>65.992340563436471</v>
      </c>
      <c r="G43" s="287"/>
      <c r="H43" s="287"/>
      <c r="I43" s="286" t="s">
        <v>124</v>
      </c>
    </row>
    <row r="44" spans="1:10" ht="15" customHeight="1">
      <c r="A44" s="333" t="s">
        <v>305</v>
      </c>
      <c r="B44" s="334">
        <v>14.955332050591515</v>
      </c>
      <c r="C44" s="334">
        <v>16.629988489918109</v>
      </c>
      <c r="D44" s="334">
        <v>12.851563059423565</v>
      </c>
      <c r="E44" s="334">
        <v>13.356218821017984</v>
      </c>
      <c r="F44" s="334">
        <v>12.687888745473652</v>
      </c>
      <c r="G44" s="287"/>
      <c r="H44" s="287" t="s">
        <v>124</v>
      </c>
    </row>
    <row r="45" spans="1:10" ht="15" customHeight="1">
      <c r="A45" s="331" t="s">
        <v>306</v>
      </c>
      <c r="B45" s="334">
        <v>23.357347835085189</v>
      </c>
      <c r="C45" s="334">
        <v>26.927669526695563</v>
      </c>
      <c r="D45" s="334">
        <v>23.148728291855118</v>
      </c>
      <c r="E45" s="334">
        <v>20.845181025127157</v>
      </c>
      <c r="F45" s="334">
        <v>21.319770691089882</v>
      </c>
      <c r="G45" s="287"/>
      <c r="H45" s="287"/>
    </row>
    <row r="46" spans="1:10" ht="15" customHeight="1">
      <c r="A46" s="327" t="s">
        <v>309</v>
      </c>
      <c r="B46" s="328"/>
      <c r="C46" s="328"/>
      <c r="D46" s="328"/>
      <c r="E46" s="328"/>
      <c r="F46" s="329"/>
      <c r="G46" s="287"/>
      <c r="H46" s="287"/>
    </row>
    <row r="47" spans="1:10" ht="15" customHeight="1">
      <c r="A47" s="330" t="s">
        <v>218</v>
      </c>
      <c r="B47" s="332">
        <v>62.221759354931081</v>
      </c>
      <c r="C47" s="332">
        <v>56.613813484175445</v>
      </c>
      <c r="D47" s="332">
        <v>64.57785978750708</v>
      </c>
      <c r="E47" s="332">
        <v>66.609878187916607</v>
      </c>
      <c r="F47" s="332">
        <v>66.820227019853746</v>
      </c>
      <c r="G47" s="287"/>
      <c r="H47" s="287"/>
    </row>
    <row r="48" spans="1:10" ht="15" customHeight="1">
      <c r="A48" s="333" t="s">
        <v>305</v>
      </c>
      <c r="B48" s="334">
        <v>16.206923560605173</v>
      </c>
      <c r="C48" s="334">
        <v>18.520974652456079</v>
      </c>
      <c r="D48" s="334">
        <v>13.689721635099158</v>
      </c>
      <c r="E48" s="334">
        <v>14.271184770737477</v>
      </c>
      <c r="F48" s="334">
        <v>13.427028037127583</v>
      </c>
      <c r="G48" s="287"/>
      <c r="H48" s="287"/>
    </row>
    <row r="49" spans="1:8" ht="15" customHeight="1">
      <c r="A49" s="331" t="s">
        <v>306</v>
      </c>
      <c r="B49" s="335">
        <v>21.571317084463733</v>
      </c>
      <c r="C49" s="335">
        <v>24.865211863368486</v>
      </c>
      <c r="D49" s="335">
        <v>21.732418577393766</v>
      </c>
      <c r="E49" s="335">
        <v>19.118937041345919</v>
      </c>
      <c r="F49" s="335">
        <v>19.752744943018673</v>
      </c>
      <c r="G49" s="287"/>
      <c r="H49" s="287"/>
    </row>
    <row r="50" spans="1:8" ht="15" customHeight="1">
      <c r="A50" s="327" t="s">
        <v>310</v>
      </c>
      <c r="B50" s="328"/>
      <c r="C50" s="328"/>
      <c r="D50" s="328"/>
      <c r="E50" s="328"/>
      <c r="F50" s="329"/>
      <c r="G50" s="287"/>
      <c r="H50" s="287"/>
    </row>
    <row r="51" spans="1:8" ht="15" customHeight="1">
      <c r="A51" s="330" t="s">
        <v>218</v>
      </c>
      <c r="B51" s="332">
        <v>61.241711961704496</v>
      </c>
      <c r="C51" s="332">
        <v>56.305889418702414</v>
      </c>
      <c r="D51" s="332">
        <v>63.501006154817588</v>
      </c>
      <c r="E51" s="332">
        <v>65.104829101178026</v>
      </c>
      <c r="F51" s="332">
        <v>65.282859305411407</v>
      </c>
      <c r="G51" s="287"/>
      <c r="H51" s="287"/>
    </row>
    <row r="52" spans="1:8" ht="15" customHeight="1">
      <c r="A52" s="333" t="s">
        <v>305</v>
      </c>
      <c r="B52" s="334">
        <v>13.911767150177564</v>
      </c>
      <c r="C52" s="334">
        <v>15.125190838572816</v>
      </c>
      <c r="D52" s="334">
        <v>12.128582952778629</v>
      </c>
      <c r="E52" s="334">
        <v>12.573778198384252</v>
      </c>
      <c r="F52" s="334">
        <v>12.054461938653088</v>
      </c>
      <c r="G52" s="287"/>
      <c r="H52" s="287"/>
    </row>
    <row r="53" spans="1:8" ht="15" customHeight="1">
      <c r="A53" s="331" t="s">
        <v>306</v>
      </c>
      <c r="B53" s="335">
        <v>24.846520888117933</v>
      </c>
      <c r="C53" s="335">
        <v>28.568919742724763</v>
      </c>
      <c r="D53" s="335">
        <v>24.370410892403793</v>
      </c>
      <c r="E53" s="335">
        <v>22.321392700437716</v>
      </c>
      <c r="F53" s="335">
        <v>22.662678755935513</v>
      </c>
      <c r="G53" s="287"/>
      <c r="H53" s="287"/>
    </row>
    <row r="54" spans="1:8" ht="15" customHeight="1">
      <c r="A54" s="327" t="s">
        <v>311</v>
      </c>
      <c r="B54" s="328"/>
      <c r="C54" s="328"/>
      <c r="D54" s="328"/>
      <c r="E54" s="328"/>
      <c r="F54" s="329"/>
      <c r="G54" s="287"/>
      <c r="H54" s="287"/>
    </row>
    <row r="55" spans="1:8" ht="15" customHeight="1">
      <c r="A55" s="323" t="s">
        <v>312</v>
      </c>
      <c r="B55" s="336">
        <v>8.3105093642816339</v>
      </c>
      <c r="C55" s="336">
        <v>10.211299237493025</v>
      </c>
      <c r="D55" s="336">
        <v>6.8709234966555508</v>
      </c>
      <c r="E55" s="336">
        <v>7.2420906551979884</v>
      </c>
      <c r="F55" s="337">
        <v>7.1510529900812507</v>
      </c>
      <c r="G55" s="287"/>
      <c r="H55" s="287"/>
    </row>
    <row r="56" spans="1:8" ht="15" customHeight="1">
      <c r="A56" s="325" t="s">
        <v>313</v>
      </c>
      <c r="B56" s="338">
        <v>91.689485894788177</v>
      </c>
      <c r="C56" s="338">
        <v>89.788700762506963</v>
      </c>
      <c r="D56" s="338">
        <v>93.129076503344464</v>
      </c>
      <c r="E56" s="338">
        <v>92.757909344802002</v>
      </c>
      <c r="F56" s="339">
        <v>92.848947009918732</v>
      </c>
      <c r="G56" s="287"/>
      <c r="H56" s="287"/>
    </row>
    <row r="57" spans="1:8">
      <c r="A57" s="340" t="s">
        <v>314</v>
      </c>
      <c r="B57" s="287"/>
      <c r="C57" s="287"/>
      <c r="D57" s="287"/>
      <c r="E57" s="287"/>
      <c r="F57" s="287"/>
      <c r="G57" s="287"/>
      <c r="H57" s="287"/>
    </row>
    <row r="58" spans="1:8">
      <c r="A58" s="287" t="s">
        <v>315</v>
      </c>
      <c r="B58" s="287"/>
      <c r="C58" s="287"/>
      <c r="D58" s="287"/>
      <c r="E58" s="287"/>
      <c r="F58" s="287"/>
      <c r="G58" s="287"/>
      <c r="H58" s="287"/>
    </row>
    <row r="59" spans="1:8">
      <c r="A59" s="287" t="s">
        <v>316</v>
      </c>
      <c r="B59" s="287"/>
      <c r="C59" s="287"/>
      <c r="D59" s="287"/>
      <c r="E59" s="287"/>
      <c r="F59" s="287"/>
      <c r="G59" s="287"/>
      <c r="H59" s="287"/>
    </row>
    <row r="60" spans="1:8">
      <c r="H60" s="286" t="s">
        <v>124</v>
      </c>
    </row>
    <row r="70" spans="5:6">
      <c r="E70" s="303"/>
      <c r="F70" s="303"/>
    </row>
    <row r="73" spans="5:6">
      <c r="F73" s="303"/>
    </row>
  </sheetData>
  <mergeCells count="7">
    <mergeCell ref="A1:H1"/>
    <mergeCell ref="A2:H2"/>
    <mergeCell ref="A3:H3"/>
    <mergeCell ref="A5:A6"/>
    <mergeCell ref="B5:C5"/>
    <mergeCell ref="D5:E5"/>
    <mergeCell ref="G5:H5"/>
  </mergeCells>
  <printOptions horizontalCentered="1"/>
  <pageMargins left="0.7" right="0.7" top="1" bottom="1" header="0.5" footer="0.5"/>
  <pageSetup scale="7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63"/>
  <sheetViews>
    <sheetView workbookViewId="0">
      <selection activeCell="O24" sqref="O24"/>
    </sheetView>
  </sheetViews>
  <sheetFormatPr defaultRowHeight="15.75"/>
  <cols>
    <col min="1" max="1" width="9.140625" style="151"/>
    <col min="2" max="2" width="5" style="151" customWidth="1"/>
    <col min="3" max="3" width="33.140625" style="151" customWidth="1"/>
    <col min="4" max="8" width="12.7109375" style="151" customWidth="1"/>
    <col min="9" max="9" width="8.7109375" style="151" customWidth="1"/>
    <col min="10" max="10" width="9.140625" style="151" customWidth="1"/>
    <col min="11" max="257" width="9.140625" style="151"/>
    <col min="258" max="258" width="5" style="151" customWidth="1"/>
    <col min="259" max="259" width="20.7109375" style="151" customWidth="1"/>
    <col min="260" max="264" width="10.7109375" style="151" customWidth="1"/>
    <col min="265" max="265" width="8.7109375" style="151" customWidth="1"/>
    <col min="266" max="266" width="9.140625" style="151" customWidth="1"/>
    <col min="267" max="513" width="9.140625" style="151"/>
    <col min="514" max="514" width="5" style="151" customWidth="1"/>
    <col min="515" max="515" width="20.7109375" style="151" customWidth="1"/>
    <col min="516" max="520" width="10.7109375" style="151" customWidth="1"/>
    <col min="521" max="521" width="8.7109375" style="151" customWidth="1"/>
    <col min="522" max="522" width="9.140625" style="151" customWidth="1"/>
    <col min="523" max="769" width="9.140625" style="151"/>
    <col min="770" max="770" width="5" style="151" customWidth="1"/>
    <col min="771" max="771" width="20.7109375" style="151" customWidth="1"/>
    <col min="772" max="776" width="10.7109375" style="151" customWidth="1"/>
    <col min="777" max="777" width="8.7109375" style="151" customWidth="1"/>
    <col min="778" max="778" width="9.140625" style="151" customWidth="1"/>
    <col min="779" max="1025" width="9.140625" style="151"/>
    <col min="1026" max="1026" width="5" style="151" customWidth="1"/>
    <col min="1027" max="1027" width="20.7109375" style="151" customWidth="1"/>
    <col min="1028" max="1032" width="10.7109375" style="151" customWidth="1"/>
    <col min="1033" max="1033" width="8.7109375" style="151" customWidth="1"/>
    <col min="1034" max="1034" width="9.140625" style="151" customWidth="1"/>
    <col min="1035" max="1281" width="9.140625" style="151"/>
    <col min="1282" max="1282" width="5" style="151" customWidth="1"/>
    <col min="1283" max="1283" width="20.7109375" style="151" customWidth="1"/>
    <col min="1284" max="1288" width="10.7109375" style="151" customWidth="1"/>
    <col min="1289" max="1289" width="8.7109375" style="151" customWidth="1"/>
    <col min="1290" max="1290" width="9.140625" style="151" customWidth="1"/>
    <col min="1291" max="1537" width="9.140625" style="151"/>
    <col min="1538" max="1538" width="5" style="151" customWidth="1"/>
    <col min="1539" max="1539" width="20.7109375" style="151" customWidth="1"/>
    <col min="1540" max="1544" width="10.7109375" style="151" customWidth="1"/>
    <col min="1545" max="1545" width="8.7109375" style="151" customWidth="1"/>
    <col min="1546" max="1546" width="9.140625" style="151" customWidth="1"/>
    <col min="1547" max="1793" width="9.140625" style="151"/>
    <col min="1794" max="1794" width="5" style="151" customWidth="1"/>
    <col min="1795" max="1795" width="20.7109375" style="151" customWidth="1"/>
    <col min="1796" max="1800" width="10.7109375" style="151" customWidth="1"/>
    <col min="1801" max="1801" width="8.7109375" style="151" customWidth="1"/>
    <col min="1802" max="1802" width="9.140625" style="151" customWidth="1"/>
    <col min="1803" max="2049" width="9.140625" style="151"/>
    <col min="2050" max="2050" width="5" style="151" customWidth="1"/>
    <col min="2051" max="2051" width="20.7109375" style="151" customWidth="1"/>
    <col min="2052" max="2056" width="10.7109375" style="151" customWidth="1"/>
    <col min="2057" max="2057" width="8.7109375" style="151" customWidth="1"/>
    <col min="2058" max="2058" width="9.140625" style="151" customWidth="1"/>
    <col min="2059" max="2305" width="9.140625" style="151"/>
    <col min="2306" max="2306" width="5" style="151" customWidth="1"/>
    <col min="2307" max="2307" width="20.7109375" style="151" customWidth="1"/>
    <col min="2308" max="2312" width="10.7109375" style="151" customWidth="1"/>
    <col min="2313" max="2313" width="8.7109375" style="151" customWidth="1"/>
    <col min="2314" max="2314" width="9.140625" style="151" customWidth="1"/>
    <col min="2315" max="2561" width="9.140625" style="151"/>
    <col min="2562" max="2562" width="5" style="151" customWidth="1"/>
    <col min="2563" max="2563" width="20.7109375" style="151" customWidth="1"/>
    <col min="2564" max="2568" width="10.7109375" style="151" customWidth="1"/>
    <col min="2569" max="2569" width="8.7109375" style="151" customWidth="1"/>
    <col min="2570" max="2570" width="9.140625" style="151" customWidth="1"/>
    <col min="2571" max="2817" width="9.140625" style="151"/>
    <col min="2818" max="2818" width="5" style="151" customWidth="1"/>
    <col min="2819" max="2819" width="20.7109375" style="151" customWidth="1"/>
    <col min="2820" max="2824" width="10.7109375" style="151" customWidth="1"/>
    <col min="2825" max="2825" width="8.7109375" style="151" customWidth="1"/>
    <col min="2826" max="2826" width="9.140625" style="151" customWidth="1"/>
    <col min="2827" max="3073" width="9.140625" style="151"/>
    <col min="3074" max="3074" width="5" style="151" customWidth="1"/>
    <col min="3075" max="3075" width="20.7109375" style="151" customWidth="1"/>
    <col min="3076" max="3080" width="10.7109375" style="151" customWidth="1"/>
    <col min="3081" max="3081" width="8.7109375" style="151" customWidth="1"/>
    <col min="3082" max="3082" width="9.140625" style="151" customWidth="1"/>
    <col min="3083" max="3329" width="9.140625" style="151"/>
    <col min="3330" max="3330" width="5" style="151" customWidth="1"/>
    <col min="3331" max="3331" width="20.7109375" style="151" customWidth="1"/>
    <col min="3332" max="3336" width="10.7109375" style="151" customWidth="1"/>
    <col min="3337" max="3337" width="8.7109375" style="151" customWidth="1"/>
    <col min="3338" max="3338" width="9.140625" style="151" customWidth="1"/>
    <col min="3339" max="3585" width="9.140625" style="151"/>
    <col min="3586" max="3586" width="5" style="151" customWidth="1"/>
    <col min="3587" max="3587" width="20.7109375" style="151" customWidth="1"/>
    <col min="3588" max="3592" width="10.7109375" style="151" customWidth="1"/>
    <col min="3593" max="3593" width="8.7109375" style="151" customWidth="1"/>
    <col min="3594" max="3594" width="9.140625" style="151" customWidth="1"/>
    <col min="3595" max="3841" width="9.140625" style="151"/>
    <col min="3842" max="3842" width="5" style="151" customWidth="1"/>
    <col min="3843" max="3843" width="20.7109375" style="151" customWidth="1"/>
    <col min="3844" max="3848" width="10.7109375" style="151" customWidth="1"/>
    <col min="3849" max="3849" width="8.7109375" style="151" customWidth="1"/>
    <col min="3850" max="3850" width="9.140625" style="151" customWidth="1"/>
    <col min="3851" max="4097" width="9.140625" style="151"/>
    <col min="4098" max="4098" width="5" style="151" customWidth="1"/>
    <col min="4099" max="4099" width="20.7109375" style="151" customWidth="1"/>
    <col min="4100" max="4104" width="10.7109375" style="151" customWidth="1"/>
    <col min="4105" max="4105" width="8.7109375" style="151" customWidth="1"/>
    <col min="4106" max="4106" width="9.140625" style="151" customWidth="1"/>
    <col min="4107" max="4353" width="9.140625" style="151"/>
    <col min="4354" max="4354" width="5" style="151" customWidth="1"/>
    <col min="4355" max="4355" width="20.7109375" style="151" customWidth="1"/>
    <col min="4356" max="4360" width="10.7109375" style="151" customWidth="1"/>
    <col min="4361" max="4361" width="8.7109375" style="151" customWidth="1"/>
    <col min="4362" max="4362" width="9.140625" style="151" customWidth="1"/>
    <col min="4363" max="4609" width="9.140625" style="151"/>
    <col min="4610" max="4610" width="5" style="151" customWidth="1"/>
    <col min="4611" max="4611" width="20.7109375" style="151" customWidth="1"/>
    <col min="4612" max="4616" width="10.7109375" style="151" customWidth="1"/>
    <col min="4617" max="4617" width="8.7109375" style="151" customWidth="1"/>
    <col min="4618" max="4618" width="9.140625" style="151" customWidth="1"/>
    <col min="4619" max="4865" width="9.140625" style="151"/>
    <col min="4866" max="4866" width="5" style="151" customWidth="1"/>
    <col min="4867" max="4867" width="20.7109375" style="151" customWidth="1"/>
    <col min="4868" max="4872" width="10.7109375" style="151" customWidth="1"/>
    <col min="4873" max="4873" width="8.7109375" style="151" customWidth="1"/>
    <col min="4874" max="4874" width="9.140625" style="151" customWidth="1"/>
    <col min="4875" max="5121" width="9.140625" style="151"/>
    <col min="5122" max="5122" width="5" style="151" customWidth="1"/>
    <col min="5123" max="5123" width="20.7109375" style="151" customWidth="1"/>
    <col min="5124" max="5128" width="10.7109375" style="151" customWidth="1"/>
    <col min="5129" max="5129" width="8.7109375" style="151" customWidth="1"/>
    <col min="5130" max="5130" width="9.140625" style="151" customWidth="1"/>
    <col min="5131" max="5377" width="9.140625" style="151"/>
    <col min="5378" max="5378" width="5" style="151" customWidth="1"/>
    <col min="5379" max="5379" width="20.7109375" style="151" customWidth="1"/>
    <col min="5380" max="5384" width="10.7109375" style="151" customWidth="1"/>
    <col min="5385" max="5385" width="8.7109375" style="151" customWidth="1"/>
    <col min="5386" max="5386" width="9.140625" style="151" customWidth="1"/>
    <col min="5387" max="5633" width="9.140625" style="151"/>
    <col min="5634" max="5634" width="5" style="151" customWidth="1"/>
    <col min="5635" max="5635" width="20.7109375" style="151" customWidth="1"/>
    <col min="5636" max="5640" width="10.7109375" style="151" customWidth="1"/>
    <col min="5641" max="5641" width="8.7109375" style="151" customWidth="1"/>
    <col min="5642" max="5642" width="9.140625" style="151" customWidth="1"/>
    <col min="5643" max="5889" width="9.140625" style="151"/>
    <col min="5890" max="5890" width="5" style="151" customWidth="1"/>
    <col min="5891" max="5891" width="20.7109375" style="151" customWidth="1"/>
    <col min="5892" max="5896" width="10.7109375" style="151" customWidth="1"/>
    <col min="5897" max="5897" width="8.7109375" style="151" customWidth="1"/>
    <col min="5898" max="5898" width="9.140625" style="151" customWidth="1"/>
    <col min="5899" max="6145" width="9.140625" style="151"/>
    <col min="6146" max="6146" width="5" style="151" customWidth="1"/>
    <col min="6147" max="6147" width="20.7109375" style="151" customWidth="1"/>
    <col min="6148" max="6152" width="10.7109375" style="151" customWidth="1"/>
    <col min="6153" max="6153" width="8.7109375" style="151" customWidth="1"/>
    <col min="6154" max="6154" width="9.140625" style="151" customWidth="1"/>
    <col min="6155" max="6401" width="9.140625" style="151"/>
    <col min="6402" max="6402" width="5" style="151" customWidth="1"/>
    <col min="6403" max="6403" width="20.7109375" style="151" customWidth="1"/>
    <col min="6404" max="6408" width="10.7109375" style="151" customWidth="1"/>
    <col min="6409" max="6409" width="8.7109375" style="151" customWidth="1"/>
    <col min="6410" max="6410" width="9.140625" style="151" customWidth="1"/>
    <col min="6411" max="6657" width="9.140625" style="151"/>
    <col min="6658" max="6658" width="5" style="151" customWidth="1"/>
    <col min="6659" max="6659" width="20.7109375" style="151" customWidth="1"/>
    <col min="6660" max="6664" width="10.7109375" style="151" customWidth="1"/>
    <col min="6665" max="6665" width="8.7109375" style="151" customWidth="1"/>
    <col min="6666" max="6666" width="9.140625" style="151" customWidth="1"/>
    <col min="6667" max="6913" width="9.140625" style="151"/>
    <col min="6914" max="6914" width="5" style="151" customWidth="1"/>
    <col min="6915" max="6915" width="20.7109375" style="151" customWidth="1"/>
    <col min="6916" max="6920" width="10.7109375" style="151" customWidth="1"/>
    <col min="6921" max="6921" width="8.7109375" style="151" customWidth="1"/>
    <col min="6922" max="6922" width="9.140625" style="151" customWidth="1"/>
    <col min="6923" max="7169" width="9.140625" style="151"/>
    <col min="7170" max="7170" width="5" style="151" customWidth="1"/>
    <col min="7171" max="7171" width="20.7109375" style="151" customWidth="1"/>
    <col min="7172" max="7176" width="10.7109375" style="151" customWidth="1"/>
    <col min="7177" max="7177" width="8.7109375" style="151" customWidth="1"/>
    <col min="7178" max="7178" width="9.140625" style="151" customWidth="1"/>
    <col min="7179" max="7425" width="9.140625" style="151"/>
    <col min="7426" max="7426" width="5" style="151" customWidth="1"/>
    <col min="7427" max="7427" width="20.7109375" style="151" customWidth="1"/>
    <col min="7428" max="7432" width="10.7109375" style="151" customWidth="1"/>
    <col min="7433" max="7433" width="8.7109375" style="151" customWidth="1"/>
    <col min="7434" max="7434" width="9.140625" style="151" customWidth="1"/>
    <col min="7435" max="7681" width="9.140625" style="151"/>
    <col min="7682" max="7682" width="5" style="151" customWidth="1"/>
    <col min="7683" max="7683" width="20.7109375" style="151" customWidth="1"/>
    <col min="7684" max="7688" width="10.7109375" style="151" customWidth="1"/>
    <col min="7689" max="7689" width="8.7109375" style="151" customWidth="1"/>
    <col min="7690" max="7690" width="9.140625" style="151" customWidth="1"/>
    <col min="7691" max="7937" width="9.140625" style="151"/>
    <col min="7938" max="7938" width="5" style="151" customWidth="1"/>
    <col min="7939" max="7939" width="20.7109375" style="151" customWidth="1"/>
    <col min="7940" max="7944" width="10.7109375" style="151" customWidth="1"/>
    <col min="7945" max="7945" width="8.7109375" style="151" customWidth="1"/>
    <col min="7946" max="7946" width="9.140625" style="151" customWidth="1"/>
    <col min="7947" max="8193" width="9.140625" style="151"/>
    <col min="8194" max="8194" width="5" style="151" customWidth="1"/>
    <col min="8195" max="8195" width="20.7109375" style="151" customWidth="1"/>
    <col min="8196" max="8200" width="10.7109375" style="151" customWidth="1"/>
    <col min="8201" max="8201" width="8.7109375" style="151" customWidth="1"/>
    <col min="8202" max="8202" width="9.140625" style="151" customWidth="1"/>
    <col min="8203" max="8449" width="9.140625" style="151"/>
    <col min="8450" max="8450" width="5" style="151" customWidth="1"/>
    <col min="8451" max="8451" width="20.7109375" style="151" customWidth="1"/>
    <col min="8452" max="8456" width="10.7109375" style="151" customWidth="1"/>
    <col min="8457" max="8457" width="8.7109375" style="151" customWidth="1"/>
    <col min="8458" max="8458" width="9.140625" style="151" customWidth="1"/>
    <col min="8459" max="8705" width="9.140625" style="151"/>
    <col min="8706" max="8706" width="5" style="151" customWidth="1"/>
    <col min="8707" max="8707" width="20.7109375" style="151" customWidth="1"/>
    <col min="8708" max="8712" width="10.7109375" style="151" customWidth="1"/>
    <col min="8713" max="8713" width="8.7109375" style="151" customWidth="1"/>
    <col min="8714" max="8714" width="9.140625" style="151" customWidth="1"/>
    <col min="8715" max="8961" width="9.140625" style="151"/>
    <col min="8962" max="8962" width="5" style="151" customWidth="1"/>
    <col min="8963" max="8963" width="20.7109375" style="151" customWidth="1"/>
    <col min="8964" max="8968" width="10.7109375" style="151" customWidth="1"/>
    <col min="8969" max="8969" width="8.7109375" style="151" customWidth="1"/>
    <col min="8970" max="8970" width="9.140625" style="151" customWidth="1"/>
    <col min="8971" max="9217" width="9.140625" style="151"/>
    <col min="9218" max="9218" width="5" style="151" customWidth="1"/>
    <col min="9219" max="9219" width="20.7109375" style="151" customWidth="1"/>
    <col min="9220" max="9224" width="10.7109375" style="151" customWidth="1"/>
    <col min="9225" max="9225" width="8.7109375" style="151" customWidth="1"/>
    <col min="9226" max="9226" width="9.140625" style="151" customWidth="1"/>
    <col min="9227" max="9473" width="9.140625" style="151"/>
    <col min="9474" max="9474" width="5" style="151" customWidth="1"/>
    <col min="9475" max="9475" width="20.7109375" style="151" customWidth="1"/>
    <col min="9476" max="9480" width="10.7109375" style="151" customWidth="1"/>
    <col min="9481" max="9481" width="8.7109375" style="151" customWidth="1"/>
    <col min="9482" max="9482" width="9.140625" style="151" customWidth="1"/>
    <col min="9483" max="9729" width="9.140625" style="151"/>
    <col min="9730" max="9730" width="5" style="151" customWidth="1"/>
    <col min="9731" max="9731" width="20.7109375" style="151" customWidth="1"/>
    <col min="9732" max="9736" width="10.7109375" style="151" customWidth="1"/>
    <col min="9737" max="9737" width="8.7109375" style="151" customWidth="1"/>
    <col min="9738" max="9738" width="9.140625" style="151" customWidth="1"/>
    <col min="9739" max="9985" width="9.140625" style="151"/>
    <col min="9986" max="9986" width="5" style="151" customWidth="1"/>
    <col min="9987" max="9987" width="20.7109375" style="151" customWidth="1"/>
    <col min="9988" max="9992" width="10.7109375" style="151" customWidth="1"/>
    <col min="9993" max="9993" width="8.7109375" style="151" customWidth="1"/>
    <col min="9994" max="9994" width="9.140625" style="151" customWidth="1"/>
    <col min="9995" max="10241" width="9.140625" style="151"/>
    <col min="10242" max="10242" width="5" style="151" customWidth="1"/>
    <col min="10243" max="10243" width="20.7109375" style="151" customWidth="1"/>
    <col min="10244" max="10248" width="10.7109375" style="151" customWidth="1"/>
    <col min="10249" max="10249" width="8.7109375" style="151" customWidth="1"/>
    <col min="10250" max="10250" width="9.140625" style="151" customWidth="1"/>
    <col min="10251" max="10497" width="9.140625" style="151"/>
    <col min="10498" max="10498" width="5" style="151" customWidth="1"/>
    <col min="10499" max="10499" width="20.7109375" style="151" customWidth="1"/>
    <col min="10500" max="10504" width="10.7109375" style="151" customWidth="1"/>
    <col min="10505" max="10505" width="8.7109375" style="151" customWidth="1"/>
    <col min="10506" max="10506" width="9.140625" style="151" customWidth="1"/>
    <col min="10507" max="10753" width="9.140625" style="151"/>
    <col min="10754" max="10754" width="5" style="151" customWidth="1"/>
    <col min="10755" max="10755" width="20.7109375" style="151" customWidth="1"/>
    <col min="10756" max="10760" width="10.7109375" style="151" customWidth="1"/>
    <col min="10761" max="10761" width="8.7109375" style="151" customWidth="1"/>
    <col min="10762" max="10762" width="9.140625" style="151" customWidth="1"/>
    <col min="10763" max="11009" width="9.140625" style="151"/>
    <col min="11010" max="11010" width="5" style="151" customWidth="1"/>
    <col min="11011" max="11011" width="20.7109375" style="151" customWidth="1"/>
    <col min="11012" max="11016" width="10.7109375" style="151" customWidth="1"/>
    <col min="11017" max="11017" width="8.7109375" style="151" customWidth="1"/>
    <col min="11018" max="11018" width="9.140625" style="151" customWidth="1"/>
    <col min="11019" max="11265" width="9.140625" style="151"/>
    <col min="11266" max="11266" width="5" style="151" customWidth="1"/>
    <col min="11267" max="11267" width="20.7109375" style="151" customWidth="1"/>
    <col min="11268" max="11272" width="10.7109375" style="151" customWidth="1"/>
    <col min="11273" max="11273" width="8.7109375" style="151" customWidth="1"/>
    <col min="11274" max="11274" width="9.140625" style="151" customWidth="1"/>
    <col min="11275" max="11521" width="9.140625" style="151"/>
    <col min="11522" max="11522" width="5" style="151" customWidth="1"/>
    <col min="11523" max="11523" width="20.7109375" style="151" customWidth="1"/>
    <col min="11524" max="11528" width="10.7109375" style="151" customWidth="1"/>
    <col min="11529" max="11529" width="8.7109375" style="151" customWidth="1"/>
    <col min="11530" max="11530" width="9.140625" style="151" customWidth="1"/>
    <col min="11531" max="11777" width="9.140625" style="151"/>
    <col min="11778" max="11778" width="5" style="151" customWidth="1"/>
    <col min="11779" max="11779" width="20.7109375" style="151" customWidth="1"/>
    <col min="11780" max="11784" width="10.7109375" style="151" customWidth="1"/>
    <col min="11785" max="11785" width="8.7109375" style="151" customWidth="1"/>
    <col min="11786" max="11786" width="9.140625" style="151" customWidth="1"/>
    <col min="11787" max="12033" width="9.140625" style="151"/>
    <col min="12034" max="12034" width="5" style="151" customWidth="1"/>
    <col min="12035" max="12035" width="20.7109375" style="151" customWidth="1"/>
    <col min="12036" max="12040" width="10.7109375" style="151" customWidth="1"/>
    <col min="12041" max="12041" width="8.7109375" style="151" customWidth="1"/>
    <col min="12042" max="12042" width="9.140625" style="151" customWidth="1"/>
    <col min="12043" max="12289" width="9.140625" style="151"/>
    <col min="12290" max="12290" width="5" style="151" customWidth="1"/>
    <col min="12291" max="12291" width="20.7109375" style="151" customWidth="1"/>
    <col min="12292" max="12296" width="10.7109375" style="151" customWidth="1"/>
    <col min="12297" max="12297" width="8.7109375" style="151" customWidth="1"/>
    <col min="12298" max="12298" width="9.140625" style="151" customWidth="1"/>
    <col min="12299" max="12545" width="9.140625" style="151"/>
    <col min="12546" max="12546" width="5" style="151" customWidth="1"/>
    <col min="12547" max="12547" width="20.7109375" style="151" customWidth="1"/>
    <col min="12548" max="12552" width="10.7109375" style="151" customWidth="1"/>
    <col min="12553" max="12553" width="8.7109375" style="151" customWidth="1"/>
    <col min="12554" max="12554" width="9.140625" style="151" customWidth="1"/>
    <col min="12555" max="12801" width="9.140625" style="151"/>
    <col min="12802" max="12802" width="5" style="151" customWidth="1"/>
    <col min="12803" max="12803" width="20.7109375" style="151" customWidth="1"/>
    <col min="12804" max="12808" width="10.7109375" style="151" customWidth="1"/>
    <col min="12809" max="12809" width="8.7109375" style="151" customWidth="1"/>
    <col min="12810" max="12810" width="9.140625" style="151" customWidth="1"/>
    <col min="12811" max="13057" width="9.140625" style="151"/>
    <col min="13058" max="13058" width="5" style="151" customWidth="1"/>
    <col min="13059" max="13059" width="20.7109375" style="151" customWidth="1"/>
    <col min="13060" max="13064" width="10.7109375" style="151" customWidth="1"/>
    <col min="13065" max="13065" width="8.7109375" style="151" customWidth="1"/>
    <col min="13066" max="13066" width="9.140625" style="151" customWidth="1"/>
    <col min="13067" max="13313" width="9.140625" style="151"/>
    <col min="13314" max="13314" width="5" style="151" customWidth="1"/>
    <col min="13315" max="13315" width="20.7109375" style="151" customWidth="1"/>
    <col min="13316" max="13320" width="10.7109375" style="151" customWidth="1"/>
    <col min="13321" max="13321" width="8.7109375" style="151" customWidth="1"/>
    <col min="13322" max="13322" width="9.140625" style="151" customWidth="1"/>
    <col min="13323" max="13569" width="9.140625" style="151"/>
    <col min="13570" max="13570" width="5" style="151" customWidth="1"/>
    <col min="13571" max="13571" width="20.7109375" style="151" customWidth="1"/>
    <col min="13572" max="13576" width="10.7109375" style="151" customWidth="1"/>
    <col min="13577" max="13577" width="8.7109375" style="151" customWidth="1"/>
    <col min="13578" max="13578" width="9.140625" style="151" customWidth="1"/>
    <col min="13579" max="13825" width="9.140625" style="151"/>
    <col min="13826" max="13826" width="5" style="151" customWidth="1"/>
    <col min="13827" max="13827" width="20.7109375" style="151" customWidth="1"/>
    <col min="13828" max="13832" width="10.7109375" style="151" customWidth="1"/>
    <col min="13833" max="13833" width="8.7109375" style="151" customWidth="1"/>
    <col min="13834" max="13834" width="9.140625" style="151" customWidth="1"/>
    <col min="13835" max="14081" width="9.140625" style="151"/>
    <col min="14082" max="14082" width="5" style="151" customWidth="1"/>
    <col min="14083" max="14083" width="20.7109375" style="151" customWidth="1"/>
    <col min="14084" max="14088" width="10.7109375" style="151" customWidth="1"/>
    <col min="14089" max="14089" width="8.7109375" style="151" customWidth="1"/>
    <col min="14090" max="14090" width="9.140625" style="151" customWidth="1"/>
    <col min="14091" max="14337" width="9.140625" style="151"/>
    <col min="14338" max="14338" width="5" style="151" customWidth="1"/>
    <col min="14339" max="14339" width="20.7109375" style="151" customWidth="1"/>
    <col min="14340" max="14344" width="10.7109375" style="151" customWidth="1"/>
    <col min="14345" max="14345" width="8.7109375" style="151" customWidth="1"/>
    <col min="14346" max="14346" width="9.140625" style="151" customWidth="1"/>
    <col min="14347" max="14593" width="9.140625" style="151"/>
    <col min="14594" max="14594" width="5" style="151" customWidth="1"/>
    <col min="14595" max="14595" width="20.7109375" style="151" customWidth="1"/>
    <col min="14596" max="14600" width="10.7109375" style="151" customWidth="1"/>
    <col min="14601" max="14601" width="8.7109375" style="151" customWidth="1"/>
    <col min="14602" max="14602" width="9.140625" style="151" customWidth="1"/>
    <col min="14603" max="14849" width="9.140625" style="151"/>
    <col min="14850" max="14850" width="5" style="151" customWidth="1"/>
    <col min="14851" max="14851" width="20.7109375" style="151" customWidth="1"/>
    <col min="14852" max="14856" width="10.7109375" style="151" customWidth="1"/>
    <col min="14857" max="14857" width="8.7109375" style="151" customWidth="1"/>
    <col min="14858" max="14858" width="9.140625" style="151" customWidth="1"/>
    <col min="14859" max="15105" width="9.140625" style="151"/>
    <col min="15106" max="15106" width="5" style="151" customWidth="1"/>
    <col min="15107" max="15107" width="20.7109375" style="151" customWidth="1"/>
    <col min="15108" max="15112" width="10.7109375" style="151" customWidth="1"/>
    <col min="15113" max="15113" width="8.7109375" style="151" customWidth="1"/>
    <col min="15114" max="15114" width="9.140625" style="151" customWidth="1"/>
    <col min="15115" max="15361" width="9.140625" style="151"/>
    <col min="15362" max="15362" width="5" style="151" customWidth="1"/>
    <col min="15363" max="15363" width="20.7109375" style="151" customWidth="1"/>
    <col min="15364" max="15368" width="10.7109375" style="151" customWidth="1"/>
    <col min="15369" max="15369" width="8.7109375" style="151" customWidth="1"/>
    <col min="15370" max="15370" width="9.140625" style="151" customWidth="1"/>
    <col min="15371" max="15617" width="9.140625" style="151"/>
    <col min="15618" max="15618" width="5" style="151" customWidth="1"/>
    <col min="15619" max="15619" width="20.7109375" style="151" customWidth="1"/>
    <col min="15620" max="15624" width="10.7109375" style="151" customWidth="1"/>
    <col min="15625" max="15625" width="8.7109375" style="151" customWidth="1"/>
    <col min="15626" max="15626" width="9.140625" style="151" customWidth="1"/>
    <col min="15627" max="15873" width="9.140625" style="151"/>
    <col min="15874" max="15874" width="5" style="151" customWidth="1"/>
    <col min="15875" max="15875" width="20.7109375" style="151" customWidth="1"/>
    <col min="15876" max="15880" width="10.7109375" style="151" customWidth="1"/>
    <col min="15881" max="15881" width="8.7109375" style="151" customWidth="1"/>
    <col min="15882" max="15882" width="9.140625" style="151" customWidth="1"/>
    <col min="15883" max="16129" width="9.140625" style="151"/>
    <col min="16130" max="16130" width="5" style="151" customWidth="1"/>
    <col min="16131" max="16131" width="20.7109375" style="151" customWidth="1"/>
    <col min="16132" max="16136" width="10.7109375" style="151" customWidth="1"/>
    <col min="16137" max="16137" width="8.7109375" style="151" customWidth="1"/>
    <col min="16138" max="16138" width="9.140625" style="151" customWidth="1"/>
    <col min="16139" max="16384" width="9.140625" style="151"/>
  </cols>
  <sheetData>
    <row r="1" spans="2:8" ht="15" customHeight="1">
      <c r="B1" s="1624" t="s">
        <v>317</v>
      </c>
      <c r="C1" s="1625"/>
      <c r="D1" s="1625"/>
      <c r="E1" s="1625"/>
      <c r="F1" s="1625"/>
      <c r="G1" s="1625"/>
      <c r="H1" s="1626"/>
    </row>
    <row r="2" spans="2:8" ht="15" customHeight="1">
      <c r="B2" s="1627" t="s">
        <v>318</v>
      </c>
      <c r="C2" s="1628"/>
      <c r="D2" s="1628"/>
      <c r="E2" s="1628"/>
      <c r="F2" s="1628"/>
      <c r="G2" s="1628"/>
      <c r="H2" s="1629"/>
    </row>
    <row r="3" spans="2:8" ht="15" customHeight="1" thickBot="1">
      <c r="B3" s="1630" t="s">
        <v>70</v>
      </c>
      <c r="C3" s="1631"/>
      <c r="D3" s="1631"/>
      <c r="E3" s="1631"/>
      <c r="F3" s="1631"/>
      <c r="G3" s="1631"/>
      <c r="H3" s="1632"/>
    </row>
    <row r="4" spans="2:8" ht="15" customHeight="1" thickTop="1">
      <c r="B4" s="560"/>
      <c r="C4" s="561"/>
      <c r="D4" s="1633" t="str">
        <f>Direction!C6</f>
        <v>Six  Months</v>
      </c>
      <c r="E4" s="1633"/>
      <c r="F4" s="1633"/>
      <c r="G4" s="1634" t="s">
        <v>5</v>
      </c>
      <c r="H4" s="1635"/>
    </row>
    <row r="5" spans="2:8" ht="19.5" customHeight="1">
      <c r="B5" s="562"/>
      <c r="C5" s="563"/>
      <c r="D5" s="564" t="s">
        <v>6</v>
      </c>
      <c r="E5" s="565" t="s">
        <v>689</v>
      </c>
      <c r="F5" s="565" t="s">
        <v>690</v>
      </c>
      <c r="G5" s="565" t="s">
        <v>7</v>
      </c>
      <c r="H5" s="566" t="s">
        <v>53</v>
      </c>
    </row>
    <row r="6" spans="2:8" ht="15" customHeight="1">
      <c r="B6" s="567"/>
      <c r="C6" s="568" t="s">
        <v>319</v>
      </c>
      <c r="D6" s="568">
        <v>14918.606727999999</v>
      </c>
      <c r="E6" s="568">
        <v>17106.900243999997</v>
      </c>
      <c r="F6" s="568">
        <v>16512.139839999996</v>
      </c>
      <c r="G6" s="568">
        <v>14.668216381714094</v>
      </c>
      <c r="H6" s="569">
        <v>-3.4767280776574649</v>
      </c>
    </row>
    <row r="7" spans="2:8" ht="15" customHeight="1">
      <c r="B7" s="570">
        <v>1</v>
      </c>
      <c r="C7" s="571" t="s">
        <v>320</v>
      </c>
      <c r="D7" s="572">
        <v>63.137730000000005</v>
      </c>
      <c r="E7" s="572">
        <v>132.55671100000001</v>
      </c>
      <c r="F7" s="572">
        <v>90.284600000000012</v>
      </c>
      <c r="G7" s="572">
        <v>109.94849038760185</v>
      </c>
      <c r="H7" s="573">
        <v>-31.889830911691817</v>
      </c>
    </row>
    <row r="8" spans="2:8" ht="15" customHeight="1">
      <c r="B8" s="570">
        <v>2</v>
      </c>
      <c r="C8" s="571" t="s">
        <v>321</v>
      </c>
      <c r="D8" s="572">
        <v>0</v>
      </c>
      <c r="E8" s="572">
        <v>2.176E-3</v>
      </c>
      <c r="F8" s="572">
        <v>38.731954999999999</v>
      </c>
      <c r="G8" s="572" t="s">
        <v>322</v>
      </c>
      <c r="H8" s="573" t="s">
        <v>322</v>
      </c>
    </row>
    <row r="9" spans="2:8" ht="15" customHeight="1">
      <c r="B9" s="570">
        <v>3</v>
      </c>
      <c r="C9" s="571" t="s">
        <v>323</v>
      </c>
      <c r="D9" s="572">
        <v>23.592019999999998</v>
      </c>
      <c r="E9" s="572">
        <v>123.437887</v>
      </c>
      <c r="F9" s="572">
        <v>29.458279000000005</v>
      </c>
      <c r="G9" s="572">
        <v>423.2188129715048</v>
      </c>
      <c r="H9" s="573">
        <v>-76.135139934791653</v>
      </c>
    </row>
    <row r="10" spans="2:8" ht="15" customHeight="1">
      <c r="B10" s="570">
        <v>4</v>
      </c>
      <c r="C10" s="571" t="s">
        <v>324</v>
      </c>
      <c r="D10" s="572">
        <v>0.20100000000000001</v>
      </c>
      <c r="E10" s="572">
        <v>0</v>
      </c>
      <c r="F10" s="572">
        <v>0</v>
      </c>
      <c r="G10" s="572">
        <v>-100</v>
      </c>
      <c r="H10" s="573" t="s">
        <v>322</v>
      </c>
    </row>
    <row r="11" spans="2:8" ht="15" customHeight="1">
      <c r="B11" s="570">
        <v>5</v>
      </c>
      <c r="C11" s="571" t="s">
        <v>325</v>
      </c>
      <c r="D11" s="572">
        <v>2386.12824</v>
      </c>
      <c r="E11" s="572">
        <v>1749.32152</v>
      </c>
      <c r="F11" s="572">
        <v>460.07676100000003</v>
      </c>
      <c r="G11" s="572">
        <v>-26.68786653310805</v>
      </c>
      <c r="H11" s="573">
        <v>-73.699702671010414</v>
      </c>
    </row>
    <row r="12" spans="2:8" ht="15" customHeight="1">
      <c r="B12" s="570">
        <v>6</v>
      </c>
      <c r="C12" s="571" t="s">
        <v>326</v>
      </c>
      <c r="D12" s="572">
        <v>0</v>
      </c>
      <c r="E12" s="572">
        <v>0</v>
      </c>
      <c r="F12" s="572">
        <v>0.38</v>
      </c>
      <c r="G12" s="572" t="s">
        <v>322</v>
      </c>
      <c r="H12" s="573" t="s">
        <v>322</v>
      </c>
    </row>
    <row r="13" spans="2:8" ht="15" customHeight="1">
      <c r="B13" s="570">
        <v>7</v>
      </c>
      <c r="C13" s="571" t="s">
        <v>327</v>
      </c>
      <c r="D13" s="572">
        <v>117.452236</v>
      </c>
      <c r="E13" s="572">
        <v>309.46135099999998</v>
      </c>
      <c r="F13" s="572">
        <v>2409.36636</v>
      </c>
      <c r="G13" s="572">
        <v>163.47846711066444</v>
      </c>
      <c r="H13" s="573">
        <v>678.56777662681372</v>
      </c>
    </row>
    <row r="14" spans="2:8" ht="15" customHeight="1">
      <c r="B14" s="570">
        <v>8</v>
      </c>
      <c r="C14" s="571" t="s">
        <v>328</v>
      </c>
      <c r="D14" s="572">
        <v>3.4297839999999997</v>
      </c>
      <c r="E14" s="572">
        <v>5.7295220000000002</v>
      </c>
      <c r="F14" s="572">
        <v>0.14460000000000001</v>
      </c>
      <c r="G14" s="572">
        <v>67.051977617249406</v>
      </c>
      <c r="H14" s="573">
        <v>-97.476229256122934</v>
      </c>
    </row>
    <row r="15" spans="2:8" ht="15" customHeight="1">
      <c r="B15" s="570">
        <v>9</v>
      </c>
      <c r="C15" s="571" t="s">
        <v>329</v>
      </c>
      <c r="D15" s="572">
        <v>15.109193999999999</v>
      </c>
      <c r="E15" s="572">
        <v>18.389420000000001</v>
      </c>
      <c r="F15" s="572">
        <v>203.35867999999999</v>
      </c>
      <c r="G15" s="572">
        <v>21.710132254572969</v>
      </c>
      <c r="H15" s="573" t="s">
        <v>322</v>
      </c>
    </row>
    <row r="16" spans="2:8" ht="15" customHeight="1">
      <c r="B16" s="570">
        <v>10</v>
      </c>
      <c r="C16" s="571" t="s">
        <v>330</v>
      </c>
      <c r="D16" s="572">
        <v>410.82124199999998</v>
      </c>
      <c r="E16" s="572">
        <v>407.473592</v>
      </c>
      <c r="F16" s="572">
        <v>97.961126000000007</v>
      </c>
      <c r="G16" s="572">
        <v>-0.81486779595491043</v>
      </c>
      <c r="H16" s="573">
        <v>-75.958901896150365</v>
      </c>
    </row>
    <row r="17" spans="2:8" ht="15" customHeight="1">
      <c r="B17" s="570">
        <v>11</v>
      </c>
      <c r="C17" s="571" t="s">
        <v>331</v>
      </c>
      <c r="D17" s="572">
        <v>11.727126</v>
      </c>
      <c r="E17" s="572">
        <v>16.897558000000004</v>
      </c>
      <c r="F17" s="572">
        <v>16.963196</v>
      </c>
      <c r="G17" s="572">
        <v>44.089506670261756</v>
      </c>
      <c r="H17" s="573">
        <v>0.38844666193776334</v>
      </c>
    </row>
    <row r="18" spans="2:8" ht="15" customHeight="1">
      <c r="B18" s="570">
        <v>12</v>
      </c>
      <c r="C18" s="571" t="s">
        <v>332</v>
      </c>
      <c r="D18" s="572">
        <v>353.46961200000004</v>
      </c>
      <c r="E18" s="572">
        <v>547.10868099999993</v>
      </c>
      <c r="F18" s="572">
        <v>45.755558000000001</v>
      </c>
      <c r="G18" s="572">
        <v>54.782380840138501</v>
      </c>
      <c r="H18" s="573">
        <v>-91.636842991347095</v>
      </c>
    </row>
    <row r="19" spans="2:8" ht="15" customHeight="1">
      <c r="B19" s="570">
        <v>13</v>
      </c>
      <c r="C19" s="571" t="s">
        <v>333</v>
      </c>
      <c r="D19" s="572">
        <v>0</v>
      </c>
      <c r="E19" s="572">
        <v>0</v>
      </c>
      <c r="F19" s="572">
        <v>399.71243299999998</v>
      </c>
      <c r="G19" s="572" t="s">
        <v>322</v>
      </c>
      <c r="H19" s="573" t="s">
        <v>322</v>
      </c>
    </row>
    <row r="20" spans="2:8" ht="15" customHeight="1">
      <c r="B20" s="570">
        <v>14</v>
      </c>
      <c r="C20" s="571" t="s">
        <v>334</v>
      </c>
      <c r="D20" s="572">
        <v>52.335239999999999</v>
      </c>
      <c r="E20" s="572">
        <v>74.280183999999991</v>
      </c>
      <c r="F20" s="572">
        <v>18.870360999999999</v>
      </c>
      <c r="G20" s="572">
        <v>41.9314863178233</v>
      </c>
      <c r="H20" s="573">
        <v>-74.595699709090653</v>
      </c>
    </row>
    <row r="21" spans="2:8" ht="15" customHeight="1">
      <c r="B21" s="570">
        <v>15</v>
      </c>
      <c r="C21" s="571" t="s">
        <v>335</v>
      </c>
      <c r="D21" s="572">
        <v>239.05836199999999</v>
      </c>
      <c r="E21" s="572">
        <v>137.53001499999999</v>
      </c>
      <c r="F21" s="572">
        <v>35.937954000000005</v>
      </c>
      <c r="G21" s="572">
        <v>-42.470109035550074</v>
      </c>
      <c r="H21" s="573">
        <v>-73.869010339306655</v>
      </c>
    </row>
    <row r="22" spans="2:8" ht="15" customHeight="1">
      <c r="B22" s="570">
        <v>16</v>
      </c>
      <c r="C22" s="571" t="s">
        <v>336</v>
      </c>
      <c r="D22" s="572">
        <v>10.571911999999999</v>
      </c>
      <c r="E22" s="572">
        <v>24.647005999999998</v>
      </c>
      <c r="F22" s="572">
        <v>4.4312500000000004</v>
      </c>
      <c r="G22" s="572">
        <v>133.1366927761033</v>
      </c>
      <c r="H22" s="573">
        <v>-82.021142851995904</v>
      </c>
    </row>
    <row r="23" spans="2:8" ht="15" customHeight="1">
      <c r="B23" s="570">
        <v>17</v>
      </c>
      <c r="C23" s="571" t="s">
        <v>337</v>
      </c>
      <c r="D23" s="572">
        <v>128.07875100000001</v>
      </c>
      <c r="E23" s="572">
        <v>209.25433700000002</v>
      </c>
      <c r="F23" s="572">
        <v>115.05390899999999</v>
      </c>
      <c r="G23" s="572">
        <v>63.379432861583751</v>
      </c>
      <c r="H23" s="573">
        <v>-45.01719264246362</v>
      </c>
    </row>
    <row r="24" spans="2:8" ht="15" customHeight="1">
      <c r="B24" s="570">
        <v>18</v>
      </c>
      <c r="C24" s="571" t="s">
        <v>338</v>
      </c>
      <c r="D24" s="572">
        <v>837.0036060000001</v>
      </c>
      <c r="E24" s="572">
        <v>2355.5796780000001</v>
      </c>
      <c r="F24" s="572">
        <v>344.31422500000002</v>
      </c>
      <c r="G24" s="572">
        <v>181.4300513300297</v>
      </c>
      <c r="H24" s="573">
        <v>-85.383036361888671</v>
      </c>
    </row>
    <row r="25" spans="2:8" ht="15" customHeight="1">
      <c r="B25" s="570">
        <v>19</v>
      </c>
      <c r="C25" s="571" t="s">
        <v>339</v>
      </c>
      <c r="D25" s="572">
        <v>1840.7460890000002</v>
      </c>
      <c r="E25" s="572">
        <v>1904.4826620000003</v>
      </c>
      <c r="F25" s="572">
        <v>2405.238742</v>
      </c>
      <c r="G25" s="572">
        <v>3.4625401830746512</v>
      </c>
      <c r="H25" s="573">
        <v>26.293548898687717</v>
      </c>
    </row>
    <row r="26" spans="2:8" ht="15" customHeight="1">
      <c r="B26" s="570"/>
      <c r="C26" s="571" t="s">
        <v>340</v>
      </c>
      <c r="D26" s="572">
        <v>20.189754999999998</v>
      </c>
      <c r="E26" s="572">
        <v>32.376317999999998</v>
      </c>
      <c r="F26" s="572">
        <v>111.266581</v>
      </c>
      <c r="G26" s="572">
        <v>60.360133146737041</v>
      </c>
      <c r="H26" s="573">
        <v>243.66656826140638</v>
      </c>
    </row>
    <row r="27" spans="2:8" ht="15" customHeight="1">
      <c r="B27" s="570"/>
      <c r="C27" s="571" t="s">
        <v>341</v>
      </c>
      <c r="D27" s="572">
        <v>1652.3584340000002</v>
      </c>
      <c r="E27" s="572">
        <v>1602.6382680000002</v>
      </c>
      <c r="F27" s="572">
        <v>2291.7481610000004</v>
      </c>
      <c r="G27" s="572">
        <v>-3.0090424073206918</v>
      </c>
      <c r="H27" s="573">
        <v>42.998467387152175</v>
      </c>
    </row>
    <row r="28" spans="2:8" ht="15" customHeight="1">
      <c r="B28" s="570"/>
      <c r="C28" s="571" t="s">
        <v>342</v>
      </c>
      <c r="D28" s="572">
        <v>168.1979</v>
      </c>
      <c r="E28" s="572">
        <v>269.468076</v>
      </c>
      <c r="F28" s="572">
        <v>2.2240000000000002</v>
      </c>
      <c r="G28" s="572">
        <v>60.208941966576276</v>
      </c>
      <c r="H28" s="573">
        <v>-99.174670323470892</v>
      </c>
    </row>
    <row r="29" spans="2:8" ht="15" customHeight="1">
      <c r="B29" s="570">
        <v>20</v>
      </c>
      <c r="C29" s="571" t="s">
        <v>343</v>
      </c>
      <c r="D29" s="572">
        <v>94.774999999999991</v>
      </c>
      <c r="E29" s="572">
        <v>29.915202000000001</v>
      </c>
      <c r="F29" s="572">
        <v>40.041200000000003</v>
      </c>
      <c r="G29" s="572">
        <v>-68.435555790029014</v>
      </c>
      <c r="H29" s="573">
        <v>33.849004262113965</v>
      </c>
    </row>
    <row r="30" spans="2:8" ht="15" customHeight="1">
      <c r="B30" s="570">
        <v>21</v>
      </c>
      <c r="C30" s="571" t="s">
        <v>344</v>
      </c>
      <c r="D30" s="572">
        <v>28.290882999999997</v>
      </c>
      <c r="E30" s="572">
        <v>28.149195000000002</v>
      </c>
      <c r="F30" s="572">
        <v>7.8176379999999988</v>
      </c>
      <c r="G30" s="572">
        <v>-0.50082565468173357</v>
      </c>
      <c r="H30" s="573">
        <v>-72.227845236782088</v>
      </c>
    </row>
    <row r="31" spans="2:8" ht="15" customHeight="1">
      <c r="B31" s="570">
        <v>22</v>
      </c>
      <c r="C31" s="571" t="s">
        <v>345</v>
      </c>
      <c r="D31" s="572">
        <v>2.5000000000000001E-3</v>
      </c>
      <c r="E31" s="572">
        <v>15.721746</v>
      </c>
      <c r="F31" s="572">
        <v>25.176900999999997</v>
      </c>
      <c r="G31" s="572" t="s">
        <v>322</v>
      </c>
      <c r="H31" s="573">
        <v>60.140616697407523</v>
      </c>
    </row>
    <row r="32" spans="2:8" ht="15" customHeight="1">
      <c r="B32" s="570">
        <v>23</v>
      </c>
      <c r="C32" s="571" t="s">
        <v>346</v>
      </c>
      <c r="D32" s="572">
        <v>369.42157600000002</v>
      </c>
      <c r="E32" s="572">
        <v>395.64442299999996</v>
      </c>
      <c r="F32" s="572">
        <v>582.15980000000002</v>
      </c>
      <c r="G32" s="572">
        <v>7.0983528585238673</v>
      </c>
      <c r="H32" s="573">
        <v>47.142172657391427</v>
      </c>
    </row>
    <row r="33" spans="2:8" ht="15" customHeight="1">
      <c r="B33" s="570">
        <v>24</v>
      </c>
      <c r="C33" s="571" t="s">
        <v>347</v>
      </c>
      <c r="D33" s="572">
        <v>11.090052</v>
      </c>
      <c r="E33" s="572">
        <v>25.681239999999999</v>
      </c>
      <c r="F33" s="572">
        <v>7.7228479999999999</v>
      </c>
      <c r="G33" s="572">
        <v>131.57005936491549</v>
      </c>
      <c r="H33" s="573">
        <v>-69.928056433412095</v>
      </c>
    </row>
    <row r="34" spans="2:8" ht="15" customHeight="1">
      <c r="B34" s="570">
        <v>25</v>
      </c>
      <c r="C34" s="571" t="s">
        <v>348</v>
      </c>
      <c r="D34" s="572">
        <v>131.37151400000002</v>
      </c>
      <c r="E34" s="572">
        <v>321.16703899999999</v>
      </c>
      <c r="F34" s="572">
        <v>234.730433</v>
      </c>
      <c r="G34" s="572">
        <v>144.47235874894457</v>
      </c>
      <c r="H34" s="573">
        <v>-26.913286702499988</v>
      </c>
    </row>
    <row r="35" spans="2:8" ht="15" customHeight="1">
      <c r="B35" s="570">
        <v>26</v>
      </c>
      <c r="C35" s="571" t="s">
        <v>349</v>
      </c>
      <c r="D35" s="572">
        <v>331.51179200000001</v>
      </c>
      <c r="E35" s="572">
        <v>606.211592</v>
      </c>
      <c r="F35" s="572">
        <v>731.10538699999995</v>
      </c>
      <c r="G35" s="572">
        <v>82.862753793083755</v>
      </c>
      <c r="H35" s="573">
        <v>20.602343579071643</v>
      </c>
    </row>
    <row r="36" spans="2:8" ht="15" customHeight="1">
      <c r="B36" s="570">
        <v>27</v>
      </c>
      <c r="C36" s="571" t="s">
        <v>350</v>
      </c>
      <c r="D36" s="572">
        <v>0</v>
      </c>
      <c r="E36" s="572">
        <v>0.77831899999999998</v>
      </c>
      <c r="F36" s="572">
        <v>1.1619999999999999</v>
      </c>
      <c r="G36" s="572" t="s">
        <v>322</v>
      </c>
      <c r="H36" s="573">
        <v>49.296111234596594</v>
      </c>
    </row>
    <row r="37" spans="2:8" ht="15" customHeight="1">
      <c r="B37" s="570">
        <v>28</v>
      </c>
      <c r="C37" s="571" t="s">
        <v>351</v>
      </c>
      <c r="D37" s="572">
        <v>17.494181999999999</v>
      </c>
      <c r="E37" s="572">
        <v>6.6865369999999995</v>
      </c>
      <c r="F37" s="572">
        <v>13.021226999999998</v>
      </c>
      <c r="G37" s="572">
        <v>-61.778510135541062</v>
      </c>
      <c r="H37" s="573">
        <v>94.737978717533451</v>
      </c>
    </row>
    <row r="38" spans="2:8" ht="15" customHeight="1">
      <c r="B38" s="570">
        <v>29</v>
      </c>
      <c r="C38" s="571" t="s">
        <v>352</v>
      </c>
      <c r="D38" s="572">
        <v>37.489274999999999</v>
      </c>
      <c r="E38" s="572">
        <v>39.540495999999997</v>
      </c>
      <c r="F38" s="572">
        <v>39.595604000000002</v>
      </c>
      <c r="G38" s="572">
        <v>5.4714875120951234</v>
      </c>
      <c r="H38" s="573">
        <v>0.13937103874468448</v>
      </c>
    </row>
    <row r="39" spans="2:8" ht="15" customHeight="1">
      <c r="B39" s="570">
        <v>30</v>
      </c>
      <c r="C39" s="571" t="s">
        <v>353</v>
      </c>
      <c r="D39" s="572">
        <v>93.594687999999991</v>
      </c>
      <c r="E39" s="572">
        <v>100.112189</v>
      </c>
      <c r="F39" s="572">
        <v>19.285485000000001</v>
      </c>
      <c r="G39" s="572">
        <v>6.9635372896376566</v>
      </c>
      <c r="H39" s="573">
        <v>-80.73612694653994</v>
      </c>
    </row>
    <row r="40" spans="2:8" ht="15" customHeight="1">
      <c r="B40" s="570">
        <v>31</v>
      </c>
      <c r="C40" s="571" t="s">
        <v>354</v>
      </c>
      <c r="D40" s="572">
        <v>1582.4536010000002</v>
      </c>
      <c r="E40" s="572">
        <v>1335.25983</v>
      </c>
      <c r="F40" s="572">
        <v>1444.9974790000001</v>
      </c>
      <c r="G40" s="572">
        <v>-15.620917469162507</v>
      </c>
      <c r="H40" s="573">
        <v>8.2184490639548642</v>
      </c>
    </row>
    <row r="41" spans="2:8" ht="15" customHeight="1">
      <c r="B41" s="570">
        <v>32</v>
      </c>
      <c r="C41" s="571" t="s">
        <v>355</v>
      </c>
      <c r="D41" s="572">
        <v>1.225E-2</v>
      </c>
      <c r="E41" s="572">
        <v>0.44400000000000001</v>
      </c>
      <c r="F41" s="572">
        <v>0</v>
      </c>
      <c r="G41" s="572" t="s">
        <v>322</v>
      </c>
      <c r="H41" s="573">
        <v>-100</v>
      </c>
    </row>
    <row r="42" spans="2:8" ht="15" customHeight="1">
      <c r="B42" s="570">
        <v>33</v>
      </c>
      <c r="C42" s="571" t="s">
        <v>356</v>
      </c>
      <c r="D42" s="572">
        <v>2.3017059999999998</v>
      </c>
      <c r="E42" s="572">
        <v>39.538391000000004</v>
      </c>
      <c r="F42" s="572">
        <v>0</v>
      </c>
      <c r="G42" s="572" t="s">
        <v>322</v>
      </c>
      <c r="H42" s="573">
        <v>-100</v>
      </c>
    </row>
    <row r="43" spans="2:8" ht="15" customHeight="1">
      <c r="B43" s="570">
        <v>34</v>
      </c>
      <c r="C43" s="571" t="s">
        <v>357</v>
      </c>
      <c r="D43" s="572">
        <v>112.84227499999999</v>
      </c>
      <c r="E43" s="572">
        <v>138.30635899999999</v>
      </c>
      <c r="F43" s="572">
        <v>90.943331999999998</v>
      </c>
      <c r="G43" s="572">
        <v>22.566085272562958</v>
      </c>
      <c r="H43" s="573">
        <v>-34.245010383072838</v>
      </c>
    </row>
    <row r="44" spans="2:8" ht="15" customHeight="1">
      <c r="B44" s="570">
        <v>35</v>
      </c>
      <c r="C44" s="571" t="s">
        <v>358</v>
      </c>
      <c r="D44" s="572">
        <v>6.879238</v>
      </c>
      <c r="E44" s="572">
        <v>18.323682000000002</v>
      </c>
      <c r="F44" s="572">
        <v>8.6159400000000002</v>
      </c>
      <c r="G44" s="572">
        <v>166.3620883592049</v>
      </c>
      <c r="H44" s="573">
        <v>-52.979210182756944</v>
      </c>
    </row>
    <row r="45" spans="2:8" ht="15" customHeight="1">
      <c r="B45" s="570">
        <v>36</v>
      </c>
      <c r="C45" s="571" t="s">
        <v>359</v>
      </c>
      <c r="D45" s="572">
        <v>516.52723000000003</v>
      </c>
      <c r="E45" s="572">
        <v>791.13182100000006</v>
      </c>
      <c r="F45" s="572">
        <v>726.31780800000001</v>
      </c>
      <c r="G45" s="572">
        <v>53.163623338889607</v>
      </c>
      <c r="H45" s="573">
        <v>-8.1925680752007111</v>
      </c>
    </row>
    <row r="46" spans="2:8" ht="15" customHeight="1">
      <c r="B46" s="570">
        <v>37</v>
      </c>
      <c r="C46" s="571" t="s">
        <v>360</v>
      </c>
      <c r="D46" s="572">
        <v>0</v>
      </c>
      <c r="E46" s="572">
        <v>0</v>
      </c>
      <c r="F46" s="572">
        <v>0</v>
      </c>
      <c r="G46" s="572" t="s">
        <v>322</v>
      </c>
      <c r="H46" s="573" t="s">
        <v>322</v>
      </c>
    </row>
    <row r="47" spans="2:8" ht="15" customHeight="1">
      <c r="B47" s="570">
        <v>38</v>
      </c>
      <c r="C47" s="571" t="s">
        <v>361</v>
      </c>
      <c r="D47" s="572">
        <v>866.25947599999995</v>
      </c>
      <c r="E47" s="572">
        <v>901.88277900000003</v>
      </c>
      <c r="F47" s="572">
        <v>773.14854600000001</v>
      </c>
      <c r="G47" s="572">
        <v>4.1123132256506665</v>
      </c>
      <c r="H47" s="573">
        <v>-14.273942911155203</v>
      </c>
    </row>
    <row r="48" spans="2:8" ht="15" customHeight="1">
      <c r="B48" s="570">
        <v>39</v>
      </c>
      <c r="C48" s="571" t="s">
        <v>362</v>
      </c>
      <c r="D48" s="572">
        <v>31.933540999999998</v>
      </c>
      <c r="E48" s="572">
        <v>103.07840399999999</v>
      </c>
      <c r="F48" s="572">
        <v>133.23499200000001</v>
      </c>
      <c r="G48" s="572">
        <v>222.7903977200649</v>
      </c>
      <c r="H48" s="573">
        <v>29.255971017944773</v>
      </c>
    </row>
    <row r="49" spans="2:8" ht="15" customHeight="1">
      <c r="B49" s="570">
        <v>40</v>
      </c>
      <c r="C49" s="571" t="s">
        <v>363</v>
      </c>
      <c r="D49" s="572">
        <v>2.9038170000000001</v>
      </c>
      <c r="E49" s="572">
        <v>1.031914</v>
      </c>
      <c r="F49" s="572">
        <v>0.29330500000000004</v>
      </c>
      <c r="G49" s="572">
        <v>-64.46353196499642</v>
      </c>
      <c r="H49" s="573">
        <v>-71.576604251904712</v>
      </c>
    </row>
    <row r="50" spans="2:8" ht="15" customHeight="1">
      <c r="B50" s="570">
        <v>41</v>
      </c>
      <c r="C50" s="571" t="s">
        <v>364</v>
      </c>
      <c r="D50" s="572">
        <v>0</v>
      </c>
      <c r="E50" s="572">
        <v>0</v>
      </c>
      <c r="F50" s="572">
        <v>0</v>
      </c>
      <c r="G50" s="572" t="s">
        <v>322</v>
      </c>
      <c r="H50" s="573" t="s">
        <v>322</v>
      </c>
    </row>
    <row r="51" spans="2:8" ht="15" customHeight="1">
      <c r="B51" s="570">
        <v>42</v>
      </c>
      <c r="C51" s="571" t="s">
        <v>365</v>
      </c>
      <c r="D51" s="572">
        <v>62.637264000000002</v>
      </c>
      <c r="E51" s="572">
        <v>122.645498</v>
      </c>
      <c r="F51" s="572">
        <v>123.699792</v>
      </c>
      <c r="G51" s="572">
        <v>95.80277005713404</v>
      </c>
      <c r="H51" s="573">
        <v>0.85962715076585994</v>
      </c>
    </row>
    <row r="52" spans="2:8" ht="15" customHeight="1">
      <c r="B52" s="570">
        <v>43</v>
      </c>
      <c r="C52" s="571" t="s">
        <v>366</v>
      </c>
      <c r="D52" s="572">
        <v>1486.7588189999999</v>
      </c>
      <c r="E52" s="572">
        <v>1585.9744119999998</v>
      </c>
      <c r="F52" s="572">
        <v>1538.3662679999998</v>
      </c>
      <c r="G52" s="572">
        <v>6.673280947257652</v>
      </c>
      <c r="H52" s="573">
        <v>-3.0018229575320561</v>
      </c>
    </row>
    <row r="53" spans="2:8" ht="15" customHeight="1">
      <c r="B53" s="570">
        <v>44</v>
      </c>
      <c r="C53" s="571" t="s">
        <v>367</v>
      </c>
      <c r="D53" s="572">
        <v>46.049113999999996</v>
      </c>
      <c r="E53" s="572">
        <v>2.165524</v>
      </c>
      <c r="F53" s="572">
        <v>315.27446099999997</v>
      </c>
      <c r="G53" s="572">
        <v>-95.297360118589907</v>
      </c>
      <c r="H53" s="573" t="s">
        <v>322</v>
      </c>
    </row>
    <row r="54" spans="2:8" ht="15" customHeight="1">
      <c r="B54" s="570">
        <v>45</v>
      </c>
      <c r="C54" s="571" t="s">
        <v>368</v>
      </c>
      <c r="D54" s="572">
        <v>237.44941899999998</v>
      </c>
      <c r="E54" s="572">
        <v>281.36609399999998</v>
      </c>
      <c r="F54" s="572">
        <v>373.19475699999998</v>
      </c>
      <c r="G54" s="572">
        <v>18.495170544089646</v>
      </c>
      <c r="H54" s="573">
        <v>32.636719547309781</v>
      </c>
    </row>
    <row r="55" spans="2:8" ht="15" customHeight="1">
      <c r="B55" s="570">
        <v>46</v>
      </c>
      <c r="C55" s="571" t="s">
        <v>369</v>
      </c>
      <c r="D55" s="572">
        <v>6.3401839999999998</v>
      </c>
      <c r="E55" s="572">
        <v>5.3686980000000002</v>
      </c>
      <c r="F55" s="572">
        <v>0.18931200000000001</v>
      </c>
      <c r="G55" s="572">
        <v>-15.32267833236385</v>
      </c>
      <c r="H55" s="573">
        <v>-96.473781911368448</v>
      </c>
    </row>
    <row r="56" spans="2:8" ht="15" customHeight="1">
      <c r="B56" s="570">
        <v>47</v>
      </c>
      <c r="C56" s="571" t="s">
        <v>169</v>
      </c>
      <c r="D56" s="572">
        <v>257.12175500000001</v>
      </c>
      <c r="E56" s="572">
        <v>69.168194999999997</v>
      </c>
      <c r="F56" s="572">
        <v>58.939824000000002</v>
      </c>
      <c r="G56" s="572">
        <v>-73.09904990342028</v>
      </c>
      <c r="H56" s="573">
        <v>-14.787679510792501</v>
      </c>
    </row>
    <row r="57" spans="2:8" ht="15" customHeight="1">
      <c r="B57" s="570">
        <v>48</v>
      </c>
      <c r="C57" s="571" t="s">
        <v>370</v>
      </c>
      <c r="D57" s="572">
        <v>677.53942100000006</v>
      </c>
      <c r="E57" s="572">
        <v>841.433043</v>
      </c>
      <c r="F57" s="572">
        <v>882.50818500000003</v>
      </c>
      <c r="G57" s="572">
        <v>24.189533024972135</v>
      </c>
      <c r="H57" s="573">
        <v>4.8815698814908615</v>
      </c>
    </row>
    <row r="58" spans="2:8" ht="15" customHeight="1">
      <c r="B58" s="570">
        <v>49</v>
      </c>
      <c r="C58" s="571" t="s">
        <v>371</v>
      </c>
      <c r="D58" s="572">
        <v>1414.6940119999999</v>
      </c>
      <c r="E58" s="572">
        <v>1284.0213219999998</v>
      </c>
      <c r="F58" s="572">
        <v>1624.5573270000002</v>
      </c>
      <c r="G58" s="572">
        <v>-9.2368165053066065</v>
      </c>
      <c r="H58" s="573">
        <v>26.521055310014589</v>
      </c>
    </row>
    <row r="59" spans="2:8" ht="15" customHeight="1">
      <c r="B59" s="574"/>
      <c r="C59" s="568" t="s">
        <v>372</v>
      </c>
      <c r="D59" s="568">
        <v>2490.5880949999992</v>
      </c>
      <c r="E59" s="568">
        <v>3286.1565410000039</v>
      </c>
      <c r="F59" s="568">
        <v>6555.6276470000048</v>
      </c>
      <c r="G59" s="568">
        <v>31.942995616061722</v>
      </c>
      <c r="H59" s="575">
        <v>99.492250755804662</v>
      </c>
    </row>
    <row r="60" spans="2:8" ht="15" customHeight="1" thickBot="1">
      <c r="B60" s="576"/>
      <c r="C60" s="577" t="s">
        <v>373</v>
      </c>
      <c r="D60" s="578">
        <v>17409.194822999998</v>
      </c>
      <c r="E60" s="578">
        <v>20393.056785000001</v>
      </c>
      <c r="F60" s="578">
        <v>23067.767487000001</v>
      </c>
      <c r="G60" s="578">
        <v>17.139574761136572</v>
      </c>
      <c r="H60" s="579">
        <v>13.115790978267512</v>
      </c>
    </row>
    <row r="61" spans="2:8" ht="16.5" thickTop="1">
      <c r="B61" s="580" t="s">
        <v>374</v>
      </c>
      <c r="C61" s="581"/>
      <c r="D61" s="582"/>
      <c r="E61" s="582"/>
      <c r="F61" s="583"/>
      <c r="G61" s="584"/>
      <c r="H61" s="584"/>
    </row>
    <row r="62" spans="2:8" ht="15" customHeight="1">
      <c r="B62" s="151" t="s">
        <v>691</v>
      </c>
      <c r="C62" s="580"/>
      <c r="D62" s="580"/>
      <c r="E62" s="580"/>
      <c r="F62" s="580"/>
      <c r="G62" s="580"/>
      <c r="H62" s="580"/>
    </row>
    <row r="63" spans="2:8" ht="15" customHeight="1">
      <c r="B63" s="585"/>
      <c r="C63" s="585"/>
      <c r="D63" s="585"/>
      <c r="E63" s="585"/>
      <c r="F63" s="585"/>
      <c r="G63" s="585"/>
      <c r="H63" s="585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30</vt:i4>
      </vt:variant>
    </vt:vector>
  </HeadingPairs>
  <TitlesOfParts>
    <vt:vector size="76" baseType="lpstr">
      <vt:lpstr>Cover </vt:lpstr>
      <vt:lpstr>CPI_new</vt:lpstr>
      <vt:lpstr>CPI_Y-O-Y</vt:lpstr>
      <vt:lpstr>CPI_Nep &amp; Ind.</vt:lpstr>
      <vt:lpstr>WPI</vt:lpstr>
      <vt:lpstr>WPI YOY</vt:lpstr>
      <vt:lpstr>NSWI</vt:lpstr>
      <vt:lpstr>Direction</vt:lpstr>
      <vt:lpstr>X-India</vt:lpstr>
      <vt:lpstr>X-China</vt:lpstr>
      <vt:lpstr>X-Other</vt:lpstr>
      <vt:lpstr>M-India</vt:lpstr>
      <vt:lpstr>M-China</vt:lpstr>
      <vt:lpstr>M-Other</vt:lpstr>
      <vt:lpstr>Customwise Trade</vt:lpstr>
      <vt:lpstr>M_India$</vt:lpstr>
      <vt:lpstr>X&amp;MPrice Index &amp;TOT</vt:lpstr>
      <vt:lpstr>BOP</vt:lpstr>
      <vt:lpstr>ReserveRs </vt:lpstr>
      <vt:lpstr>Reserves $ </vt:lpstr>
      <vt:lpstr>Exchange Rate.</vt:lpstr>
      <vt:lpstr>GBO</vt:lpstr>
      <vt:lpstr>Revenue</vt:lpstr>
      <vt:lpstr>ODD</vt:lpstr>
      <vt:lpstr>MS</vt:lpstr>
      <vt:lpstr>CBS</vt:lpstr>
      <vt:lpstr>ODCS</vt:lpstr>
      <vt:lpstr>CALCB</vt:lpstr>
      <vt:lpstr>CALDB</vt:lpstr>
      <vt:lpstr>CALFC</vt:lpstr>
      <vt:lpstr>Deposits</vt:lpstr>
      <vt:lpstr>Sect credit</vt:lpstr>
      <vt:lpstr>Secu Credit</vt:lpstr>
      <vt:lpstr>Product credit</vt:lpstr>
      <vt:lpstr>Loan to Gov Ent</vt:lpstr>
      <vt:lpstr>Monetary Operation</vt:lpstr>
      <vt:lpstr>Purchase &amp; Sale of FC</vt:lpstr>
      <vt:lpstr>Inter bank</vt:lpstr>
      <vt:lpstr>Int Rate</vt:lpstr>
      <vt:lpstr>TBs 91_364</vt:lpstr>
      <vt:lpstr>Stock Mkt Indicator</vt:lpstr>
      <vt:lpstr>Issue Approval</vt:lpstr>
      <vt:lpstr>Listed Co</vt:lpstr>
      <vt:lpstr>Share Mkt Acti</vt:lpstr>
      <vt:lpstr>Turnover Detail</vt:lpstr>
      <vt:lpstr>Securities List</vt:lpstr>
      <vt:lpstr>BOP!Print_Area</vt:lpstr>
      <vt:lpstr>'Cover '!Print_Area</vt:lpstr>
      <vt:lpstr>'Customwise Trade'!Print_Area</vt:lpstr>
      <vt:lpstr>Direction!Print_Area</vt:lpstr>
      <vt:lpstr>'Exchange Rate.'!Print_Area</vt:lpstr>
      <vt:lpstr>'Int Rate'!Print_Area</vt:lpstr>
      <vt:lpstr>'Inter bank'!Print_Area</vt:lpstr>
      <vt:lpstr>'Issue Approval'!Print_Area</vt:lpstr>
      <vt:lpstr>'Listed Co'!Print_Area</vt:lpstr>
      <vt:lpstr>'M_India$'!Print_Area</vt:lpstr>
      <vt:lpstr>'M-China'!Print_Area</vt:lpstr>
      <vt:lpstr>'M-India'!Print_Area</vt:lpstr>
      <vt:lpstr>'Monetary Operation'!Print_Area</vt:lpstr>
      <vt:lpstr>'M-Other'!Print_Area</vt:lpstr>
      <vt:lpstr>NSWI!Print_Area</vt:lpstr>
      <vt:lpstr>ODD!Print_Area</vt:lpstr>
      <vt:lpstr>'Product credit'!Print_Area</vt:lpstr>
      <vt:lpstr>'Purchase &amp; Sale of FC'!Print_Area</vt:lpstr>
      <vt:lpstr>'ReserveRs '!Print_Area</vt:lpstr>
      <vt:lpstr>'Reserves $ '!Print_Area</vt:lpstr>
      <vt:lpstr>'Securities List'!Print_Area</vt:lpstr>
      <vt:lpstr>'Share Mkt Acti'!Print_Area</vt:lpstr>
      <vt:lpstr>'Stock Mkt Indicator'!Print_Area</vt:lpstr>
      <vt:lpstr>'TBs 91_364'!Print_Area</vt:lpstr>
      <vt:lpstr>'Turnover Detail'!Print_Area</vt:lpstr>
      <vt:lpstr>WPI!Print_Area</vt:lpstr>
      <vt:lpstr>'X&amp;MPrice Index &amp;TOT'!Print_Area</vt:lpstr>
      <vt:lpstr>'X-China'!Print_Area</vt:lpstr>
      <vt:lpstr>'X-India'!Print_Area</vt:lpstr>
      <vt:lpstr>'X-Other'!Print_Area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S00677</dc:creator>
  <cp:lastModifiedBy>S00677</cp:lastModifiedBy>
  <cp:lastPrinted>2018-02-22T04:43:20Z</cp:lastPrinted>
  <dcterms:created xsi:type="dcterms:W3CDTF">2018-02-02T05:23:12Z</dcterms:created>
  <dcterms:modified xsi:type="dcterms:W3CDTF">2018-03-19T06:54:55Z</dcterms:modified>
</cp:coreProperties>
</file>