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430" windowWidth="7110" windowHeight="6750" firstSheet="23" activeTab="23"/>
  </bookViews>
  <sheets>
    <sheet name="cover" sheetId="1" r:id="rId1"/>
    <sheet name="MS" sheetId="2" r:id="rId2"/>
    <sheet name="MAC" sheetId="3" r:id="rId3"/>
    <sheet name="RM" sheetId="4" r:id="rId4"/>
    <sheet name="A&amp;L of Coms" sheetId="5" r:id="rId5"/>
    <sheet name="Deposits" sheetId="6" r:id="rId6"/>
    <sheet name="Sect Com" sheetId="7" r:id="rId7"/>
    <sheet name="Secu Com" sheetId="8" r:id="rId8"/>
    <sheet name="Claim Govt Int" sheetId="9" r:id="rId9"/>
    <sheet name="Outright Sales" sheetId="10" r:id="rId10"/>
    <sheet name="Repos" sheetId="11" r:id="rId11"/>
    <sheet name="InterventionRs" sheetId="12" r:id="rId12"/>
    <sheet name="Intervention$s" sheetId="13" r:id="rId13"/>
    <sheet name="IC Purchases" sheetId="14" r:id="rId14"/>
    <sheet name="LSF Int Trans" sheetId="15" r:id="rId15"/>
    <sheet name="Interest Rate" sheetId="16" r:id="rId16"/>
    <sheet name="TRB_91" sheetId="17" r:id="rId17"/>
    <sheet name="TB_364" sheetId="18" r:id="rId18"/>
    <sheet name="Intbank Rate" sheetId="19" r:id="rId19"/>
    <sheet name="Stock Indicators" sheetId="20" r:id="rId20"/>
    <sheet name="Public Issue" sheetId="21" r:id="rId21"/>
    <sheet name="Listed Co" sheetId="22" r:id="rId22"/>
    <sheet name="Share Mkt.Act." sheetId="23" r:id="rId23"/>
    <sheet name="CPI" sheetId="24" r:id="rId24"/>
    <sheet name="Core CPI" sheetId="25" r:id="rId25"/>
    <sheet name="CPI Y_O_Y" sheetId="26" r:id="rId26"/>
    <sheet name="WPI" sheetId="27" r:id="rId27"/>
    <sheet name="WPI Y_O_Y" sheetId="28" r:id="rId28"/>
    <sheet name="SWRI" sheetId="29" r:id="rId29"/>
    <sheet name="GBO" sheetId="30" r:id="rId30"/>
    <sheet name="Revenue" sheetId="31" r:id="rId31"/>
    <sheet name="Fresh TBs" sheetId="32" r:id="rId32"/>
    <sheet name="ODD" sheetId="33" r:id="rId33"/>
    <sheet name="Directions" sheetId="34" r:id="rId34"/>
    <sheet name="X_India" sheetId="35" r:id="rId35"/>
    <sheet name="X_Other" sheetId="36" r:id="rId36"/>
    <sheet name="M_India" sheetId="37" r:id="rId37"/>
    <sheet name="M_Other" sheetId="38" r:id="rId38"/>
    <sheet name="BOP" sheetId="39" r:id="rId39"/>
    <sheet name="M_India$" sheetId="40" r:id="rId40"/>
    <sheet name="ReservesRs" sheetId="41" r:id="rId41"/>
    <sheet name="Reserves$" sheetId="42" r:id="rId42"/>
    <sheet name="Ex_Rate" sheetId="43" r:id="rId43"/>
  </sheets>
  <externalReferences>
    <externalReference r:id="rId46"/>
    <externalReference r:id="rId47"/>
    <externalReference r:id="rId48"/>
  </externalReferences>
  <definedNames>
    <definedName name="_xlnm.Print_Area" localSheetId="4">'A&amp;L of Coms'!$A$1:$K$52</definedName>
    <definedName name="_xlnm.Print_Area" localSheetId="38">'BOP'!$A$1:$O$64</definedName>
    <definedName name="_xlnm.Print_Area" localSheetId="15">'Interest Rate'!$A$66:$Z$145</definedName>
    <definedName name="_xlnm.Print_Area" localSheetId="20">'Public Issue'!$A$1:$F$189</definedName>
    <definedName name="_xlnm.Print_Area" localSheetId="19">'Stock Indicators'!$A$1:$F$29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Revised on Nov. 3, 2004 as per GF Div.</t>
        </r>
      </text>
    </comment>
  </commentList>
</comments>
</file>

<file path=xl/sharedStrings.xml><?xml version="1.0" encoding="utf-8"?>
<sst xmlns="http://schemas.openxmlformats.org/spreadsheetml/2006/main" count="3681" uniqueCount="1658">
  <si>
    <t>1.5-7.25</t>
  </si>
  <si>
    <t>1.75-8.75</t>
  </si>
  <si>
    <t>2.5-11.0</t>
  </si>
  <si>
    <t>2.75-11.5</t>
  </si>
  <si>
    <t>`</t>
  </si>
  <si>
    <t>R=Revised</t>
  </si>
  <si>
    <t xml:space="preserve">P=Provisional   </t>
  </si>
  <si>
    <t>R=Revised, P=Provisional</t>
  </si>
  <si>
    <t xml:space="preserve">FY </t>
  </si>
  <si>
    <t>Mid-Month</t>
  </si>
  <si>
    <t>Month End*</t>
  </si>
  <si>
    <t>Monthly Average*</t>
  </si>
  <si>
    <t>Buying</t>
  </si>
  <si>
    <t>Selling</t>
  </si>
  <si>
    <t>Average
Middle Rate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</si>
  <si>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</si>
  <si>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</si>
  <si>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</si>
  <si>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</si>
  <si>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</si>
  <si>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</si>
  <si>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</si>
  <si>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</si>
  <si>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</si>
  <si>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</si>
  <si>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</si>
  <si>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Annual Average</t>
  </si>
  <si>
    <t>Price of Oil and Gold in the International Market</t>
  </si>
  <si>
    <t>Mid-July</t>
  </si>
  <si>
    <t>Jul-Jul</t>
  </si>
  <si>
    <t>2008</t>
  </si>
  <si>
    <t>Oil ($/barrel)*</t>
  </si>
  <si>
    <t>Gold ($/ounce)**</t>
  </si>
  <si>
    <t>*Crude Oil Brent</t>
  </si>
  <si>
    <t>** Refers to past London historical fix.</t>
  </si>
  <si>
    <t>Sources: http://www.eia.doe.gov/emeu/international/crude1.xls and http://www.kitco.com/gold.londonfix.html</t>
  </si>
  <si>
    <t>Exchange Rate of US Dollar (NRs/US$)</t>
  </si>
  <si>
    <t>* includes P.P. fabric</t>
  </si>
  <si>
    <t>Table 4</t>
  </si>
  <si>
    <t>Gross Foreign Exchange Holding of the Banking Sector</t>
  </si>
  <si>
    <t>Mar/April</t>
  </si>
  <si>
    <t>7.0-18.0</t>
  </si>
  <si>
    <t>Coldrolled Sheet in Coil</t>
  </si>
  <si>
    <t>Hotrolled Sheet in Coil</t>
  </si>
  <si>
    <t>M.S. Wires, Rods, Coils, Bars</t>
  </si>
  <si>
    <t>Sources: Nepal Rastra Bank and Commercial Banks;  Estimated.</t>
  </si>
  <si>
    <t>*Change in NFA is derived by taking mid-July as base and minus (-) sign indicates increase.</t>
  </si>
  <si>
    <t>* * After adjusting exchange valuation gain/loss</t>
  </si>
  <si>
    <t>Period-end Buying Rate (Rs/USD)</t>
  </si>
  <si>
    <t>Table 27</t>
  </si>
  <si>
    <t>Core CPI Inflation**</t>
  </si>
  <si>
    <t>Group &amp; sub-groups</t>
  </si>
  <si>
    <t>Revised</t>
  </si>
  <si>
    <t>OVERALL (Adjusted)</t>
  </si>
  <si>
    <t>FOOD AND BEVERAGES (Adjusted)</t>
  </si>
  <si>
    <t>Rice and Rice Products</t>
  </si>
  <si>
    <t>Wheat and Wheat Flour</t>
  </si>
  <si>
    <t>Other Grains and Cereal Products</t>
  </si>
  <si>
    <t>Vegetables and Fruits</t>
  </si>
  <si>
    <t>ALL VEGETABLES</t>
  </si>
  <si>
    <t>VEG WITHOUT LEAFY GREEN</t>
  </si>
  <si>
    <t>LEAFY GREEN VEGETABLES</t>
  </si>
  <si>
    <t>FRUITS &amp; NUTS</t>
  </si>
  <si>
    <t>FRUITS</t>
  </si>
  <si>
    <t>NUTS</t>
  </si>
  <si>
    <t>NON ALCOHOLIC BEVERAGES</t>
  </si>
  <si>
    <t>ALCOHOLIC BEVERAGES</t>
  </si>
  <si>
    <t>NON-FOOD AND SERVICES (Adjusted)</t>
  </si>
  <si>
    <t>CLOTH</t>
  </si>
  <si>
    <t>CLOTHING</t>
  </si>
  <si>
    <t>SEWING SERVICES</t>
  </si>
  <si>
    <t>House Furnishing and Household Goods</t>
  </si>
  <si>
    <t>House Rent</t>
  </si>
  <si>
    <t>Cleaning Supplies</t>
  </si>
  <si>
    <t>Fuel, Light and Water</t>
  </si>
  <si>
    <t>TRANSPORT &amp; COMMUNICATION</t>
  </si>
  <si>
    <t>Transport</t>
  </si>
  <si>
    <t xml:space="preserve">PUBLIC TRANSPORT </t>
  </si>
  <si>
    <t xml:space="preserve">PRIVATE TRANSPORT </t>
  </si>
  <si>
    <t>Communication</t>
  </si>
  <si>
    <t>MEDICAL CARE</t>
  </si>
  <si>
    <t>PERSONAL CARE</t>
  </si>
  <si>
    <t>EDUCATION</t>
  </si>
  <si>
    <t>READING AND RECREATION</t>
  </si>
  <si>
    <t>RELIGIUS ACTIVITIES</t>
  </si>
  <si>
    <t>**Based on the exclusion principle by excluding rice and rice products, vegetables and fruits, fuel, light and water and transports.</t>
  </si>
  <si>
    <t>Total weight excluded 31.58</t>
  </si>
  <si>
    <t>Total weight included 68.42</t>
  </si>
  <si>
    <t>Table 28</t>
  </si>
  <si>
    <t>(Point to point annual change)</t>
  </si>
  <si>
    <t xml:space="preserve">     2007/08</t>
  </si>
  <si>
    <t xml:space="preserve">     2008/09</t>
  </si>
  <si>
    <t xml:space="preserve">     2009/10P</t>
  </si>
  <si>
    <t>%CHANGES</t>
  </si>
  <si>
    <t>13.1</t>
  </si>
  <si>
    <t>Sept</t>
  </si>
  <si>
    <t>13.5</t>
  </si>
  <si>
    <t>14.1</t>
  </si>
  <si>
    <t>Nov</t>
  </si>
  <si>
    <t>14.5</t>
  </si>
  <si>
    <t>14.4</t>
  </si>
  <si>
    <t>13.7</t>
  </si>
  <si>
    <t>11.9</t>
  </si>
  <si>
    <t>12.9</t>
  </si>
  <si>
    <t>12.3</t>
  </si>
  <si>
    <t>Average</t>
  </si>
  <si>
    <t>P: Provisional.</t>
  </si>
  <si>
    <t>Table 30</t>
  </si>
  <si>
    <t xml:space="preserve">     2006/07</t>
  </si>
  <si>
    <t>11.2</t>
  </si>
  <si>
    <t>10.3</t>
  </si>
  <si>
    <t>9.3</t>
  </si>
  <si>
    <t>9.2</t>
  </si>
  <si>
    <t>10.1</t>
  </si>
  <si>
    <t>14.7</t>
  </si>
  <si>
    <t>15.0</t>
  </si>
  <si>
    <t>Table 44</t>
  </si>
  <si>
    <t>US$ in million</t>
  </si>
  <si>
    <t>Table 46</t>
  </si>
  <si>
    <t>Table 43</t>
  </si>
  <si>
    <t>Table 41</t>
  </si>
  <si>
    <t>Table 36</t>
  </si>
  <si>
    <t>Table 37</t>
  </si>
  <si>
    <t>Table 38</t>
  </si>
  <si>
    <t>Table 39</t>
  </si>
  <si>
    <t>Table 40</t>
  </si>
  <si>
    <t>Table 35</t>
  </si>
  <si>
    <t>Table 33</t>
  </si>
  <si>
    <t>Table 32</t>
  </si>
  <si>
    <t>Table 31</t>
  </si>
  <si>
    <t>Table 29</t>
  </si>
  <si>
    <t>Table 26</t>
  </si>
  <si>
    <t>Table 22</t>
  </si>
  <si>
    <t>In million</t>
  </si>
  <si>
    <t>Table 45</t>
  </si>
  <si>
    <t>April/May</t>
  </si>
  <si>
    <t>Jul  (p)</t>
  </si>
  <si>
    <t>*Also includes 'other deposits'</t>
  </si>
  <si>
    <t>2.0-12.0</t>
  </si>
  <si>
    <t>1.75-7.25</t>
  </si>
  <si>
    <t>1.75-9.5</t>
  </si>
  <si>
    <t>4.75-11.5</t>
  </si>
  <si>
    <t>Eleven  Months</t>
  </si>
  <si>
    <t>11 Months</t>
  </si>
  <si>
    <t xml:space="preserve"> Rs in Million </t>
  </si>
  <si>
    <t>During Eleven Months</t>
  </si>
  <si>
    <t>Mid-Jun</t>
  </si>
  <si>
    <t>Mid-Jul To Mid-Jun</t>
  </si>
  <si>
    <t>June-June</t>
  </si>
  <si>
    <t>5.0-7.5</t>
  </si>
  <si>
    <t>6.0-7.5</t>
  </si>
  <si>
    <t>2.0-5.25</t>
  </si>
  <si>
    <t>2.0-5.50</t>
  </si>
  <si>
    <t>1.5-6.75</t>
  </si>
  <si>
    <t>2.75-10.0</t>
  </si>
  <si>
    <t>2.25-6.75</t>
  </si>
  <si>
    <t>3.5-11.5</t>
  </si>
  <si>
    <t>2.75-8.75</t>
  </si>
  <si>
    <t>2.75-13.0</t>
  </si>
  <si>
    <t>4.0-13.0</t>
  </si>
  <si>
    <t>5.0-13.0</t>
  </si>
  <si>
    <t>8.25-13.50</t>
  </si>
  <si>
    <t>4.0-18.0</t>
  </si>
  <si>
    <t>6.50-14.5</t>
  </si>
  <si>
    <t>percent</t>
  </si>
  <si>
    <t>Pref. Share</t>
  </si>
  <si>
    <t>(Based on the Eleven Months' Data of 2009/10)</t>
  </si>
  <si>
    <t xml:space="preserve">Monthly Turnover:                      </t>
  </si>
  <si>
    <t>Index</t>
  </si>
  <si>
    <t>***Base:August, 24,  2008</t>
  </si>
  <si>
    <t>Standing Liquidity Facility (SLF) Penal Rate#</t>
  </si>
  <si>
    <t># The SLF rate is determined at the penal rate added to the weighted average discount rate of  91-day Treasury Bills of the preceding week.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</si>
  <si>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</si>
  <si>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9.2 Alcoholic Beverages</t>
  </si>
  <si>
    <t>Restaurant Meals</t>
  </si>
  <si>
    <t>1.2. NON-FOOD &amp; SERVICES</t>
  </si>
  <si>
    <t>Cloth, Clothing &amp; Sewing Services</t>
  </si>
  <si>
    <t xml:space="preserve">       Cloths</t>
  </si>
  <si>
    <t xml:space="preserve">       Clothings</t>
  </si>
  <si>
    <t>11.3 Sewing Services</t>
  </si>
  <si>
    <t>Footwear</t>
  </si>
  <si>
    <t>Housing goods and Services</t>
  </si>
  <si>
    <t>13.1 House Furnishing and Household Goods</t>
  </si>
  <si>
    <t>13.2 House Rent</t>
  </si>
  <si>
    <t>13.3 Cleaning Supplies</t>
  </si>
  <si>
    <t xml:space="preserve">       Fuel, Light and Water</t>
  </si>
  <si>
    <t>Transport and Communication</t>
  </si>
  <si>
    <t>14.1 Transport</t>
  </si>
  <si>
    <t>14.1.1 Public Transport</t>
  </si>
  <si>
    <t>14.1.2 Private Transport</t>
  </si>
  <si>
    <t>1.50-5.75</t>
  </si>
  <si>
    <t>1.75-6.25</t>
  </si>
  <si>
    <t>2.5-7.50</t>
  </si>
  <si>
    <t>2.75-8.0</t>
  </si>
  <si>
    <t xml:space="preserve"> 1/ Adjusting the exchange valuation gain of  Rs. 111.09 million.</t>
  </si>
  <si>
    <t xml:space="preserve"> 2/ Adjusting the exchange valuation gain of Rs 103.7 million</t>
  </si>
  <si>
    <t>9.5-13.0</t>
  </si>
  <si>
    <t>6.5.0-11.5</t>
  </si>
  <si>
    <t>14.2 Communication</t>
  </si>
  <si>
    <t>Changes in Eleven Months of</t>
  </si>
  <si>
    <t>Jun (e)</t>
  </si>
  <si>
    <t>Jun*</t>
  </si>
  <si>
    <t>Medical and Personal Care</t>
  </si>
  <si>
    <t>15.1 Medical Care</t>
  </si>
  <si>
    <t>15.2 Personal Care</t>
  </si>
  <si>
    <t>Education, Reading and Recreation</t>
  </si>
  <si>
    <t>16.1 Education</t>
  </si>
  <si>
    <t>16.2 Reading and Recreation</t>
  </si>
  <si>
    <t>16.3 Religious Activities</t>
  </si>
  <si>
    <t>Tobacco and Related Products</t>
  </si>
  <si>
    <t>Urban Consumer Price Index : Kathmandu Valley</t>
  </si>
  <si>
    <t>Urban Consumer Price Index : Hills</t>
  </si>
  <si>
    <t>Table 1</t>
  </si>
  <si>
    <t>Monetary Aggregates</t>
  </si>
  <si>
    <t>1. Foreign Assets, Net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</si>
  <si>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</si>
  <si>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</si>
  <si>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</si>
  <si>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</si>
  <si>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2.1. Domestic Credit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</si>
  <si>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</si>
  <si>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</si>
  <si>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</si>
  <si>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</si>
  <si>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</si>
  <si>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</si>
  <si>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</si>
  <si>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      d. Claims on Private Sector</t>
  </si>
  <si>
    <t xml:space="preserve">   2.2. Net Non-monetary Liabilities</t>
  </si>
  <si>
    <t>3. Broad Money (M2)</t>
  </si>
  <si>
    <t xml:space="preserve">  3.1. Money Supply (M1)</t>
  </si>
  <si>
    <t xml:space="preserve">        a. Currency</t>
  </si>
  <si>
    <t xml:space="preserve">         b. Demand Deposits</t>
  </si>
  <si>
    <t xml:space="preserve">  3.2. Time Deposits</t>
  </si>
  <si>
    <t>4. Broad Money Liquidity (M3)</t>
  </si>
  <si>
    <t>Reserve Money</t>
  </si>
  <si>
    <t>Money Multiplier (M1)</t>
  </si>
  <si>
    <t>Money Multiplier (M2)</t>
  </si>
  <si>
    <t>6.Change in NFA (before adj. ex. val.)*</t>
  </si>
  <si>
    <t xml:space="preserve">7.Exchange Valuation </t>
  </si>
  <si>
    <t>–</t>
  </si>
  <si>
    <t xml:space="preserve"> Exports of Major Commodities to India</t>
  </si>
  <si>
    <t xml:space="preserve"> Exports of Major Commodities to Other Countries</t>
  </si>
  <si>
    <t xml:space="preserve">Groups and Sub-groups </t>
  </si>
  <si>
    <t xml:space="preserve">Weight % </t>
  </si>
  <si>
    <t>Army  &amp; Police Forces</t>
  </si>
  <si>
    <t>Private Institutions</t>
  </si>
  <si>
    <t>Worker</t>
  </si>
  <si>
    <t>P: Provisional</t>
  </si>
  <si>
    <t>Table 8</t>
  </si>
  <si>
    <t>Nepal Rastra Bank</t>
  </si>
  <si>
    <t>National Wholesale Price Index</t>
  </si>
  <si>
    <t>(1999/00 = 100)</t>
  </si>
  <si>
    <t>P=Provisional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</si>
  <si>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</si>
  <si>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</si>
  <si>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</si>
  <si>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</si>
  <si>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</si>
  <si>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</si>
  <si>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</si>
  <si>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</si>
  <si>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</si>
  <si>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</si>
  <si>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</si>
  <si>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</si>
  <si>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</si>
  <si>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</si>
  <si>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</si>
  <si>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</si>
  <si>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</si>
  <si>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</si>
  <si>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</si>
  <si>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</si>
  <si>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</si>
  <si>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 xml:space="preserve">        Others</t>
  </si>
  <si>
    <t>P = Provisional</t>
  </si>
  <si>
    <t>* Revised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</si>
  <si>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</si>
  <si>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</si>
  <si>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</si>
  <si>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</si>
  <si>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</si>
  <si>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</si>
  <si>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</si>
  <si>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</si>
  <si>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</si>
  <si>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</si>
  <si>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</si>
  <si>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</si>
  <si>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</si>
  <si>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</si>
  <si>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</si>
  <si>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</si>
  <si>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</si>
  <si>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</si>
  <si>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</si>
  <si>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</si>
  <si>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</si>
  <si>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</si>
  <si>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</si>
  <si>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</si>
  <si>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</si>
  <si>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</si>
  <si>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</si>
  <si>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</si>
  <si>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</si>
  <si>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2008/09R</t>
  </si>
  <si>
    <t xml:space="preserve">* Based on customs data </t>
  </si>
  <si>
    <t>P : Provisional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</si>
  <si>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</si>
  <si>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</si>
  <si>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</si>
  <si>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</si>
  <si>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</si>
  <si>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</si>
  <si>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 xml:space="preserve">   Principal Repayment</t>
  </si>
  <si>
    <t>Unspent Government Balance</t>
  </si>
  <si>
    <t xml:space="preserve">   Revenue</t>
  </si>
  <si>
    <t xml:space="preserve">   Non-Budgetary Receipts,net</t>
  </si>
  <si>
    <t xml:space="preserve">   V.A.T.</t>
  </si>
  <si>
    <t>Sources of Financing</t>
  </si>
  <si>
    <t xml:space="preserve">   Internal Loans</t>
  </si>
  <si>
    <t xml:space="preserve">     Domestic Borrowings</t>
  </si>
  <si>
    <t xml:space="preserve">       d. Citizen Saving Certificates</t>
  </si>
  <si>
    <t xml:space="preserve"> ++ Minus (-) indicates surplus.</t>
  </si>
  <si>
    <t>No.</t>
  </si>
  <si>
    <t xml:space="preserve"> Name of Bonds/Ownership</t>
  </si>
  <si>
    <t xml:space="preserve"> Treasury Bills</t>
  </si>
  <si>
    <t>a. Banking Sector</t>
  </si>
  <si>
    <t xml:space="preserve">   i. Nepal Rastra Bank</t>
  </si>
  <si>
    <t xml:space="preserve">  ii. Commercial Banks</t>
  </si>
  <si>
    <t>b. Non-Banking Sector</t>
  </si>
  <si>
    <t xml:space="preserve"> Development Bonds</t>
  </si>
  <si>
    <t xml:space="preserve">   i. Nepal Rastra Bank </t>
  </si>
  <si>
    <t xml:space="preserve">b. Non-Banking Sector </t>
  </si>
  <si>
    <t xml:space="preserve"> National Saving Certificates</t>
  </si>
  <si>
    <t xml:space="preserve"> Citizen Saving Bonds</t>
  </si>
  <si>
    <t xml:space="preserve"> Special Bonds</t>
  </si>
  <si>
    <t xml:space="preserve">  i. Commercial Banks</t>
  </si>
  <si>
    <t>b.Non-Banking Sector</t>
  </si>
  <si>
    <t xml:space="preserve">    (Of which duty drawback)</t>
  </si>
  <si>
    <t>Short Term Loan &amp; Advances</t>
  </si>
  <si>
    <t xml:space="preserve"> Grand Total</t>
  </si>
  <si>
    <t xml:space="preserve">  a  Banking Sector</t>
  </si>
  <si>
    <t xml:space="preserve">   i  NRB </t>
  </si>
  <si>
    <t xml:space="preserve"> b. Non-Banking Sector</t>
  </si>
  <si>
    <t>(14.16)</t>
  </si>
  <si>
    <t>(2.28)</t>
  </si>
  <si>
    <t>e=estimates, p = provisional</t>
  </si>
  <si>
    <t xml:space="preserve"> e = estimates., P=Provisional</t>
  </si>
  <si>
    <t>(5.75)</t>
  </si>
  <si>
    <t>(5.92)</t>
  </si>
  <si>
    <t>Oct</t>
  </si>
  <si>
    <t>Dec</t>
  </si>
  <si>
    <t>Jan</t>
  </si>
  <si>
    <t>Feb</t>
  </si>
  <si>
    <t>Apr</t>
  </si>
  <si>
    <t>July</t>
  </si>
  <si>
    <t>% Change</t>
  </si>
  <si>
    <t>Market Days</t>
  </si>
  <si>
    <t>Number of Companies Traded</t>
  </si>
  <si>
    <t>Number of Transactions</t>
  </si>
  <si>
    <t xml:space="preserve">Current Macroeconomic Situation </t>
  </si>
  <si>
    <t>Monetary Survey</t>
  </si>
  <si>
    <t>Monetary Authorities' Account</t>
  </si>
  <si>
    <t>1. Ratio of export to  import</t>
  </si>
  <si>
    <t>Condensed Assets and Liabilities of Commercial Banks</t>
  </si>
  <si>
    <t>National Urban Consumer Price Index</t>
  </si>
  <si>
    <t>Government Budgetary Operation</t>
  </si>
  <si>
    <t>Direction of Foreign Trade</t>
  </si>
  <si>
    <t>To India</t>
  </si>
  <si>
    <t>To Other Countries</t>
  </si>
  <si>
    <t>From India</t>
  </si>
  <si>
    <t>From Other Countries</t>
  </si>
  <si>
    <t>With India</t>
  </si>
  <si>
    <t>With Other Countries</t>
  </si>
  <si>
    <t>India</t>
  </si>
  <si>
    <t>Other Countries</t>
  </si>
  <si>
    <t>Export</t>
  </si>
  <si>
    <t>Import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</si>
  <si>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</si>
  <si>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</si>
  <si>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</si>
  <si>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</si>
  <si>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</si>
  <si>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</si>
  <si>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</si>
  <si>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</si>
  <si>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</si>
  <si>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2.Gold,SDR,IMF Gold Tranche</t>
  </si>
  <si>
    <t>3.Gross Foreign Assets(1+2)</t>
  </si>
  <si>
    <t>4.Foreign Liabilities</t>
  </si>
  <si>
    <t>5.Net Foreign Assets(3-4)</t>
  </si>
  <si>
    <t>Jul</t>
  </si>
  <si>
    <t>Direction of Foreign Trade*</t>
  </si>
  <si>
    <t xml:space="preserve"> Rs in million</t>
  </si>
  <si>
    <t>Particulars</t>
  </si>
  <si>
    <t>2007/08</t>
  </si>
  <si>
    <t xml:space="preserve">    10.2 PRGF</t>
  </si>
  <si>
    <t>3 Over 2</t>
  </si>
  <si>
    <t>NEPSE Index (Closing)*</t>
  </si>
  <si>
    <t>NEPSE Sensitive Index (Closing)**</t>
  </si>
  <si>
    <t xml:space="preserve">Number of Listed  Companies  </t>
  </si>
  <si>
    <t xml:space="preserve">       Number of Shares ('000)</t>
  </si>
  <si>
    <t>Twelve Months Rolling Standard Deviation</t>
  </si>
  <si>
    <t>2 Over 1</t>
  </si>
  <si>
    <t>Banking Sub-Index</t>
  </si>
  <si>
    <t>* Base: February 12, 1994</t>
  </si>
  <si>
    <t>Groups &amp; sub-groups</t>
  </si>
  <si>
    <t>Percentage Change</t>
  </si>
  <si>
    <t>PETROLEUM PRODUCT</t>
  </si>
  <si>
    <t>NON-PETROLEUM PRODUCT</t>
  </si>
  <si>
    <t>OVERALL INDEX</t>
  </si>
  <si>
    <t>FOOD &amp; BEVERAGES</t>
  </si>
  <si>
    <t>NON-FOOD &amp; SERVICES</t>
  </si>
  <si>
    <t>DOMESTIC GOODS</t>
  </si>
  <si>
    <t>IMPORTED GOODS</t>
  </si>
  <si>
    <t>TRADABLE GOODS</t>
  </si>
  <si>
    <t>NON-TRADABLE GOODS</t>
  </si>
  <si>
    <t>GOVT.CONTROLLED GOODS</t>
  </si>
  <si>
    <t>NON-CONTROLLED GOODS</t>
  </si>
  <si>
    <t xml:space="preserve">Column 5 </t>
  </si>
  <si>
    <t xml:space="preserve">Column 8 </t>
  </si>
  <si>
    <t>** Base: July 16, 2006</t>
  </si>
  <si>
    <t>Resources</t>
  </si>
  <si>
    <t>Amount Change</t>
  </si>
  <si>
    <t xml:space="preserve">   ii. Commercial Banks</t>
  </si>
  <si>
    <t>5. Assets =  Liabilities</t>
  </si>
  <si>
    <t>Stock Market Indicators</t>
  </si>
  <si>
    <t xml:space="preserve">   Others (Freeze Account)</t>
  </si>
  <si>
    <t>Outstanding Domestic Debt of the GON</t>
  </si>
  <si>
    <t xml:space="preserve">          a.  Government</t>
  </si>
  <si>
    <t xml:space="preserve">          b.  Non Government</t>
  </si>
  <si>
    <t xml:space="preserve">   7.4  Claims on Private Sector</t>
  </si>
  <si>
    <t>8. Other Assets</t>
  </si>
  <si>
    <t>-</t>
  </si>
  <si>
    <t>2009/10P</t>
  </si>
  <si>
    <t>2009/10</t>
  </si>
  <si>
    <t>Percent Change</t>
  </si>
  <si>
    <t>Services: credit</t>
  </si>
  <si>
    <t>Services: debit</t>
  </si>
  <si>
    <t>O/W Education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</si>
  <si>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</si>
  <si>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</si>
  <si>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</si>
  <si>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</si>
  <si>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</si>
  <si>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</si>
  <si>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</si>
  <si>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</si>
  <si>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</si>
  <si>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</si>
  <si>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</si>
  <si>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</si>
  <si>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</si>
  <si>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</si>
  <si>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Changes in reserve net ( - increase )</t>
  </si>
  <si>
    <t>2.Share in  total export</t>
  </si>
  <si>
    <t>3.Share in  total import</t>
  </si>
  <si>
    <t>4.Share in trade balance</t>
  </si>
  <si>
    <t xml:space="preserve">5.Share in  total trade </t>
  </si>
  <si>
    <t>6. Share of  export and import in total trade</t>
  </si>
  <si>
    <t>A. Major Commodities</t>
  </si>
  <si>
    <t>Batica Hair Oil</t>
  </si>
  <si>
    <t>Tyre, Tubes &amp; Flapes</t>
  </si>
  <si>
    <t>Computer and Parts</t>
  </si>
  <si>
    <t>Annual</t>
  </si>
  <si>
    <t>A. Current Account</t>
  </si>
  <si>
    <t xml:space="preserve">       b.Foreign Grants</t>
  </si>
  <si>
    <t>Actual Expenditure</t>
  </si>
  <si>
    <t xml:space="preserve">       a.Treasury Bills</t>
  </si>
  <si>
    <t xml:space="preserve">       b.Development Bonds</t>
  </si>
  <si>
    <t xml:space="preserve">       c.National Savings Certificates</t>
  </si>
  <si>
    <t xml:space="preserve">   Foreign Loans</t>
  </si>
  <si>
    <t xml:space="preserve"> #  Change in outstanding amount disbursed to VDC/DDC remaining unspent.</t>
  </si>
  <si>
    <t xml:space="preserve"> P :  Provisional.</t>
  </si>
  <si>
    <t>Government Budgetary Operation+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</si>
  <si>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</si>
  <si>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</si>
  <si>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</si>
  <si>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</si>
  <si>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</si>
  <si>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</si>
  <si>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</si>
  <si>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</si>
  <si>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>Transportation</t>
  </si>
  <si>
    <t>Balance on Goods and Services</t>
  </si>
  <si>
    <t>Income: Net</t>
  </si>
  <si>
    <t>2009             Oct</t>
  </si>
  <si>
    <t>2.75-9.50</t>
  </si>
  <si>
    <t>8.0-13.50</t>
  </si>
  <si>
    <t>6.5-13.50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</si>
  <si>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</si>
  <si>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</si>
  <si>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</si>
  <si>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</si>
  <si>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</si>
  <si>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</si>
  <si>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</si>
  <si>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</si>
  <si>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</si>
  <si>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</si>
  <si>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</si>
  <si>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</si>
  <si>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</si>
  <si>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</si>
  <si>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</si>
  <si>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</si>
  <si>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</si>
  <si>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Miscellaneous Items, Net</t>
  </si>
  <si>
    <t>Total, Group A through D</t>
  </si>
  <si>
    <t>E. Reserves and Related Items</t>
  </si>
  <si>
    <t>Use of Fund Credit and Loans</t>
  </si>
  <si>
    <t>Structure of Interest Rates</t>
  </si>
  <si>
    <t>Year</t>
  </si>
  <si>
    <t>6.5-13.0</t>
  </si>
  <si>
    <t>Development Bonds</t>
  </si>
  <si>
    <t>3.0-8.0</t>
  </si>
  <si>
    <t>CRR</t>
  </si>
  <si>
    <t>NRB Bonds Rate</t>
  </si>
  <si>
    <t xml:space="preserve"> -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</si>
  <si>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</si>
  <si>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</si>
  <si>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</si>
  <si>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</si>
  <si>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</si>
  <si>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</si>
  <si>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</si>
  <si>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2.0-3.5</t>
  </si>
  <si>
    <t>1.5-3.5</t>
  </si>
  <si>
    <t>3 Months</t>
  </si>
  <si>
    <t>2.0-4.0</t>
  </si>
  <si>
    <t>1.5-4.0</t>
  </si>
  <si>
    <t>6 Months</t>
  </si>
  <si>
    <t>1.75-4.5</t>
  </si>
  <si>
    <t>1 Year</t>
  </si>
  <si>
    <t>Import of Major Commodities from Other Countries</t>
  </si>
  <si>
    <t>2.75-5.75</t>
  </si>
  <si>
    <t>2.25-5.0</t>
  </si>
  <si>
    <t>2 Years and Above</t>
  </si>
  <si>
    <t>2  Lending Rates</t>
  </si>
  <si>
    <t xml:space="preserve">     Industry</t>
  </si>
  <si>
    <t>8.5-13.5</t>
  </si>
  <si>
    <t xml:space="preserve">     Agriculture</t>
  </si>
  <si>
    <t>10.5-13</t>
  </si>
  <si>
    <t>9.5-13</t>
  </si>
  <si>
    <t xml:space="preserve">     Export Bills</t>
  </si>
  <si>
    <t>4.0-11.5</t>
  </si>
  <si>
    <t xml:space="preserve">     Commercial Loans</t>
  </si>
  <si>
    <t>9-14.5</t>
  </si>
  <si>
    <t xml:space="preserve">     Overdrafts</t>
  </si>
  <si>
    <t>10.0-16.0</t>
  </si>
  <si>
    <t>CPI Inflation (annual average)</t>
  </si>
  <si>
    <t xml:space="preserve"> National Urban Consumer Price Index</t>
  </si>
  <si>
    <t># Annual average weighted rate at the end of fiscal year (mid-July).</t>
  </si>
  <si>
    <t>* Weighted average discount rate.</t>
  </si>
  <si>
    <t>(Percent per Annum)</t>
  </si>
  <si>
    <t>Mid-month</t>
  </si>
  <si>
    <t>May/June</t>
  </si>
  <si>
    <t>Mid-June</t>
  </si>
  <si>
    <t xml:space="preserve">Mid-June  2010 </t>
  </si>
  <si>
    <t>12.2</t>
  </si>
  <si>
    <t>,-</t>
  </si>
  <si>
    <t>Eleven Months</t>
  </si>
  <si>
    <t xml:space="preserve"> +  The above figure includes the reports from 7 NRB district offices, 36 RBB branches (out of 65 branches conducting govt. transaction), 20 NBL branches (out of 42 branches conducting govt. transaction), 5 Everest Bank branches, and 1 from Nepal Bangladesh Bank Ltd 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</si>
  <si>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</si>
  <si>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</si>
  <si>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</si>
  <si>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</si>
  <si>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</si>
  <si>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</si>
  <si>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</si>
  <si>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</si>
  <si>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T-bills* (28 days)</t>
  </si>
  <si>
    <t>T-bills* (91 days)</t>
  </si>
  <si>
    <t>T-bills* (182 days)</t>
  </si>
  <si>
    <t>T-bills* (364 days)</t>
  </si>
  <si>
    <t>Urban Consumer Price Index : Terai</t>
  </si>
  <si>
    <t>3.0-6.75</t>
  </si>
  <si>
    <t>5.0-6.75</t>
  </si>
  <si>
    <t>National/Citizen SCs</t>
  </si>
  <si>
    <t>7.0-13.0</t>
  </si>
  <si>
    <t>6.0-13.0</t>
  </si>
  <si>
    <t>6.0-8.5</t>
  </si>
  <si>
    <t>6.0-8.0</t>
  </si>
  <si>
    <t>6.0-7.0</t>
  </si>
  <si>
    <t>C. Interbank Rate</t>
  </si>
  <si>
    <t>2.5-6.0</t>
  </si>
  <si>
    <t>1.75-5.0</t>
  </si>
  <si>
    <t>1.75-3.5</t>
  </si>
  <si>
    <t>1.50-4.0</t>
  </si>
  <si>
    <t>2.5-4.5</t>
  </si>
  <si>
    <t>3.0-7.0</t>
  </si>
  <si>
    <t>3.25-7.5</t>
  </si>
  <si>
    <t>Rs. in million</t>
  </si>
  <si>
    <t>3.0-6.0</t>
  </si>
  <si>
    <t>2.5-6.05</t>
  </si>
  <si>
    <t>2.5-6.4</t>
  </si>
  <si>
    <t>2.5-5.5</t>
  </si>
  <si>
    <t>8.50-14.0</t>
  </si>
  <si>
    <t>8.25-13.5</t>
  </si>
  <si>
    <t>8.0-13.5</t>
  </si>
  <si>
    <t>7.0-13.5</t>
  </si>
  <si>
    <t>10.5-14.5</t>
  </si>
  <si>
    <t>Number of Listed Shares ('000)</t>
  </si>
  <si>
    <t>***Base: August 24, 2008</t>
  </si>
  <si>
    <t>10-13</t>
  </si>
  <si>
    <t>4.0-12.5</t>
  </si>
  <si>
    <t>4.0-12.0</t>
  </si>
  <si>
    <t>5.0-11.5</t>
  </si>
  <si>
    <t>7.50-16.0</t>
  </si>
  <si>
    <t>8.0-14</t>
  </si>
  <si>
    <t>8.0-14.0</t>
  </si>
  <si>
    <t>10.0-17.0</t>
  </si>
  <si>
    <t>5-14.5</t>
  </si>
  <si>
    <t>6.5-14.5</t>
  </si>
  <si>
    <t>6.0-14.5</t>
  </si>
  <si>
    <t>1.5-5.25</t>
  </si>
  <si>
    <t>1.50-5.5</t>
  </si>
  <si>
    <t>2.5-7.25</t>
  </si>
  <si>
    <t>2.75-7.75</t>
  </si>
  <si>
    <t>1.50-6.75</t>
  </si>
  <si>
    <t>1.75-6.75</t>
  </si>
  <si>
    <t>2.75-6.75</t>
  </si>
  <si>
    <t>NEPSE Float Index (Closing)***</t>
  </si>
  <si>
    <t>Mar</t>
  </si>
  <si>
    <t>Table 3</t>
  </si>
  <si>
    <t xml:space="preserve"> Gross Foreign Exchange Holding of the Banking Sector</t>
  </si>
  <si>
    <t>Rs in Million</t>
  </si>
  <si>
    <t>Table 23</t>
  </si>
  <si>
    <t>S.N.</t>
  </si>
  <si>
    <t>Company</t>
  </si>
  <si>
    <t>Type of Security</t>
  </si>
  <si>
    <t>Permission Date</t>
  </si>
  <si>
    <t>Goodwill Finance Ltd.</t>
  </si>
  <si>
    <t>Rights</t>
  </si>
  <si>
    <t>7/27/2009 (4/12/2066)</t>
  </si>
  <si>
    <t>Birgung Finance Ltd.</t>
  </si>
  <si>
    <t>8/9/2009 (4/25/2066)</t>
  </si>
  <si>
    <t>Business Development Bank Ltd.</t>
  </si>
  <si>
    <t>8/26/2009 (5/10/2066)</t>
  </si>
  <si>
    <t>Mahalaxmi Finance Ltd.</t>
  </si>
  <si>
    <t>Butwal Finance Ltd.</t>
  </si>
  <si>
    <t>9/7/2009 (5/22/2066)</t>
  </si>
  <si>
    <t>Alliance Insurance Company Ltd.</t>
  </si>
  <si>
    <t>9/10/2009 (5/25/2066)</t>
  </si>
  <si>
    <t>Nepal SBI Bank Ltd.</t>
  </si>
  <si>
    <t>Laxmi Bank Ltd.</t>
  </si>
  <si>
    <t>10/15/2009 (6/29/2066)</t>
  </si>
  <si>
    <t>International Leasing &amp; Finance Co. Ltd.</t>
  </si>
  <si>
    <t>10/22/2009 (7/05/2066)</t>
  </si>
  <si>
    <t>Kuber Merchant Finance Co. Ltd.</t>
  </si>
  <si>
    <t>10/27/2009 (7/10/2066)</t>
  </si>
  <si>
    <t>Nepal Life Insurance Co. Ltd.</t>
  </si>
  <si>
    <t>11/04/2009 (7/18/2066)</t>
  </si>
  <si>
    <t>Himchuli Bikas Bank Ltd.</t>
  </si>
  <si>
    <t>11/10/2009 (7/24/2066)</t>
  </si>
  <si>
    <t>12/07/2009 (8/22/2066)</t>
  </si>
  <si>
    <t>Total</t>
  </si>
  <si>
    <t>Miteri Development Bank Ltd.</t>
  </si>
  <si>
    <t>Ordinary</t>
  </si>
  <si>
    <t>8/16/2009 (4/32/2066)</t>
  </si>
  <si>
    <t>Mahakali Bikash Bank Ltd.</t>
  </si>
  <si>
    <t>9/02/2009 (5/17/2066)</t>
  </si>
  <si>
    <t>Asian Life Insurance Company Ltd.</t>
  </si>
  <si>
    <t>9/16/2009 (5/31/2066)</t>
  </si>
  <si>
    <t>Kasthamandap Dev. Bank Ltd.</t>
  </si>
  <si>
    <t>9/22/2009 (6/06/2066)</t>
  </si>
  <si>
    <t>Resunga Bikash Bank Ltd.</t>
  </si>
  <si>
    <t>10/04/2009 (6/18/2066)</t>
  </si>
  <si>
    <t>Pathibhara Bikash Bank Ltd.</t>
  </si>
  <si>
    <t>10/11/2009 (6/25/2066)</t>
  </si>
  <si>
    <t>Udhyam Bikas Bank Ltd.</t>
  </si>
  <si>
    <t>Nerude Laghubitta Bikash Bank Ltd.</t>
  </si>
  <si>
    <t>Grand Total</t>
  </si>
  <si>
    <t>Source: SEBON</t>
  </si>
  <si>
    <t>Name of Companies</t>
  </si>
  <si>
    <t>Types of  Securities</t>
  </si>
  <si>
    <t>Listed Securities in Thousand</t>
  </si>
  <si>
    <t>Listed Amounts in million</t>
  </si>
  <si>
    <t>Listed Date</t>
  </si>
  <si>
    <t>Api Finance Ltd.</t>
  </si>
  <si>
    <t>Prime Com. Bank Ltd.</t>
  </si>
  <si>
    <t>Sunrise Bank Ltd.</t>
  </si>
  <si>
    <t>Vibor Bikas Bank Ltd.</t>
  </si>
  <si>
    <t>Arun Valley Hydropower Development Company Ltd</t>
  </si>
  <si>
    <t>Crystal Finance Ltd.</t>
  </si>
  <si>
    <t>Biratlaxmi Bikas Bank Ltd.</t>
  </si>
  <si>
    <t>United Finance Ltd.</t>
  </si>
  <si>
    <t>Premier Finance Ltd.</t>
  </si>
  <si>
    <t>Siddhartha Bank Ltd.</t>
  </si>
  <si>
    <t>Om Finance Ltd.</t>
  </si>
  <si>
    <t>Kumari Bank Ltd.</t>
  </si>
  <si>
    <t>Nirdhan Utthan Bank Ltd.</t>
  </si>
  <si>
    <t xml:space="preserve">Guheswori Merchant  Banking &amp; Finance </t>
  </si>
  <si>
    <t>Standard Charted Bank Ltd.</t>
  </si>
  <si>
    <t>Ace Development Bank Ltd.</t>
  </si>
  <si>
    <t>Sanima Bikas Bank Ltd.</t>
  </si>
  <si>
    <t>Nepal Bangaladesh Bank Ltd.</t>
  </si>
  <si>
    <t>Standard Finance Ltd.</t>
  </si>
  <si>
    <t>Shrijana Finance Ltd.</t>
  </si>
  <si>
    <t>Nepal Dev. &amp; Emp. Pro. Bank Ltd.</t>
  </si>
  <si>
    <t>DCBL Bank Ltd.</t>
  </si>
  <si>
    <t>NMB Bank Ltd.</t>
  </si>
  <si>
    <t>Lumbini Bank Ltd.</t>
  </si>
  <si>
    <t>Nepal Express Finance Ltd.</t>
  </si>
  <si>
    <t>Gurkha Development Bank Ltd.</t>
  </si>
  <si>
    <t>Navadurga Finance Co. Ltd.</t>
  </si>
  <si>
    <t>Narayani Dev. Bank Ltd.</t>
  </si>
  <si>
    <t>Civil Merchant Bittiya Santha Ltd.</t>
  </si>
  <si>
    <t>Prabhu Finance Ltd.</t>
  </si>
  <si>
    <t>Sagarmatha Merchant Banking &amp; Finance</t>
  </si>
  <si>
    <t>Fewa Finance Ltd.</t>
  </si>
  <si>
    <t>Central Finance Ltd.</t>
  </si>
  <si>
    <t>Bhrikutee Bikas Bank Ltd.</t>
  </si>
  <si>
    <t>Bikas Rinpatra 2071 "Kha"</t>
  </si>
  <si>
    <t>Gov. Bond</t>
  </si>
  <si>
    <t>Bikas Rinpatra 2073 "Ka"</t>
  </si>
  <si>
    <t>Source: Nepal Stock Exchange Limited</t>
  </si>
  <si>
    <t>12/22/2009 (9/07/2066)</t>
  </si>
  <si>
    <t xml:space="preserve"> 1/ Adjusting the exchange valuation gain of  Rs. 3806.49 million.</t>
  </si>
  <si>
    <t xml:space="preserve"> 2/ Adjusting the exchange valuation loss of Rs 9889.63 million.</t>
  </si>
  <si>
    <t>Global Bank Ltd.</t>
  </si>
  <si>
    <t>1/10/2010(9/17/2066)</t>
  </si>
  <si>
    <t>Paschimanchal Development Bank Ltd.</t>
  </si>
  <si>
    <t>1/03/2010(9/19/2066)</t>
  </si>
  <si>
    <t>Capital Merchant Banking &amp; Finance Ltd.</t>
  </si>
  <si>
    <t>1/06/2010(9/22/2066)</t>
  </si>
  <si>
    <t>Annapurna Bikas Bank Ltd.</t>
  </si>
  <si>
    <t>1/13/2010(9/29/2066)</t>
  </si>
  <si>
    <t>Triveni Bikash Bank Ltd.</t>
  </si>
  <si>
    <t>1/26/2010(10/12/2066)</t>
  </si>
  <si>
    <t>Yeti Finance Ltd.</t>
  </si>
  <si>
    <t>2/02/2010(10/19/2066)</t>
  </si>
  <si>
    <t>Prudential Finance Co. Ltd.</t>
  </si>
  <si>
    <t>2/23/2010(11/11/2066)</t>
  </si>
  <si>
    <t>CMB Finance Ltd.</t>
  </si>
  <si>
    <t>2/25/2010(11/13/2066)</t>
  </si>
  <si>
    <t>Sewa Bikas Bank Ltd.</t>
  </si>
  <si>
    <t>12/16/2009(9/01/2066)</t>
  </si>
  <si>
    <t>City Development Bank Ltd.</t>
  </si>
  <si>
    <t>1/08/2010(9/24/2066)</t>
  </si>
  <si>
    <t>Nilgiri Vikash Bank Ltd.</t>
  </si>
  <si>
    <t>1/14/2010(9/30/2066)</t>
  </si>
  <si>
    <t>1/25/2010(10/07/2066)</t>
  </si>
  <si>
    <t>Manakamana Dev. Bank Ltd.</t>
  </si>
  <si>
    <t>2/03/2010(10/20/2066)</t>
  </si>
  <si>
    <t>Gaurishankar Dev. Bank Ltd.</t>
  </si>
  <si>
    <t>2/10/2010(10/27/2066)</t>
  </si>
  <si>
    <t>Agriculture Dev. Bank Ltd.</t>
  </si>
  <si>
    <t>Prime Life Insurance Ltd.</t>
  </si>
  <si>
    <t>2/11/2010(10/28/2066)</t>
  </si>
  <si>
    <t>Surya life Insurance Co. Ltd.</t>
  </si>
  <si>
    <t>Zenith Finance Limited</t>
  </si>
  <si>
    <t>3/02/2010(11/18/2066)</t>
  </si>
  <si>
    <t>Shubhalaxmi Finance Ltd.</t>
  </si>
  <si>
    <t>4/8/2010(12/26/2066)</t>
  </si>
  <si>
    <t>Listed Securities  in Nepal Stock Exchange Limited</t>
  </si>
  <si>
    <t>Ordinary share</t>
  </si>
  <si>
    <t>Madhyamnchal Grameen Bikas Bank</t>
  </si>
  <si>
    <t>Public Devlopment Bank Ltd.</t>
  </si>
  <si>
    <t>Mahakali bikash Bank Ltd.</t>
  </si>
  <si>
    <t>Mitery Development Bank Ltd.</t>
  </si>
  <si>
    <t>7-Feb.-10</t>
  </si>
  <si>
    <t>Pathiva Bikas Bank Ltd.</t>
  </si>
  <si>
    <t>Bonus share</t>
  </si>
  <si>
    <t>Nabil Bank Ltd.</t>
  </si>
  <si>
    <t>Bank of Kathmandu Ltd.</t>
  </si>
  <si>
    <t>Himalayan Bank Ltd.</t>
  </si>
  <si>
    <t>Everest Bank Ltd.</t>
  </si>
  <si>
    <t>Malika Bikash Bank Ltd.</t>
  </si>
  <si>
    <t>Universal Finance Ltd.</t>
  </si>
  <si>
    <t>World Merchant Banking &amp; finance Ltd.</t>
  </si>
  <si>
    <t>goodwill Finance Ltd.</t>
  </si>
  <si>
    <t>Nepal Industrial &amp; comm. Bank Ltd.</t>
  </si>
  <si>
    <t>Shree Invest. &amp; Finance Ltd.</t>
  </si>
  <si>
    <t>Royal Merch. Banking &amp; Finance Ltd.</t>
  </si>
  <si>
    <t>22-Feb.-10</t>
  </si>
  <si>
    <t>IME finance Ltd.</t>
  </si>
  <si>
    <t>Annapurna Finance Ltd.</t>
  </si>
  <si>
    <t>3-Mar.-10</t>
  </si>
  <si>
    <t>Sahayagi Bikash Bank Ltd.</t>
  </si>
  <si>
    <t>Reliable Finance Ltd.</t>
  </si>
  <si>
    <t>NIDC Capital Markets Ltd.</t>
  </si>
  <si>
    <t>Soaltee Hotel Ltd.</t>
  </si>
  <si>
    <t>NDEP Development Bank Ltd.</t>
  </si>
  <si>
    <t>Prime Commercial Bank Ltd.</t>
  </si>
  <si>
    <t>Rights share</t>
  </si>
  <si>
    <t>General Finance Ltd.</t>
  </si>
  <si>
    <t>Lord Buddha Finance Ltd.</t>
  </si>
  <si>
    <t>Malika Bikas Bank Ltd.</t>
  </si>
  <si>
    <t>Everest Finance Ltd.</t>
  </si>
  <si>
    <t>World Merchant Banking &amp; Finance Ltd.</t>
  </si>
  <si>
    <t>Nepal Shreelanka Mer. Bank &amp; Fin. Ltd.</t>
  </si>
  <si>
    <t>Laxmi |Bank Ltd.</t>
  </si>
  <si>
    <t>Kaski Finance Ltd.</t>
  </si>
  <si>
    <t>Birgunj Finance Ltd.</t>
  </si>
  <si>
    <t>Patan Finance Ltd.</t>
  </si>
  <si>
    <t>Aliance Insurance Co. Ltd.</t>
  </si>
  <si>
    <t>Bikash Rinpatra 2069</t>
  </si>
  <si>
    <t>Public Issue Approval by SEBON</t>
  </si>
  <si>
    <t>Table 24</t>
  </si>
  <si>
    <t xml:space="preserve">Number of Listed Companies </t>
  </si>
  <si>
    <t>Market Capitalization of Listed Companies (Rs in million)</t>
  </si>
  <si>
    <t xml:space="preserve">Particulars                                                                    </t>
  </si>
  <si>
    <t>Share %</t>
  </si>
  <si>
    <t xml:space="preserve">Total </t>
  </si>
  <si>
    <t>Financial Institutions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</si>
  <si>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</si>
  <si>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</si>
  <si>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</si>
  <si>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</si>
  <si>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Manufacturing &amp; Processing</t>
  </si>
  <si>
    <t>Hotel</t>
  </si>
  <si>
    <t>Trading</t>
  </si>
  <si>
    <t>Hydro Power</t>
  </si>
  <si>
    <t>Others</t>
  </si>
  <si>
    <t>3 Over</t>
  </si>
  <si>
    <t xml:space="preserve">5 Over </t>
  </si>
  <si>
    <t>Table 25</t>
  </si>
  <si>
    <t>Share Market Activities</t>
  </si>
  <si>
    <t>INDEX</t>
  </si>
  <si>
    <t>Group</t>
  </si>
  <si>
    <t>Closing</t>
  </si>
  <si>
    <t>High</t>
  </si>
  <si>
    <t>Low</t>
  </si>
  <si>
    <t>4 over 1</t>
  </si>
  <si>
    <t>7 over 4</t>
  </si>
  <si>
    <t>Commercial Banks</t>
  </si>
  <si>
    <t>Development Banks</t>
  </si>
  <si>
    <t>Insurance Companies</t>
  </si>
  <si>
    <t>Finance Companies</t>
  </si>
  <si>
    <t>NEPSE Overall Index*</t>
  </si>
  <si>
    <t>NEPSE Sensitive Index**</t>
  </si>
  <si>
    <t>NEPSE Float Index***</t>
  </si>
  <si>
    <t xml:space="preserve"> Turnover Details</t>
  </si>
  <si>
    <t>Share Unit</t>
  </si>
  <si>
    <t xml:space="preserve"> Share Amount </t>
  </si>
  <si>
    <t>Share Units ('000)</t>
  </si>
  <si>
    <t>Rs               in million</t>
  </si>
  <si>
    <t>% Share of Value</t>
  </si>
  <si>
    <t>Rs  in              million</t>
  </si>
  <si>
    <t>7over 4</t>
  </si>
  <si>
    <t>5 over 2</t>
  </si>
  <si>
    <t>Hydropower</t>
  </si>
  <si>
    <t>Mutual Fund</t>
  </si>
  <si>
    <t>Preferred Stock</t>
  </si>
  <si>
    <t>Promoter Share</t>
  </si>
  <si>
    <t>** Base; July 16, 2006</t>
  </si>
  <si>
    <t>Table No.</t>
  </si>
  <si>
    <t>Monetary and Credit Aggregates</t>
  </si>
  <si>
    <t>Factors Affecting Reserve Money</t>
  </si>
  <si>
    <t>Deposit Details of Commercial Banks</t>
  </si>
  <si>
    <t>Sectorwise Credit Flows of Commercial Banks</t>
  </si>
  <si>
    <t>Securitywise Credit Flows of Commercial Banks</t>
  </si>
  <si>
    <t>Monetary Operations</t>
  </si>
  <si>
    <t>Outright Sale Auction</t>
  </si>
  <si>
    <t>Outright Purchase Auction</t>
  </si>
  <si>
    <t>Repo Auction</t>
  </si>
  <si>
    <t>Reverse Repo Auction</t>
  </si>
  <si>
    <t>Foreign Exchange Intervention (in NRS)</t>
  </si>
  <si>
    <t>Foreign Exchange Intervention (in US$)</t>
  </si>
  <si>
    <t>Indian Currency Purchase</t>
  </si>
  <si>
    <t>Standing Liquidity Facility (SLF)</t>
  </si>
  <si>
    <t>Interbank Transaction and Interest Rates</t>
  </si>
  <si>
    <t>Interbank Transaction (Amount)</t>
  </si>
  <si>
    <t>Weighted Average Treasury Bills Rate (91-day)</t>
  </si>
  <si>
    <t>Weighted Average Treasury Bills Rate(364 day)</t>
  </si>
  <si>
    <t>Weighted Average Interbank Transaction Rate</t>
  </si>
  <si>
    <t>Stock Market</t>
  </si>
  <si>
    <t>Listed Companies and their Market Capitalization</t>
  </si>
  <si>
    <t>Share Market Activities and Turnover Details</t>
  </si>
  <si>
    <t>Prices</t>
  </si>
  <si>
    <t>Core CPI Inflation</t>
  </si>
  <si>
    <t>National Urban Consumer Price Index (Monthly Series)</t>
  </si>
  <si>
    <t>National Wholesale Price Index (Monthly Series)</t>
  </si>
  <si>
    <t>Government Finance</t>
  </si>
  <si>
    <t xml:space="preserve">Fresh Treasury Bills </t>
  </si>
  <si>
    <t>External Sector</t>
  </si>
  <si>
    <t>Import from India against the US Dollar Payment</t>
  </si>
  <si>
    <t>Gross Foreign Exchange Holdings of the Banking Sector</t>
  </si>
  <si>
    <t xml:space="preserve">Gross Foreign Exchange Holdings of the Banking Sector in US$ </t>
  </si>
  <si>
    <t>Percent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</si>
  <si>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</si>
  <si>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</si>
  <si>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</si>
  <si>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</si>
  <si>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</si>
  <si>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Govt.,Net</t>
  </si>
  <si>
    <t xml:space="preserve">            Claims on Govt.</t>
  </si>
  <si>
    <t xml:space="preserve">            Govt. Deposits</t>
  </si>
  <si>
    <t xml:space="preserve">   b. Claims on Govt. Ent.</t>
  </si>
  <si>
    <t xml:space="preserve">   c. Claims on Non-Gov Fin.Ent</t>
  </si>
  <si>
    <t xml:space="preserve">  d. Claims on Banks</t>
  </si>
  <si>
    <t xml:space="preserve">  e. Claims on Pvt. Sector</t>
  </si>
  <si>
    <t>2.2 Other Items, Net</t>
  </si>
  <si>
    <t xml:space="preserve">3. Reserve Money </t>
  </si>
  <si>
    <t xml:space="preserve">   a.   Currency Outside NRB</t>
  </si>
  <si>
    <t xml:space="preserve">   b.  Deposits of Com. Banks</t>
  </si>
  <si>
    <t xml:space="preserve">   c. Other Deposits</t>
  </si>
  <si>
    <t>4. Reserve Money (Use)</t>
  </si>
  <si>
    <t>5. Govt Deposits/Overdraft*</t>
  </si>
  <si>
    <t>*Government deposits(-)/Overdraft(+)</t>
  </si>
  <si>
    <t>Table 5</t>
  </si>
  <si>
    <t>1. Foreign Deposits</t>
  </si>
  <si>
    <t>2. Village Development Committees</t>
  </si>
  <si>
    <t>3. Financial Institutions</t>
  </si>
  <si>
    <t>3.1 Deposit collection Institution</t>
  </si>
  <si>
    <t>3.2 Non-Deposit Financial Institutions</t>
  </si>
  <si>
    <t xml:space="preserve">           a. Insurance Companies</t>
  </si>
  <si>
    <t xml:space="preserve">           b. Employees Provident Fund</t>
  </si>
  <si>
    <t xml:space="preserve">          c. Citizen Investment Trust</t>
  </si>
  <si>
    <t xml:space="preserve">          d. Others</t>
  </si>
  <si>
    <t>3.3 Other Financial Institutions</t>
  </si>
  <si>
    <t>4. Govt Corporations</t>
  </si>
  <si>
    <t>5. Non Govt Corporations</t>
  </si>
  <si>
    <t>6. Inter Bank deposits</t>
  </si>
  <si>
    <t>7. Non Profit Organisations</t>
  </si>
  <si>
    <t>8. Individuals</t>
  </si>
  <si>
    <t>9. Miscellaneous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</si>
  <si>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</si>
  <si>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</si>
  <si>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</si>
  <si>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</si>
  <si>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</si>
  <si>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</si>
  <si>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>Table 6</t>
  </si>
  <si>
    <t>Headings</t>
  </si>
  <si>
    <t xml:space="preserve"> 1 Agriculture</t>
  </si>
  <si>
    <t xml:space="preserve">     1.1 Farming /Farming Service</t>
  </si>
  <si>
    <t xml:space="preserve">     1.2 Tea</t>
  </si>
  <si>
    <t xml:space="preserve">     1.3 Animals Farming/Service</t>
  </si>
  <si>
    <t xml:space="preserve">     1.4 Forest, Fish Farming, Shlauter</t>
  </si>
  <si>
    <t xml:space="preserve">     1.5 Other Agriculture &amp; Agricultural Services</t>
  </si>
  <si>
    <t xml:space="preserve"> 2 Mines</t>
  </si>
  <si>
    <t xml:space="preserve">     2.1 Metals (Iron, Lead etc.)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</si>
  <si>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</si>
  <si>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</si>
  <si>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</si>
  <si>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</si>
  <si>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2.6 Oil &amp; Gas Extraction</t>
  </si>
  <si>
    <t xml:space="preserve">     2.7 About Mines Others</t>
  </si>
  <si>
    <t xml:space="preserve"> 3 Productions</t>
  </si>
  <si>
    <t xml:space="preserve">     3.1 Food Production ( Packing, Processing)</t>
  </si>
  <si>
    <t xml:space="preserve">     3.2 Sugar</t>
  </si>
  <si>
    <t xml:space="preserve">     3.3 Drinking Materials (Bear, Alcohol, Soda etc)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</si>
  <si>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</si>
  <si>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</si>
  <si>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</si>
  <si>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</si>
  <si>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</si>
  <si>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3.7 Textile Production &amp; Ready Made Clothings</t>
  </si>
  <si>
    <t xml:space="preserve">     3.8 Loging &amp; Timber Production / Furniture</t>
  </si>
  <si>
    <t xml:space="preserve">     3.9 Paper</t>
  </si>
  <si>
    <t xml:space="preserve">     3.10 Printing &amp; Publishing</t>
  </si>
  <si>
    <t xml:space="preserve">     3.11 Industrial &amp; Agricultural</t>
  </si>
  <si>
    <t xml:space="preserve">     3.12 Medicine</t>
  </si>
  <si>
    <t xml:space="preserve">     3.13 Processed Oil &amp; Charcoal Production</t>
  </si>
  <si>
    <t xml:space="preserve">     3.14 Rasin &amp; Tarpin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</si>
  <si>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</si>
  <si>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</si>
  <si>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</si>
  <si>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</si>
  <si>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3.19 Stone, Soil &amp; Lead Production</t>
  </si>
  <si>
    <t xml:space="preserve">     3.20 Metals - Basic Iron &amp; Steel Plants</t>
  </si>
  <si>
    <t xml:space="preserve">     3.21 Metals - Other Plants</t>
  </si>
  <si>
    <t xml:space="preserve">     3.22 Miscellaneous Productions</t>
  </si>
  <si>
    <t xml:space="preserve"> 4 Construction</t>
  </si>
  <si>
    <t xml:space="preserve">     4.1 Residential</t>
  </si>
  <si>
    <t xml:space="preserve">     4.2 Non Residential</t>
  </si>
  <si>
    <t xml:space="preserve">     4.3 Heavy Constructions (Highway, Bridges etc)</t>
  </si>
  <si>
    <t xml:space="preserve"> 5 Metal Productions,Machinary &amp; Electrical Tools &amp; fitting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</si>
  <si>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</si>
  <si>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</si>
  <si>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</si>
  <si>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5.4 Machinary - Construction, Oil, Mines</t>
  </si>
  <si>
    <t xml:space="preserve">     5.5 Machinary - Office &amp; Computing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</si>
  <si>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</si>
  <si>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</si>
  <si>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</si>
  <si>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</si>
  <si>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</si>
  <si>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</si>
  <si>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</si>
  <si>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</si>
  <si>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6 Transportation Equipment Production &amp; Fitting</t>
  </si>
  <si>
    <t xml:space="preserve">     6.1 Vehicles,Vehicle Parts</t>
  </si>
  <si>
    <t xml:space="preserve">     6.2 Jet Boat</t>
  </si>
  <si>
    <t xml:space="preserve">     6.3 Aircraft &amp; Aircraft Parts</t>
  </si>
  <si>
    <t xml:space="preserve">     6.4 Other Parts about Transportation</t>
  </si>
  <si>
    <t xml:space="preserve"> 7 Transportation, Communications &amp; Public Services</t>
  </si>
  <si>
    <t xml:space="preserve">     7.1 Railways &amp; Passengers Vehicles</t>
  </si>
  <si>
    <t xml:space="preserve">     7.2 Truck Services &amp; Store Arrangements</t>
  </si>
  <si>
    <t xml:space="preserve">     7.3 Water Transportation</t>
  </si>
  <si>
    <t xml:space="preserve">     7.4 Pipe Lines Except Natural Gas</t>
  </si>
  <si>
    <t xml:space="preserve">     7.5 Communications</t>
  </si>
  <si>
    <t xml:space="preserve">     7.6 Electricity</t>
  </si>
  <si>
    <t xml:space="preserve">     7.7 Gas &amp; Gas Pipe Line Services</t>
  </si>
  <si>
    <t xml:space="preserve">     7.8 Other Services</t>
  </si>
  <si>
    <t xml:space="preserve"> 8 Wholesaler &amp; Retailers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</si>
  <si>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</si>
  <si>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</si>
  <si>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</si>
  <si>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</si>
  <si>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</si>
  <si>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</si>
  <si>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9 Finance, Insurance &amp; Fixed Assets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</si>
  <si>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</si>
  <si>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</si>
  <si>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</si>
  <si>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</si>
  <si>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9.5 Saving &amp; Debt Cooperatives</t>
  </si>
  <si>
    <t xml:space="preserve">     9.6 Pension Fund &amp; Insurance Companies</t>
  </si>
  <si>
    <t xml:space="preserve">     9.7 Other Financial Institutions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</si>
  <si>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</si>
  <si>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</si>
  <si>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</si>
  <si>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 xml:space="preserve">     9.11 Real Estates</t>
  </si>
  <si>
    <t xml:space="preserve">     9.12 Other Investment Instutions</t>
  </si>
  <si>
    <t xml:space="preserve"> 10 Service Industries</t>
  </si>
  <si>
    <t xml:space="preserve">     10.1 Tourism (Treaking, Mountaining, Resort, Rafting, Camping etc</t>
  </si>
  <si>
    <t xml:space="preserve">     10.2 Hotel</t>
  </si>
  <si>
    <t xml:space="preserve">     10.3 Advertising Agency</t>
  </si>
  <si>
    <t xml:space="preserve">     10.4 Automotive Services</t>
  </si>
  <si>
    <t xml:space="preserve">     10.5 Health Services</t>
  </si>
  <si>
    <t xml:space="preserve">     10.6 Hospitals, Clinic etc</t>
  </si>
  <si>
    <t xml:space="preserve">     10.7 Educational Services</t>
  </si>
  <si>
    <t xml:space="preserve">     10.8 Entertainment, Recreation, Films</t>
  </si>
  <si>
    <t xml:space="preserve">     10.9 Other Service companies</t>
  </si>
  <si>
    <t xml:space="preserve"> 11 Consumable Loan</t>
  </si>
  <si>
    <t xml:space="preserve">     11.1 Gold, Silver</t>
  </si>
  <si>
    <t xml:space="preserve">     11.2 Fixed A/c Receipt</t>
  </si>
  <si>
    <t xml:space="preserve">     11.3 Guarantee Bond</t>
  </si>
  <si>
    <t xml:space="preserve">     11.4 Credit Card</t>
  </si>
  <si>
    <t xml:space="preserve"> 12 Local Government</t>
  </si>
  <si>
    <t xml:space="preserve"> 13 Others</t>
  </si>
  <si>
    <t>Total (1 to 13)</t>
  </si>
  <si>
    <t>Table 7</t>
  </si>
  <si>
    <t>Securitywise Credit Flows of Ccommercial Banks</t>
  </si>
  <si>
    <t xml:space="preserve"> 1 Gold/Silver</t>
  </si>
  <si>
    <t xml:space="preserve"> 2 Government Securities</t>
  </si>
  <si>
    <t xml:space="preserve"> 3 Non Government Securities</t>
  </si>
  <si>
    <t xml:space="preserve"> 4 Fixed A/c Receipt</t>
  </si>
  <si>
    <t xml:space="preserve">      4.1 On Own Bank</t>
  </si>
  <si>
    <t xml:space="preserve">      4.2 On Other Banks</t>
  </si>
  <si>
    <t xml:space="preserve"> 5 Asset Guarantee</t>
  </si>
  <si>
    <t xml:space="preserve">  5.1 Fixed Assets</t>
  </si>
  <si>
    <t xml:space="preserve">   5.1.1 Lands  &amp; Buildings</t>
  </si>
  <si>
    <t xml:space="preserve">   5.1.2 Machinary &amp; Tools</t>
  </si>
  <si>
    <t xml:space="preserve">   5.1.3 Furniture &amp; Fixture</t>
  </si>
  <si>
    <t xml:space="preserve">   5.1.4 Vehicles</t>
  </si>
  <si>
    <t xml:space="preserve">   5.1.5 Other Fixed Assets</t>
  </si>
  <si>
    <t xml:space="preserve"> 5.2 Current  Assets</t>
  </si>
  <si>
    <t xml:space="preserve">   5.2.1 Agricultural Products</t>
  </si>
  <si>
    <t xml:space="preserve">     5.2.1.1 Rice</t>
  </si>
  <si>
    <t xml:space="preserve">     5.2.1.2 Raw Jute</t>
  </si>
  <si>
    <t xml:space="preserve">     5.2.1.3 Other Agricultural Products</t>
  </si>
  <si>
    <t xml:space="preserve">     5.2.2 Other Non Agricultural Products</t>
  </si>
  <si>
    <t xml:space="preserve">       5.2.2.1 Raw Materials</t>
  </si>
  <si>
    <t>Import of Major Commodities from India</t>
  </si>
  <si>
    <t xml:space="preserve">       5.2.2.2 Semi Ready Made Goods</t>
  </si>
  <si>
    <t xml:space="preserve">       5.2.2.3 Readymade Goods</t>
  </si>
  <si>
    <t xml:space="preserve">        5.2.2.3.1 Salt, Sugar, Ghee, Oil</t>
  </si>
  <si>
    <t xml:space="preserve">        5.2.2.3.2 Clothing</t>
  </si>
  <si>
    <t xml:space="preserve">        5.2.2.3.3 Other Goods</t>
  </si>
  <si>
    <t xml:space="preserve"> 6 On Bills Guarantee</t>
  </si>
  <si>
    <t xml:space="preserve">   6.1 Domestic Bills</t>
  </si>
  <si>
    <t xml:space="preserve">   6.2 Foreign Bills</t>
  </si>
  <si>
    <t xml:space="preserve">     6.2.1 Import Bill &amp; Letter of Credit</t>
  </si>
  <si>
    <t xml:space="preserve">     6.2.2 Export Bill</t>
  </si>
  <si>
    <t xml:space="preserve">     6.2.3 Against  Export Bill</t>
  </si>
  <si>
    <t xml:space="preserve">     6.2.4 Other Foreign Bills</t>
  </si>
  <si>
    <t xml:space="preserve"> 7 Guarantee</t>
  </si>
  <si>
    <t xml:space="preserve">      7.1 Government Guarantee</t>
  </si>
  <si>
    <t xml:space="preserve">      7.2 Institutional Guarantee</t>
  </si>
  <si>
    <t xml:space="preserve">      7.3 Personal Guarantee</t>
  </si>
  <si>
    <t xml:space="preserve">      7.4 Group Guarantee</t>
  </si>
  <si>
    <t xml:space="preserve">      7.5 On Other Guarantee</t>
  </si>
  <si>
    <t xml:space="preserve"> 8 Credit Card</t>
  </si>
  <si>
    <t xml:space="preserve"> 9 Earthquake Victim Loan</t>
  </si>
  <si>
    <t xml:space="preserve"> 10 Others</t>
  </si>
  <si>
    <t>Name of Corporation</t>
  </si>
  <si>
    <t xml:space="preserve">     1. Industrial</t>
  </si>
  <si>
    <t xml:space="preserve">         1.1 Agricultural Lime Industries Ltd.</t>
  </si>
  <si>
    <t xml:space="preserve">         1.2 Birjung Sugar Mills Ltd.</t>
  </si>
  <si>
    <t xml:space="preserve">         1.3 Dairy Development Corporation</t>
  </si>
  <si>
    <t xml:space="preserve">         1.4 Herbs Production and Processing Center Ltd.</t>
  </si>
  <si>
    <t xml:space="preserve">         1.5 Hetauda Cement Industries Ltd.</t>
  </si>
  <si>
    <t xml:space="preserve">         1.6 Janakpur Cigaratte Factory Ltd.</t>
  </si>
  <si>
    <t xml:space="preserve">         1.7 Limbini Sugar Mills Ltd.</t>
  </si>
  <si>
    <t xml:space="preserve">         1.8 Nepal Rosin and Terpentine Ltd.</t>
  </si>
  <si>
    <t xml:space="preserve">         1.9 Royal Drugs LTd.</t>
  </si>
  <si>
    <t xml:space="preserve">         1.10 Udaypur Cement Industries Ltd.</t>
  </si>
  <si>
    <t xml:space="preserve">         1.11 Nepal Orient and Magnesite Pvt. LTd.</t>
  </si>
  <si>
    <t xml:space="preserve">         1.12 Himal Cement Company</t>
  </si>
  <si>
    <t xml:space="preserve">         1.13 Hetauda Textile Industries Ltd.</t>
  </si>
  <si>
    <t>Siddhartha Bank Ltd</t>
  </si>
  <si>
    <t>05/28/2010(02/14/067)</t>
  </si>
  <si>
    <t xml:space="preserve"> Sahay ogi Vikas Bank Ltd </t>
  </si>
  <si>
    <t>05/31/2010(02/17/067)</t>
  </si>
  <si>
    <t xml:space="preserve"> Sunrise Bank Ltd </t>
  </si>
  <si>
    <t>06/01/2010(02/18/067)</t>
  </si>
  <si>
    <t>Gorkha Finance Ltd</t>
  </si>
  <si>
    <t>06/08/2010(02/25/067)</t>
  </si>
  <si>
    <t xml:space="preserve">Unque Financial Institution Ltd </t>
  </si>
  <si>
    <t>06/02/2010(02/19/067)</t>
  </si>
  <si>
    <t>Seti Bittiya Sanstha Ltd</t>
  </si>
  <si>
    <t>06/03/2010(02/20/067)</t>
  </si>
  <si>
    <t xml:space="preserve">Arniko Development Bank Ltd </t>
  </si>
  <si>
    <t>05/25/2010(02/11/067)</t>
  </si>
  <si>
    <t>Kasthamandap Development Bank Ltd.</t>
  </si>
  <si>
    <t>Taragaon Regency Hotel</t>
  </si>
  <si>
    <t>Further Public Issue</t>
  </si>
  <si>
    <t>Paschimanchal Finance Co. Ltd.</t>
  </si>
  <si>
    <t>Paschimnchal Development Bank Ltd.</t>
  </si>
  <si>
    <t>Gorkha Finance Ltd.</t>
  </si>
  <si>
    <t>Swabalamban Bikas Bank Ltd.</t>
  </si>
  <si>
    <t>World Mer. Banking &amp; Finance Ltd.</t>
  </si>
  <si>
    <t>Lalitpur Finance Ltd.</t>
  </si>
  <si>
    <t>Nepal Awas Bikas Bitta Co Ltd.</t>
  </si>
  <si>
    <t>Birat Laxmi Bikas Bank Ltd.</t>
  </si>
  <si>
    <t>Arun Valley Hydro Power Co Ltd.</t>
  </si>
  <si>
    <t>Kuber Merchant Finance Ltd.</t>
  </si>
  <si>
    <t>National Life Insurance Co. Ltd.</t>
  </si>
  <si>
    <t>Eleven Month</t>
  </si>
  <si>
    <t xml:space="preserve">         1.14 Bhaktapur Brick Factory</t>
  </si>
  <si>
    <t xml:space="preserve">         1.15 Others</t>
  </si>
  <si>
    <t xml:space="preserve">     2 Trading</t>
  </si>
  <si>
    <t>Loan to Government Enterprises</t>
  </si>
  <si>
    <t xml:space="preserve">         2.1 Agriculture Input Corporation</t>
  </si>
  <si>
    <t xml:space="preserve">         2.2 Cottage Indutries Development Corporation</t>
  </si>
  <si>
    <t>Mid- June, 2010</t>
  </si>
  <si>
    <t>Mid-June, 2010</t>
  </si>
  <si>
    <t xml:space="preserve">         2.3 National Trading Ltd.</t>
  </si>
  <si>
    <t xml:space="preserve">         2.4 Nepal Food Corporation</t>
  </si>
  <si>
    <t xml:space="preserve">         2.5 Nepal Oil Corporation</t>
  </si>
  <si>
    <t xml:space="preserve">         2.6 The Timbre Corporation of Nepal</t>
  </si>
  <si>
    <t xml:space="preserve">         2.7 Others</t>
  </si>
  <si>
    <t xml:space="preserve">     3 Financial</t>
  </si>
  <si>
    <t xml:space="preserve">         3.1 Agriculture Development Bank</t>
  </si>
  <si>
    <t xml:space="preserve">         3.2 Nepal Industrial Development Corporation</t>
  </si>
  <si>
    <t xml:space="preserve">         3.3 Rastria Banijya Bank</t>
  </si>
  <si>
    <t xml:space="preserve">         3.4 Credit Insurance and Loan Guarantee Corp. Pvt. Ltd.</t>
  </si>
  <si>
    <t xml:space="preserve">         3.5 Nepal Housing Development Finance Company</t>
  </si>
  <si>
    <t xml:space="preserve">         3.6 Nepal Stock Exchange</t>
  </si>
  <si>
    <t xml:space="preserve">         3.7 Citizen Investment Fund</t>
  </si>
  <si>
    <t xml:space="preserve">         3.8 National Insurance Corporation</t>
  </si>
  <si>
    <t xml:space="preserve">         3.9 Others</t>
  </si>
  <si>
    <t xml:space="preserve">     4 Service Oriented</t>
  </si>
  <si>
    <t xml:space="preserve">         4.1 Insutrial Area Management Ltd.</t>
  </si>
  <si>
    <t xml:space="preserve">         4.2 National Construction Company Nepal Ltd.</t>
  </si>
  <si>
    <t xml:space="preserve">         4.3 Nepal Traportaion and Warehouse Management Co. Ltd.</t>
  </si>
  <si>
    <t xml:space="preserve">         4.4 Nepal Engineering Consultancy Service Center Ltd.</t>
  </si>
  <si>
    <t xml:space="preserve">         4.5 Nepal Airlines Corporation</t>
  </si>
  <si>
    <t xml:space="preserve">         4.6 National Productivity and Economic Development Center Ltd.</t>
  </si>
  <si>
    <t xml:space="preserve">         4.7 Nepal Transportation Corporation</t>
  </si>
  <si>
    <t xml:space="preserve">         4.8 Others</t>
  </si>
  <si>
    <t xml:space="preserve">     5 Other Government Corporations</t>
  </si>
  <si>
    <t xml:space="preserve">         5.1 Cultural Corporation</t>
  </si>
  <si>
    <t xml:space="preserve">         5.2 Gorakhapatra Corporation</t>
  </si>
  <si>
    <t xml:space="preserve">         5.3 Janak Educationa Material Center Ltd.</t>
  </si>
  <si>
    <t xml:space="preserve">         5.4 Nepal Television</t>
  </si>
  <si>
    <t xml:space="preserve">         5.5 Rural Housing Company Ltd.</t>
  </si>
  <si>
    <t xml:space="preserve">         5.6 Nepal Water Supply Corporation</t>
  </si>
  <si>
    <t xml:space="preserve">         5.7 Nepal Electricity Authority</t>
  </si>
  <si>
    <t>Public Issue Approval</t>
  </si>
  <si>
    <t>Bank of Asia Ltd</t>
  </si>
  <si>
    <t>04/16/2010(01/03/067)</t>
  </si>
  <si>
    <t>Pashupati Development Bank Ltd.</t>
  </si>
  <si>
    <t>04/18/2010(01/05/067)</t>
  </si>
  <si>
    <t>Om Finance Ltd</t>
  </si>
  <si>
    <t>04/26/2010(01/13/067)</t>
  </si>
  <si>
    <t>04/28/2010(01/15/067)</t>
  </si>
  <si>
    <t>Alpine Development Bank Ltd.</t>
  </si>
  <si>
    <t>Diyalo Bikas Bank Ltd.</t>
  </si>
  <si>
    <t>04/29/2010(01/16/0670</t>
  </si>
  <si>
    <t>Western Development Bank Ltd.</t>
  </si>
  <si>
    <t>05/03/2010(01/20/067)</t>
  </si>
  <si>
    <t>Surya Darshan Finance Co. Ltd.</t>
  </si>
  <si>
    <t>05/13/2010(01/30/067)</t>
  </si>
  <si>
    <t>Asian Life Insurance Co. Ltd.</t>
  </si>
  <si>
    <t>Resunga Bikas Bank Ltd.</t>
  </si>
  <si>
    <t>Lumbini Finance Ltd.</t>
  </si>
  <si>
    <t>Guheswori Merchant Banking &amp; Finance Ltd.</t>
  </si>
  <si>
    <t>Nepal Finance Ltd.</t>
  </si>
  <si>
    <t>Imperial Finance Ltd.</t>
  </si>
  <si>
    <t>Nepal Share Markets &amp; Finance Ltd.</t>
  </si>
  <si>
    <t>Rs. in Million</t>
  </si>
  <si>
    <t>Listed Companies and Market Capitalization</t>
  </si>
  <si>
    <t xml:space="preserve">         5.8 Nepal Telecommunication Corporation</t>
  </si>
  <si>
    <t xml:space="preserve">         5.9 Civial Aviation Authority</t>
  </si>
  <si>
    <t xml:space="preserve">         5.10 Others</t>
  </si>
  <si>
    <t xml:space="preserve">Financial </t>
  </si>
  <si>
    <t xml:space="preserve">Non-financial </t>
  </si>
  <si>
    <t>Capitalised Interest</t>
  </si>
  <si>
    <t xml:space="preserve">    Financial </t>
  </si>
  <si>
    <t xml:space="preserve">   Non-financial</t>
  </si>
  <si>
    <t>Table 9</t>
  </si>
  <si>
    <t>Outright Sale Auction*</t>
  </si>
  <si>
    <t>2004/05</t>
  </si>
  <si>
    <t>2005/06</t>
  </si>
  <si>
    <t>2006/07</t>
  </si>
  <si>
    <t>Wtd. Int. Rate (%)</t>
  </si>
  <si>
    <t>Wtd. Int. Rate = Weighted interest rate.</t>
  </si>
  <si>
    <t>* Since 2004/05, the outright sale auction of treasury bills has been used as a monetary</t>
  </si>
  <si>
    <t xml:space="preserve">   instrument which takes place at the initiative of NRB.</t>
  </si>
  <si>
    <t>Table 10</t>
  </si>
  <si>
    <t>Outright Purchase Auction*</t>
  </si>
  <si>
    <t>* Since 2004/05, the outright purchase auction of treasury bills has been used as a monetary</t>
  </si>
  <si>
    <t>Table 11</t>
  </si>
  <si>
    <t>Repo Auction*</t>
  </si>
  <si>
    <t>* Since 2004/05, the repo auction of treasury bills has been used as a monetary</t>
  </si>
  <si>
    <t>Table 12</t>
  </si>
  <si>
    <t>Reverse Repo Auction*</t>
  </si>
  <si>
    <t>* Since 2004/05, the reverse repo auction of treasury bills has been used as a monetary</t>
  </si>
  <si>
    <t>Table 13</t>
  </si>
  <si>
    <t>Foreign Exchange Intervention*</t>
  </si>
  <si>
    <t>(First Eleven Months)</t>
  </si>
  <si>
    <t>2003/04</t>
  </si>
  <si>
    <t>Purchase</t>
  </si>
  <si>
    <t>Sale</t>
  </si>
  <si>
    <t>Net 
Injection</t>
  </si>
  <si>
    <t>* The purchase and sale of foreign exchange takes place at the request (initiative) of commercial banks.</t>
  </si>
  <si>
    <t>Table 14</t>
  </si>
  <si>
    <t>Table 15</t>
  </si>
  <si>
    <t>IC Purchase</t>
  </si>
  <si>
    <t>US$ Sale</t>
  </si>
  <si>
    <t xml:space="preserve">                 </t>
  </si>
  <si>
    <t>Table 16</t>
  </si>
  <si>
    <t>Standing Liquidity Facility (SLF)*</t>
  </si>
  <si>
    <t>* Introduced as a safety valve for domestic payments system since 2004/05.</t>
  </si>
  <si>
    <t xml:space="preserve">   This fully collateralised lending facility takes place at the initiative of</t>
  </si>
  <si>
    <t xml:space="preserve">   commercial banks.</t>
  </si>
  <si>
    <t>Table 17</t>
  </si>
  <si>
    <t>Ocotber</t>
  </si>
  <si>
    <t>Table 19</t>
  </si>
  <si>
    <t>FY</t>
  </si>
  <si>
    <t>Jun</t>
  </si>
  <si>
    <t>2048/49</t>
  </si>
  <si>
    <t>1991/92</t>
  </si>
  <si>
    <t>2049/50</t>
  </si>
  <si>
    <t>1992/93</t>
  </si>
  <si>
    <t>2050/51</t>
  </si>
  <si>
    <t>1993/94</t>
  </si>
  <si>
    <t>2051/52</t>
  </si>
  <si>
    <t>1994/95</t>
  </si>
  <si>
    <t>2052/53</t>
  </si>
  <si>
    <t>1995/96</t>
  </si>
  <si>
    <t>2053/54</t>
  </si>
  <si>
    <t>1996/97</t>
  </si>
  <si>
    <t>2054/55</t>
  </si>
  <si>
    <t>1997/98</t>
  </si>
  <si>
    <t>2055/56</t>
  </si>
  <si>
    <t>1998/99</t>
  </si>
  <si>
    <t>2056/57</t>
  </si>
  <si>
    <t>1999/00</t>
  </si>
  <si>
    <t>2057/58</t>
  </si>
  <si>
    <t>2000/01</t>
  </si>
  <si>
    <t>2058/59</t>
  </si>
  <si>
    <t>2001/02</t>
  </si>
  <si>
    <t>2059/60</t>
  </si>
  <si>
    <t>2002/03</t>
  </si>
  <si>
    <t>2060/61</t>
  </si>
  <si>
    <t>2061/62</t>
  </si>
  <si>
    <t>2062/63</t>
  </si>
  <si>
    <t>Table 20</t>
  </si>
  <si>
    <t>Weighted Average Treasury Bills Rate (364-day)</t>
  </si>
  <si>
    <t>Table 21</t>
  </si>
  <si>
    <t>Mid-Month\Year</t>
  </si>
  <si>
    <t>Table 42</t>
  </si>
  <si>
    <t>Import from India Against US Dollar Payment</t>
  </si>
  <si>
    <t>Table 34</t>
  </si>
  <si>
    <t>Fresh Treasury Bills</t>
  </si>
  <si>
    <t>Government Revenue Collection</t>
  </si>
  <si>
    <t>1.5-3.75</t>
  </si>
  <si>
    <t>9.5-12</t>
  </si>
  <si>
    <t>6.50-13.5</t>
  </si>
  <si>
    <t>2.0-6.50</t>
  </si>
  <si>
    <t>2.5-5.75</t>
  </si>
  <si>
    <t xml:space="preserve">       Amount (Rs. million)</t>
  </si>
  <si>
    <t>Total Paid up Value of Listed Shares (Rs. million)</t>
  </si>
  <si>
    <t>Market Capitalization (Rs. million)</t>
  </si>
  <si>
    <t xml:space="preserve">Ratio of  Market Capitalization to GDP (in %) </t>
  </si>
  <si>
    <t xml:space="preserve">Ratio of Monthly Turnover to Market Capitalization (in %) </t>
  </si>
  <si>
    <t>GDP at Current Price ( Rs. million)</t>
  </si>
  <si>
    <t>Aluminium Section</t>
  </si>
  <si>
    <t>Biscuits</t>
  </si>
  <si>
    <t>Brans</t>
  </si>
  <si>
    <t>Brooms</t>
  </si>
  <si>
    <t xml:space="preserve">   Others #</t>
  </si>
  <si>
    <t>Local Authority Accounts</t>
  </si>
  <si>
    <t>Deficit (-) Surplus (+)</t>
  </si>
  <si>
    <t xml:space="preserve">       Overdrafts++</t>
  </si>
  <si>
    <t xml:space="preserve">       Others@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</si>
  <si>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</si>
  <si>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</si>
  <si>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</si>
  <si>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</si>
  <si>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</si>
  <si>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</si>
  <si>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</si>
  <si>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</si>
  <si>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</si>
  <si>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</si>
  <si>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</si>
  <si>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</si>
  <si>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</si>
  <si>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</si>
  <si>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</si>
  <si>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</si>
  <si>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</si>
  <si>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</si>
  <si>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</si>
  <si>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</si>
  <si>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</si>
  <si>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</si>
  <si>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</si>
  <si>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</si>
  <si>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</si>
  <si>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</si>
  <si>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</si>
  <si>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</si>
  <si>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</si>
  <si>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</si>
  <si>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</si>
  <si>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</si>
  <si>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</si>
  <si>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</si>
  <si>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</si>
  <si>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</si>
  <si>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</si>
  <si>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</si>
  <si>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</si>
  <si>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</si>
  <si>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</si>
  <si>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</si>
  <si>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</si>
  <si>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</si>
  <si>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</si>
  <si>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</si>
  <si>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</si>
  <si>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</si>
  <si>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</si>
  <si>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</si>
  <si>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</si>
  <si>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</si>
  <si>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</si>
  <si>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</si>
  <si>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</si>
  <si>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</si>
  <si>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</si>
  <si>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</si>
  <si>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</si>
  <si>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</si>
  <si>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</si>
  <si>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</si>
  <si>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</si>
  <si>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</si>
  <si>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</si>
  <si>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</si>
  <si>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</si>
  <si>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</si>
  <si>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</si>
  <si>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</si>
  <si>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</si>
  <si>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</si>
  <si>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</si>
  <si>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</si>
  <si>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</si>
  <si>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LIBOR+0.25</t>
  </si>
  <si>
    <t>2.50-9.0</t>
  </si>
  <si>
    <t>6.5-12.5</t>
  </si>
  <si>
    <t>Incense Sticks</t>
  </si>
  <si>
    <t>Insecticides</t>
  </si>
  <si>
    <t>M.S. Billet</t>
  </si>
  <si>
    <t>Medicine</t>
  </si>
  <si>
    <t>Molasses Sugar</t>
  </si>
  <si>
    <t>Other Machinery &amp; Parts</t>
  </si>
  <si>
    <t>Other Stationary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</si>
  <si>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</si>
  <si>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</si>
  <si>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</si>
  <si>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</si>
  <si>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</si>
  <si>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</si>
  <si>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</si>
  <si>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</si>
  <si>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</si>
  <si>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</si>
  <si>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</si>
  <si>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</si>
  <si>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</si>
  <si>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</si>
  <si>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</si>
  <si>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</si>
  <si>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</si>
  <si>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</si>
  <si>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</si>
  <si>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</si>
  <si>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</si>
  <si>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</si>
  <si>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</si>
  <si>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</si>
  <si>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</si>
  <si>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</si>
  <si>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</si>
  <si>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</si>
  <si>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</si>
  <si>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</si>
  <si>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</si>
  <si>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</si>
  <si>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</si>
  <si>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</si>
  <si>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</si>
  <si>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</si>
  <si>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</si>
  <si>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</si>
  <si>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</si>
  <si>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</si>
  <si>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</si>
  <si>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</si>
  <si>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</si>
  <si>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</si>
  <si>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</si>
  <si>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</si>
  <si>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</si>
  <si>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</si>
  <si>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</si>
  <si>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</si>
  <si>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</si>
  <si>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</si>
  <si>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</si>
  <si>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</si>
  <si>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</si>
  <si>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</si>
  <si>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</si>
  <si>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</si>
  <si>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</si>
  <si>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</si>
  <si>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</si>
  <si>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</si>
  <si>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</si>
  <si>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</si>
  <si>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</si>
  <si>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</si>
  <si>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</si>
  <si>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6.0-10</t>
  </si>
  <si>
    <t>2.0-8.0</t>
  </si>
  <si>
    <t>1.5-9.5</t>
  </si>
  <si>
    <t>1.75-9.75</t>
  </si>
  <si>
    <t>Video Television &amp; Parts</t>
  </si>
  <si>
    <t>Watches &amp; Bands</t>
  </si>
  <si>
    <t>Writing &amp; Printing Paper</t>
  </si>
  <si>
    <t>X-Ray Film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</si>
  <si>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</si>
  <si>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</si>
  <si>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</si>
  <si>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</si>
  <si>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</si>
  <si>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 xml:space="preserve">Rs in million 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</si>
  <si>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</si>
  <si>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</si>
  <si>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</si>
  <si>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</si>
  <si>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</si>
  <si>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</si>
  <si>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</si>
  <si>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</si>
  <si>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Total  Revenue</t>
  </si>
  <si>
    <t xml:space="preserve">   Educational Service Tax</t>
  </si>
  <si>
    <t>2.0-7</t>
  </si>
  <si>
    <t>Zinc Ingot</t>
  </si>
  <si>
    <t>Export of Major Commodities to India</t>
  </si>
  <si>
    <t>Export of Major Commodities to Other Countries</t>
  </si>
  <si>
    <t>1.75-5.75</t>
  </si>
  <si>
    <t>2008/09</t>
  </si>
  <si>
    <t>NEPAL RASTRA BANK</t>
  </si>
  <si>
    <t>Research Department</t>
  </si>
  <si>
    <t>(Percent per annum)</t>
  </si>
  <si>
    <t>Mid-months</t>
  </si>
  <si>
    <t>Sept.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</si>
  <si>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</si>
  <si>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</si>
  <si>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</si>
  <si>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</si>
  <si>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</si>
  <si>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</si>
  <si>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</si>
  <si>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</si>
  <si>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2.0-5.5</t>
  </si>
  <si>
    <t>C. Interbank Rate #</t>
  </si>
  <si>
    <t>2.75-5.0</t>
  </si>
  <si>
    <t>3.0-6.00</t>
  </si>
  <si>
    <t>3.0-5.25</t>
  </si>
  <si>
    <t>2.5-5.25</t>
  </si>
  <si>
    <t>4.0-11.0</t>
  </si>
  <si>
    <t>9-14.0</t>
  </si>
  <si>
    <t>10.0-15.5</t>
  </si>
  <si>
    <t>9.5-15.5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</si>
  <si>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</si>
  <si>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</si>
  <si>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</si>
  <si>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</si>
  <si>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</si>
  <si>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</si>
  <si>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2009/10*</t>
  </si>
  <si>
    <t xml:space="preserve">* The monthly data are updated based on the latest information from custom office and differ from </t>
  </si>
  <si>
    <t xml:space="preserve">    earlier issues.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</si>
  <si>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</si>
  <si>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</si>
  <si>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</si>
  <si>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</si>
  <si>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</si>
  <si>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</si>
  <si>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</si>
  <si>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2.0-7.25</t>
  </si>
  <si>
    <t>1.5-6.5</t>
  </si>
  <si>
    <t>2.5-10.0</t>
  </si>
  <si>
    <t>2.75-10.5</t>
  </si>
  <si>
    <t>6.5-18.0</t>
  </si>
  <si>
    <t>5.0-8.0</t>
  </si>
  <si>
    <t>6.0-7.75</t>
  </si>
  <si>
    <t>LIBOR+.25</t>
  </si>
  <si>
    <t>2.0-6.75</t>
  </si>
  <si>
    <t>9.5-12.0</t>
  </si>
  <si>
    <t>TOTAL EXPORTS</t>
  </si>
  <si>
    <t>TOTAL IMPORTS</t>
  </si>
  <si>
    <t>TOTAL TRADE BALANCE</t>
  </si>
  <si>
    <t>TOTAL FOREIGN TRADE</t>
  </si>
  <si>
    <t>Imports of Major Commodities from India</t>
  </si>
  <si>
    <t>Almunium Bars, Rods, Profiles, Foil etc.</t>
  </si>
  <si>
    <t>ok</t>
  </si>
  <si>
    <t xml:space="preserve">   Foreign Grants</t>
  </si>
  <si>
    <t>8.Change in NFA (6+7)**</t>
  </si>
  <si>
    <t>2009                 sep</t>
  </si>
  <si>
    <t>2009             Nov</t>
  </si>
  <si>
    <t>2009                        July</t>
  </si>
  <si>
    <t>2009                        Aug</t>
  </si>
  <si>
    <t>5.0-9.0</t>
  </si>
  <si>
    <t>6.0-10.0</t>
  </si>
  <si>
    <t>1.5-5.75</t>
  </si>
  <si>
    <t>1.50-6.5</t>
  </si>
  <si>
    <t>6.5.0-12.5</t>
  </si>
  <si>
    <t>1/</t>
  </si>
  <si>
    <t>2/</t>
  </si>
  <si>
    <t>2.0-7.5</t>
  </si>
  <si>
    <t>1.50-6.0</t>
  </si>
  <si>
    <t>1.75-7.0</t>
  </si>
  <si>
    <t>2.5-9.0</t>
  </si>
  <si>
    <t>2.75-9.5</t>
  </si>
  <si>
    <t>6.5.0-11.0</t>
  </si>
  <si>
    <t>Summary of Balance of Payments Presentation</t>
  </si>
  <si>
    <t xml:space="preserve"> </t>
  </si>
  <si>
    <t xml:space="preserve">Jul </t>
  </si>
  <si>
    <t>Aug</t>
  </si>
  <si>
    <t>Jul (p)</t>
  </si>
  <si>
    <t>Amount</t>
  </si>
  <si>
    <t>Rs in million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</si>
  <si>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</si>
  <si>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</si>
  <si>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</si>
  <si>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</si>
  <si>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</si>
  <si>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</si>
  <si>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</si>
  <si>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</si>
  <si>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</si>
  <si>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>(y-o-y)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</si>
  <si>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</si>
  <si>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</si>
  <si>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</si>
  <si>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</si>
  <si>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 xml:space="preserve">     4.2 Non-government</t>
  </si>
  <si>
    <t>5. Claims on Banks</t>
  </si>
  <si>
    <t xml:space="preserve">     5.1 Refinance</t>
  </si>
  <si>
    <t xml:space="preserve">     5.2 Repo Lending</t>
  </si>
  <si>
    <t>6. Claims on Private Sector</t>
  </si>
  <si>
    <t>7. Other Assets</t>
  </si>
  <si>
    <t xml:space="preserve">   Assets = Liabilities</t>
  </si>
  <si>
    <t>8.  Reserve Money</t>
  </si>
  <si>
    <t xml:space="preserve">    8.1 Currency Outside Banks</t>
  </si>
  <si>
    <t xml:space="preserve">    8.2 Currency Held by Commercial Banks</t>
  </si>
  <si>
    <t xml:space="preserve">    8.3 Deposits of Commercial Banks</t>
  </si>
  <si>
    <t xml:space="preserve">    8.4 Other Deposits</t>
  </si>
  <si>
    <t>9.  Govt. Deposits</t>
  </si>
  <si>
    <t>10.  Foreign Liabilities</t>
  </si>
  <si>
    <t xml:space="preserve">    10.1 Foreign Deposits</t>
  </si>
  <si>
    <t>11. Capital and Reserve</t>
  </si>
  <si>
    <t>12. Other Liabilities</t>
  </si>
  <si>
    <t>NFA</t>
  </si>
  <si>
    <t>NDA</t>
  </si>
  <si>
    <t>Other Items, net</t>
  </si>
  <si>
    <t>1. Total Deposits</t>
  </si>
  <si>
    <t xml:space="preserve">   1.1. Demand Deposits</t>
  </si>
  <si>
    <t xml:space="preserve">          a.  Domestic Deposits</t>
  </si>
  <si>
    <t>June-Jul</t>
  </si>
  <si>
    <t xml:space="preserve">          b. Foreign Deposits</t>
  </si>
  <si>
    <t xml:space="preserve">   1.2. Saving Deposits</t>
  </si>
  <si>
    <t xml:space="preserve">   1.3. Fixed Deposits</t>
  </si>
  <si>
    <t xml:space="preserve">   1.4. Margin Deposits</t>
  </si>
  <si>
    <t>2009/10 P</t>
  </si>
  <si>
    <t>7 months</t>
  </si>
  <si>
    <t>2. Borrowings from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</si>
  <si>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</si>
  <si>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</si>
  <si>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</si>
  <si>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</si>
  <si>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</si>
  <si>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</si>
  <si>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</si>
  <si>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</si>
  <si>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</si>
  <si>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</si>
  <si>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</si>
  <si>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</si>
  <si>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</si>
  <si>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</si>
  <si>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</si>
  <si>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</si>
  <si>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</si>
  <si>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</si>
  <si>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</si>
  <si>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</si>
  <si>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Domestic Deposit</t>
  </si>
  <si>
    <t>Total Foreign Deposits</t>
  </si>
  <si>
    <t>Table 2</t>
  </si>
  <si>
    <t>(1995/96 = 100)</t>
  </si>
  <si>
    <t>Weight</t>
  </si>
  <si>
    <t>%</t>
  </si>
  <si>
    <t>Column 5</t>
  </si>
  <si>
    <t>Column 8</t>
  </si>
  <si>
    <t>3</t>
  </si>
  <si>
    <t>Over 3</t>
  </si>
  <si>
    <t>Over 4</t>
  </si>
  <si>
    <t>Over 5</t>
  </si>
  <si>
    <t>Over 7</t>
  </si>
  <si>
    <t>1.    OVERALL INDEX</t>
  </si>
  <si>
    <t>1.1. FOOD &amp; BEVERAGES</t>
  </si>
  <si>
    <t>Grains and Cereal Products</t>
  </si>
  <si>
    <t xml:space="preserve">       Rice and Rice Products</t>
  </si>
  <si>
    <t>1.2 Wheat and Wheat Flour</t>
  </si>
  <si>
    <t>1.3 Other Grains and Cereal products</t>
  </si>
  <si>
    <t>Pulses</t>
  </si>
  <si>
    <t xml:space="preserve">Vegetables and Fruits </t>
  </si>
  <si>
    <t>3.1 All Vegetables</t>
  </si>
  <si>
    <t>3.1.1 Vegetables without Leafy Green</t>
  </si>
  <si>
    <t>3.1.2 Leafy Green Vegetables</t>
  </si>
  <si>
    <t>3.2 Fruits and Nuts</t>
  </si>
  <si>
    <t>3.2.1 Fruits</t>
  </si>
  <si>
    <t>3.2.2 Nuts</t>
  </si>
  <si>
    <t>Spices</t>
  </si>
  <si>
    <t>Meat, Fish and Eggs</t>
  </si>
  <si>
    <t>Milk and Milk Products</t>
  </si>
  <si>
    <t>Oil and Ghee</t>
  </si>
  <si>
    <t>Sugar and Related Products</t>
  </si>
  <si>
    <t>Beverages</t>
  </si>
  <si>
    <t>9.1 Non Alcoholic Beverages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</si>
</sst>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0.000000_)"/>
    <numFmt numFmtId="186" formatCode="0.00000_)"/>
  </numFmts>
  <fonts count="3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0"/>
      <color indexed="14"/>
      <name val="Times New Roman"/>
      <family val="1"/>
    </font>
    <font>
      <sz val="12"/>
      <name val="Helv"/>
      <family val="0"/>
    </font>
    <font>
      <b/>
      <i/>
      <sz val="12"/>
      <name val="Times New Roman"/>
      <family val="1"/>
    </font>
    <font>
      <sz val="10"/>
      <name val="Courier"/>
      <family val="3"/>
    </font>
    <font>
      <b/>
      <sz val="8"/>
      <name val="Tahoma"/>
      <family val="0"/>
    </font>
    <font>
      <sz val="8"/>
      <name val="Tahoma"/>
      <family val="0"/>
    </font>
    <font>
      <sz val="10"/>
      <color indexed="57"/>
      <name val="Times New Roman"/>
      <family val="1"/>
    </font>
    <font>
      <b/>
      <sz val="9"/>
      <name val="Arial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48"/>
      <name val="Times New Roman"/>
      <family val="1"/>
    </font>
    <font>
      <sz val="14"/>
      <name val="Times New Roman"/>
      <family val="1"/>
    </font>
    <font>
      <b/>
      <sz val="9"/>
      <color indexed="48"/>
      <name val="Times New Roman"/>
      <family val="1"/>
    </font>
    <font>
      <b/>
      <sz val="11"/>
      <name val="Times New Roman"/>
      <family val="1"/>
    </font>
    <font>
      <sz val="10"/>
      <color indexed="10"/>
      <name val="Arial"/>
      <family val="2"/>
    </font>
    <font>
      <i/>
      <sz val="8"/>
      <name val="Times New Roman"/>
      <family val="1"/>
    </font>
    <font>
      <sz val="7"/>
      <name val="Times New Roman"/>
      <family val="1"/>
    </font>
    <font>
      <i/>
      <sz val="11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medium"/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6" fontId="20" fillId="0" borderId="0">
      <alignment/>
      <protection/>
    </xf>
    <xf numFmtId="0" fontId="0" fillId="0" borderId="0">
      <alignment/>
      <protection/>
    </xf>
    <xf numFmtId="165" fontId="22" fillId="0" borderId="0">
      <alignment/>
      <protection/>
    </xf>
    <xf numFmtId="165" fontId="22" fillId="0" borderId="0">
      <alignment/>
      <protection/>
    </xf>
    <xf numFmtId="0" fontId="0" fillId="0" borderId="0">
      <alignment/>
      <protection/>
    </xf>
    <xf numFmtId="165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5" fontId="22" fillId="0" borderId="0">
      <alignment/>
      <protection/>
    </xf>
    <xf numFmtId="0" fontId="0" fillId="0" borderId="0">
      <alignment/>
      <protection/>
    </xf>
    <xf numFmtId="166" fontId="20" fillId="0" borderId="0">
      <alignment/>
      <protection/>
    </xf>
    <xf numFmtId="166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77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164" fontId="2" fillId="0" borderId="8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right"/>
    </xf>
    <xf numFmtId="0" fontId="2" fillId="0" borderId="9" xfId="0" applyFont="1" applyBorder="1" applyAlignment="1">
      <alignment/>
    </xf>
    <xf numFmtId="0" fontId="2" fillId="0" borderId="0" xfId="0" applyFont="1" applyFill="1" applyAlignment="1">
      <alignment/>
    </xf>
    <xf numFmtId="168" fontId="2" fillId="0" borderId="0" xfId="0" applyNumberFormat="1" applyFont="1" applyAlignment="1" applyProtection="1" quotePrefix="1">
      <alignment horizontal="left"/>
      <protection/>
    </xf>
    <xf numFmtId="164" fontId="1" fillId="0" borderId="9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7" fillId="0" borderId="0" xfId="0" applyFont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1" fillId="0" borderId="10" xfId="0" applyNumberFormat="1" applyFont="1" applyBorder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166" fontId="2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9" fillId="0" borderId="0" xfId="30" applyFont="1">
      <alignment/>
      <protection/>
    </xf>
    <xf numFmtId="0" fontId="2" fillId="0" borderId="0" xfId="30" applyFont="1">
      <alignment/>
      <protection/>
    </xf>
    <xf numFmtId="164" fontId="1" fillId="0" borderId="9" xfId="30" applyNumberFormat="1" applyFont="1" applyBorder="1">
      <alignment/>
      <protection/>
    </xf>
    <xf numFmtId="164" fontId="2" fillId="0" borderId="9" xfId="30" applyNumberFormat="1" applyFont="1" applyBorder="1">
      <alignment/>
      <protection/>
    </xf>
    <xf numFmtId="164" fontId="2" fillId="0" borderId="11" xfId="30" applyNumberFormat="1" applyFont="1" applyBorder="1">
      <alignment/>
      <protection/>
    </xf>
    <xf numFmtId="0" fontId="2" fillId="0" borderId="0" xfId="30" applyFont="1" applyAlignment="1">
      <alignment horizontal="right"/>
      <protection/>
    </xf>
    <xf numFmtId="164" fontId="2" fillId="0" borderId="12" xfId="30" applyNumberFormat="1" applyFont="1" applyBorder="1">
      <alignment/>
      <protection/>
    </xf>
    <xf numFmtId="164" fontId="2" fillId="0" borderId="2" xfId="30" applyNumberFormat="1" applyFont="1" applyBorder="1">
      <alignment/>
      <protection/>
    </xf>
    <xf numFmtId="164" fontId="2" fillId="0" borderId="4" xfId="30" applyNumberFormat="1" applyFont="1" applyBorder="1">
      <alignment/>
      <protection/>
    </xf>
    <xf numFmtId="164" fontId="2" fillId="0" borderId="9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/>
    </xf>
    <xf numFmtId="0" fontId="2" fillId="0" borderId="0" xfId="0" applyFont="1" applyFill="1" applyAlignment="1" quotePrefix="1">
      <alignment horizontal="left"/>
    </xf>
    <xf numFmtId="4" fontId="1" fillId="0" borderId="0" xfId="30" applyNumberFormat="1" applyFont="1" applyFill="1" applyAlignment="1">
      <alignment horizontal="centerContinuous"/>
      <protection/>
    </xf>
    <xf numFmtId="4" fontId="4" fillId="0" borderId="0" xfId="30" applyNumberFormat="1" applyFont="1" applyAlignment="1" applyProtection="1">
      <alignment horizontal="centerContinuous"/>
      <protection/>
    </xf>
    <xf numFmtId="0" fontId="2" fillId="0" borderId="0" xfId="30" applyFont="1" applyAlignment="1">
      <alignment horizontal="centerContinuous"/>
      <protection/>
    </xf>
    <xf numFmtId="164" fontId="2" fillId="0" borderId="3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1" fillId="0" borderId="9" xfId="0" applyNumberFormat="1" applyFont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6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67" fontId="2" fillId="0" borderId="0" xfId="0" applyNumberFormat="1" applyFont="1" applyFill="1" applyAlignment="1">
      <alignment/>
    </xf>
    <xf numFmtId="168" fontId="3" fillId="0" borderId="0" xfId="0" applyNumberFormat="1" applyFont="1" applyAlignment="1" applyProtection="1" quotePrefix="1">
      <alignment horizontal="left"/>
      <protection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/>
    </xf>
    <xf numFmtId="0" fontId="0" fillId="0" borderId="0" xfId="0" applyFill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2" fontId="2" fillId="0" borderId="8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6" fontId="4" fillId="0" borderId="0" xfId="31" applyFont="1" applyAlignment="1" applyProtection="1">
      <alignment horizontal="centerContinuous"/>
      <protection/>
    </xf>
    <xf numFmtId="166" fontId="8" fillId="0" borderId="0" xfId="31" applyFont="1" applyBorder="1" applyAlignment="1" applyProtection="1">
      <alignment horizontal="centerContinuous"/>
      <protection/>
    </xf>
    <xf numFmtId="166" fontId="2" fillId="0" borderId="0" xfId="31" applyFont="1" applyBorder="1">
      <alignment/>
      <protection/>
    </xf>
    <xf numFmtId="166" fontId="2" fillId="0" borderId="0" xfId="31" applyFont="1" applyBorder="1" applyAlignment="1">
      <alignment horizontal="left"/>
      <protection/>
    </xf>
    <xf numFmtId="0" fontId="6" fillId="0" borderId="0" xfId="0" applyFont="1" applyFill="1" applyAlignment="1">
      <alignment/>
    </xf>
    <xf numFmtId="166" fontId="2" fillId="2" borderId="3" xfId="21" applyFont="1" applyFill="1" applyBorder="1">
      <alignment/>
      <protection/>
    </xf>
    <xf numFmtId="0" fontId="6" fillId="0" borderId="0" xfId="0" applyFont="1" applyAlignment="1" applyProtection="1">
      <alignment horizontal="left"/>
      <protection/>
    </xf>
    <xf numFmtId="0" fontId="15" fillId="0" borderId="0" xfId="30" applyFont="1" applyAlignment="1" applyProtection="1">
      <alignment horizontal="right"/>
      <protection/>
    </xf>
    <xf numFmtId="166" fontId="12" fillId="0" borderId="0" xfId="31" applyFont="1" applyAlignment="1">
      <alignment horizontal="right"/>
      <protection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/>
    </xf>
    <xf numFmtId="164" fontId="2" fillId="0" borderId="12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9" fontId="2" fillId="0" borderId="9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/>
    </xf>
    <xf numFmtId="164" fontId="2" fillId="0" borderId="7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3" fontId="2" fillId="0" borderId="1" xfId="15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39" fontId="2" fillId="0" borderId="0" xfId="15" applyNumberFormat="1" applyFont="1" applyFill="1" applyBorder="1" applyAlignment="1">
      <alignment horizontal="center"/>
    </xf>
    <xf numFmtId="4" fontId="2" fillId="0" borderId="0" xfId="15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 quotePrefix="1">
      <alignment horizontal="center"/>
    </xf>
    <xf numFmtId="43" fontId="2" fillId="0" borderId="0" xfId="15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164" fontId="1" fillId="0" borderId="5" xfId="0" applyNumberFormat="1" applyFont="1" applyBorder="1" applyAlignment="1">
      <alignment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1" fillId="0" borderId="3" xfId="0" applyNumberFormat="1" applyFont="1" applyBorder="1" applyAlignment="1" applyProtection="1">
      <alignment vertical="center"/>
      <protection/>
    </xf>
    <xf numFmtId="164" fontId="1" fillId="0" borderId="14" xfId="0" applyNumberFormat="1" applyFont="1" applyBorder="1" applyAlignment="1" applyProtection="1">
      <alignment horizontal="center" vertical="center"/>
      <protection/>
    </xf>
    <xf numFmtId="164" fontId="2" fillId="0" borderId="8" xfId="0" applyNumberFormat="1" applyFont="1" applyBorder="1" applyAlignment="1" applyProtection="1">
      <alignment horizontal="center" vertical="center"/>
      <protection/>
    </xf>
    <xf numFmtId="164" fontId="2" fillId="0" borderId="4" xfId="0" applyNumberFormat="1" applyFont="1" applyBorder="1" applyAlignment="1">
      <alignment vertical="center"/>
    </xf>
    <xf numFmtId="164" fontId="2" fillId="0" borderId="13" xfId="0" applyNumberFormat="1" applyFont="1" applyBorder="1" applyAlignment="1" applyProtection="1">
      <alignment horizontal="center" vertical="center"/>
      <protection/>
    </xf>
    <xf numFmtId="164" fontId="1" fillId="0" borderId="8" xfId="0" applyNumberFormat="1" applyFont="1" applyBorder="1" applyAlignment="1" applyProtection="1">
      <alignment horizontal="center" vertical="center"/>
      <protection/>
    </xf>
    <xf numFmtId="164" fontId="1" fillId="0" borderId="3" xfId="0" applyNumberFormat="1" applyFont="1" applyBorder="1" applyAlignment="1" quotePrefix="1">
      <alignment vertical="center"/>
    </xf>
    <xf numFmtId="164" fontId="2" fillId="0" borderId="3" xfId="0" applyNumberFormat="1" applyFont="1" applyBorder="1" applyAlignment="1" quotePrefix="1">
      <alignment vertical="center"/>
    </xf>
    <xf numFmtId="164" fontId="1" fillId="0" borderId="6" xfId="0" applyNumberFormat="1" applyFont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horizontal="center" vertical="center"/>
      <protection/>
    </xf>
    <xf numFmtId="164" fontId="1" fillId="0" borderId="3" xfId="0" applyNumberFormat="1" applyFont="1" applyBorder="1" applyAlignment="1">
      <alignment vertical="center"/>
    </xf>
    <xf numFmtId="164" fontId="2" fillId="0" borderId="3" xfId="0" applyNumberFormat="1" applyFont="1" applyBorder="1" applyAlignment="1" applyProtection="1">
      <alignment vertical="center"/>
      <protection/>
    </xf>
    <xf numFmtId="164" fontId="12" fillId="0" borderId="3" xfId="0" applyNumberFormat="1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/>
      <protection locked="0"/>
    </xf>
    <xf numFmtId="166" fontId="1" fillId="0" borderId="12" xfId="31" applyFont="1" applyBorder="1" applyAlignment="1" quotePrefix="1">
      <alignment horizontal="right"/>
      <protection/>
    </xf>
    <xf numFmtId="166" fontId="2" fillId="0" borderId="9" xfId="31" applyFont="1" applyBorder="1" applyAlignment="1">
      <alignment horizontal="right"/>
      <protection/>
    </xf>
    <xf numFmtId="166" fontId="1" fillId="0" borderId="9" xfId="31" applyFont="1" applyBorder="1" applyAlignment="1">
      <alignment horizontal="right"/>
      <protection/>
    </xf>
    <xf numFmtId="166" fontId="1" fillId="2" borderId="10" xfId="31" applyFont="1" applyFill="1" applyBorder="1" applyAlignment="1" quotePrefix="1">
      <alignment horizontal="center"/>
      <protection/>
    </xf>
    <xf numFmtId="166" fontId="1" fillId="2" borderId="1" xfId="31" applyFont="1" applyFill="1" applyBorder="1" applyAlignment="1">
      <alignment horizontal="center"/>
      <protection/>
    </xf>
    <xf numFmtId="166" fontId="1" fillId="2" borderId="6" xfId="31" applyFont="1" applyFill="1" applyBorder="1" applyAlignment="1" quotePrefix="1">
      <alignment horizontal="center"/>
      <protection/>
    </xf>
    <xf numFmtId="166" fontId="1" fillId="0" borderId="14" xfId="31" applyFont="1" applyBorder="1">
      <alignment/>
      <protection/>
    </xf>
    <xf numFmtId="166" fontId="1" fillId="0" borderId="2" xfId="31" applyFont="1" applyBorder="1" applyAlignment="1" quotePrefix="1">
      <alignment horizontal="right"/>
      <protection/>
    </xf>
    <xf numFmtId="166" fontId="2" fillId="0" borderId="8" xfId="31" applyFont="1" applyBorder="1">
      <alignment/>
      <protection/>
    </xf>
    <xf numFmtId="166" fontId="2" fillId="0" borderId="3" xfId="31" applyFont="1" applyBorder="1" applyAlignment="1">
      <alignment horizontal="right"/>
      <protection/>
    </xf>
    <xf numFmtId="166" fontId="1" fillId="0" borderId="8" xfId="31" applyFont="1" applyBorder="1">
      <alignment/>
      <protection/>
    </xf>
    <xf numFmtId="166" fontId="1" fillId="0" borderId="3" xfId="31" applyFont="1" applyBorder="1" applyAlignment="1" quotePrefix="1">
      <alignment horizontal="right"/>
      <protection/>
    </xf>
    <xf numFmtId="167" fontId="2" fillId="0" borderId="8" xfId="31" applyNumberFormat="1" applyFont="1" applyBorder="1" applyAlignment="1">
      <alignment horizontal="left"/>
      <protection/>
    </xf>
    <xf numFmtId="167" fontId="1" fillId="0" borderId="8" xfId="31" applyNumberFormat="1" applyFont="1" applyBorder="1" applyAlignment="1">
      <alignment horizontal="left"/>
      <protection/>
    </xf>
    <xf numFmtId="0" fontId="12" fillId="0" borderId="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2" fontId="1" fillId="0" borderId="10" xfId="0" applyNumberFormat="1" applyFont="1" applyBorder="1" applyAlignment="1" quotePrefix="1">
      <alignment horizontal="center" vertical="center"/>
    </xf>
    <xf numFmtId="164" fontId="1" fillId="0" borderId="5" xfId="0" applyNumberFormat="1" applyFont="1" applyBorder="1" applyAlignment="1" applyProtection="1">
      <alignment horizontal="center" vertical="center"/>
      <protection/>
    </xf>
    <xf numFmtId="164" fontId="1" fillId="0" borderId="0" xfId="0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quotePrefix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 applyProtection="1">
      <alignment horizontal="center" vertical="center"/>
      <protection/>
    </xf>
    <xf numFmtId="2" fontId="2" fillId="0" borderId="12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2" fontId="2" fillId="0" borderId="1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17" xfId="0" applyNumberFormat="1" applyFont="1" applyBorder="1" applyAlignment="1" applyProtection="1">
      <alignment horizontal="center" vertical="center"/>
      <protection/>
    </xf>
    <xf numFmtId="164" fontId="1" fillId="0" borderId="7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2" fontId="2" fillId="0" borderId="12" xfId="0" applyNumberFormat="1" applyFont="1" applyBorder="1" applyAlignment="1" quotePrefix="1">
      <alignment horizontal="center" vertical="center"/>
    </xf>
    <xf numFmtId="2" fontId="2" fillId="0" borderId="11" xfId="0" applyNumberFormat="1" applyFont="1" applyBorder="1" applyAlignment="1" quotePrefix="1">
      <alignment horizontal="center" vertical="center"/>
    </xf>
    <xf numFmtId="164" fontId="2" fillId="0" borderId="13" xfId="0" applyNumberFormat="1" applyFont="1" applyBorder="1" applyAlignment="1">
      <alignment vertical="center"/>
    </xf>
    <xf numFmtId="2" fontId="1" fillId="0" borderId="11" xfId="0" applyNumberFormat="1" applyFont="1" applyBorder="1" applyAlignment="1" quotePrefix="1">
      <alignment horizontal="center"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 applyProtection="1">
      <alignment horizontal="center" vertical="center"/>
      <protection/>
    </xf>
    <xf numFmtId="164" fontId="1" fillId="0" borderId="4" xfId="0" applyNumberFormat="1" applyFont="1" applyBorder="1" applyAlignment="1">
      <alignment vertical="center"/>
    </xf>
    <xf numFmtId="169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67" fontId="6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 horizontal="left"/>
    </xf>
    <xf numFmtId="2" fontId="1" fillId="0" borderId="9" xfId="25" applyNumberFormat="1" applyFont="1" applyBorder="1" applyAlignment="1">
      <alignment horizontal="center" vertical="center"/>
      <protection/>
    </xf>
    <xf numFmtId="164" fontId="1" fillId="0" borderId="0" xfId="25" applyNumberFormat="1" applyFont="1" applyBorder="1" applyAlignment="1">
      <alignment vertical="center"/>
      <protection/>
    </xf>
    <xf numFmtId="2" fontId="1" fillId="0" borderId="15" xfId="25" applyNumberFormat="1" applyFont="1" applyBorder="1" applyAlignment="1">
      <alignment horizontal="center" vertical="center"/>
      <protection/>
    </xf>
    <xf numFmtId="164" fontId="1" fillId="0" borderId="5" xfId="25" applyNumberFormat="1" applyFont="1" applyBorder="1" applyAlignment="1">
      <alignment vertical="center"/>
      <protection/>
    </xf>
    <xf numFmtId="2" fontId="2" fillId="0" borderId="9" xfId="25" applyNumberFormat="1" applyFont="1" applyBorder="1" applyAlignment="1">
      <alignment horizontal="center" vertical="center"/>
      <protection/>
    </xf>
    <xf numFmtId="164" fontId="2" fillId="0" borderId="0" xfId="25" applyNumberFormat="1" applyFont="1" applyBorder="1" applyAlignment="1">
      <alignment vertical="center"/>
      <protection/>
    </xf>
    <xf numFmtId="2" fontId="1" fillId="0" borderId="10" xfId="25" applyNumberFormat="1" applyFont="1" applyBorder="1" applyAlignment="1">
      <alignment horizontal="center" vertical="center"/>
      <protection/>
    </xf>
    <xf numFmtId="164" fontId="1" fillId="0" borderId="9" xfId="25" applyNumberFormat="1" applyFont="1" applyBorder="1" applyAlignment="1">
      <alignment vertical="center"/>
      <protection/>
    </xf>
    <xf numFmtId="164" fontId="2" fillId="0" borderId="9" xfId="25" applyNumberFormat="1" applyFont="1" applyBorder="1" applyAlignment="1">
      <alignment vertical="center"/>
      <protection/>
    </xf>
    <xf numFmtId="164" fontId="1" fillId="0" borderId="9" xfId="27" applyNumberFormat="1" applyFont="1" applyBorder="1" applyAlignment="1">
      <alignment vertical="center"/>
      <protection/>
    </xf>
    <xf numFmtId="164" fontId="2" fillId="0" borderId="9" xfId="27" applyNumberFormat="1" applyFont="1" applyBorder="1" applyAlignment="1">
      <alignment vertical="center"/>
      <protection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 quotePrefix="1">
      <alignment horizontal="center"/>
    </xf>
    <xf numFmtId="2" fontId="2" fillId="0" borderId="0" xfId="0" applyNumberFormat="1" applyFont="1" applyAlignment="1">
      <alignment/>
    </xf>
    <xf numFmtId="0" fontId="1" fillId="2" borderId="11" xfId="30" applyFont="1" applyFill="1" applyBorder="1" applyAlignment="1" applyProtection="1">
      <alignment horizontal="center"/>
      <protection/>
    </xf>
    <xf numFmtId="0" fontId="2" fillId="0" borderId="9" xfId="30" applyFont="1" applyBorder="1">
      <alignment/>
      <protection/>
    </xf>
    <xf numFmtId="164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4" fontId="2" fillId="0" borderId="3" xfId="15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25" applyFont="1">
      <alignment/>
      <protection/>
    </xf>
    <xf numFmtId="166" fontId="0" fillId="0" borderId="0" xfId="0" applyNumberFormat="1" applyAlignment="1">
      <alignment/>
    </xf>
    <xf numFmtId="0" fontId="1" fillId="0" borderId="8" xfId="0" applyFont="1" applyBorder="1" applyAlignment="1" applyProtection="1">
      <alignment horizontal="left"/>
      <protection locked="0"/>
    </xf>
    <xf numFmtId="166" fontId="1" fillId="0" borderId="9" xfId="0" applyNumberFormat="1" applyFont="1" applyBorder="1" applyAlignment="1" applyProtection="1">
      <alignment horizontal="right"/>
      <protection locked="0"/>
    </xf>
    <xf numFmtId="166" fontId="1" fillId="0" borderId="12" xfId="0" applyNumberFormat="1" applyFont="1" applyBorder="1" applyAlignment="1" applyProtection="1">
      <alignment horizontal="right"/>
      <protection locked="0"/>
    </xf>
    <xf numFmtId="166" fontId="1" fillId="0" borderId="3" xfId="0" applyNumberFormat="1" applyFont="1" applyBorder="1" applyAlignment="1" applyProtection="1">
      <alignment horizontal="right"/>
      <protection locked="0"/>
    </xf>
    <xf numFmtId="0" fontId="2" fillId="0" borderId="8" xfId="0" applyFont="1" applyBorder="1" applyAlignment="1" applyProtection="1">
      <alignment horizontal="left"/>
      <protection locked="0"/>
    </xf>
    <xf numFmtId="166" fontId="2" fillId="0" borderId="9" xfId="0" applyNumberFormat="1" applyFont="1" applyBorder="1" applyAlignment="1" applyProtection="1">
      <alignment horizontal="right"/>
      <protection locked="0"/>
    </xf>
    <xf numFmtId="166" fontId="2" fillId="0" borderId="3" xfId="0" applyNumberFormat="1" applyFont="1" applyBorder="1" applyAlignment="1" applyProtection="1">
      <alignment horizontal="right"/>
      <protection locked="0"/>
    </xf>
    <xf numFmtId="0" fontId="12" fillId="0" borderId="8" xfId="0" applyFont="1" applyBorder="1" applyAlignment="1" applyProtection="1">
      <alignment horizontal="left"/>
      <protection locked="0"/>
    </xf>
    <xf numFmtId="166" fontId="2" fillId="0" borderId="9" xfId="0" applyNumberFormat="1" applyFont="1" applyBorder="1" applyAlignment="1">
      <alignment horizontal="right"/>
    </xf>
    <xf numFmtId="166" fontId="2" fillId="0" borderId="9" xfId="0" applyNumberFormat="1" applyFont="1" applyBorder="1" applyAlignment="1" applyProtection="1">
      <alignment horizontal="right"/>
      <protection/>
    </xf>
    <xf numFmtId="166" fontId="1" fillId="0" borderId="9" xfId="0" applyNumberFormat="1" applyFont="1" applyBorder="1" applyAlignment="1" applyProtection="1">
      <alignment horizontal="right"/>
      <protection/>
    </xf>
    <xf numFmtId="166" fontId="1" fillId="0" borderId="9" xfId="0" applyNumberFormat="1" applyFont="1" applyBorder="1" applyAlignment="1">
      <alignment horizontal="right"/>
    </xf>
    <xf numFmtId="166" fontId="12" fillId="0" borderId="9" xfId="0" applyNumberFormat="1" applyFont="1" applyBorder="1" applyAlignment="1" applyProtection="1">
      <alignment horizontal="right"/>
      <protection locked="0"/>
    </xf>
    <xf numFmtId="166" fontId="12" fillId="0" borderId="9" xfId="0" applyNumberFormat="1" applyFont="1" applyBorder="1" applyAlignment="1" applyProtection="1">
      <alignment horizontal="right"/>
      <protection/>
    </xf>
    <xf numFmtId="0" fontId="1" fillId="0" borderId="0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43" fontId="2" fillId="0" borderId="9" xfId="15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9" fontId="2" fillId="0" borderId="10" xfId="0" applyNumberFormat="1" applyFont="1" applyFill="1" applyBorder="1" applyAlignment="1">
      <alignment horizontal="center"/>
    </xf>
    <xf numFmtId="169" fontId="2" fillId="0" borderId="15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169" fontId="2" fillId="0" borderId="6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/>
    </xf>
    <xf numFmtId="164" fontId="1" fillId="0" borderId="5" xfId="0" applyNumberFormat="1" applyFont="1" applyFill="1" applyBorder="1" applyAlignment="1">
      <alignment/>
    </xf>
    <xf numFmtId="164" fontId="2" fillId="0" borderId="0" xfId="30" applyNumberFormat="1" applyFont="1" applyAlignment="1">
      <alignment horizontal="right"/>
      <protection/>
    </xf>
    <xf numFmtId="166" fontId="8" fillId="0" borderId="0" xfId="31" applyFont="1" applyBorder="1">
      <alignment/>
      <protection/>
    </xf>
    <xf numFmtId="166" fontId="8" fillId="0" borderId="0" xfId="31" applyFont="1" applyFill="1" applyBorder="1">
      <alignment/>
      <protection/>
    </xf>
    <xf numFmtId="166" fontId="8" fillId="0" borderId="0" xfId="31" applyFont="1">
      <alignment/>
      <protection/>
    </xf>
    <xf numFmtId="0" fontId="25" fillId="0" borderId="0" xfId="0" applyFont="1" applyFill="1" applyAlignment="1">
      <alignment/>
    </xf>
    <xf numFmtId="175" fontId="2" fillId="0" borderId="9" xfId="0" applyNumberFormat="1" applyFont="1" applyBorder="1" applyAlignment="1">
      <alignment horizontal="center"/>
    </xf>
    <xf numFmtId="0" fontId="1" fillId="0" borderId="0" xfId="25" applyFont="1">
      <alignment/>
      <protection/>
    </xf>
    <xf numFmtId="2" fontId="2" fillId="0" borderId="0" xfId="25" applyNumberFormat="1" applyFont="1">
      <alignment/>
      <protection/>
    </xf>
    <xf numFmtId="0" fontId="2" fillId="0" borderId="0" xfId="25" applyFont="1" applyFill="1" applyBorder="1">
      <alignment/>
      <protection/>
    </xf>
    <xf numFmtId="0" fontId="2" fillId="0" borderId="0" xfId="25" applyFont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166" fontId="1" fillId="0" borderId="7" xfId="0" applyNumberFormat="1" applyFont="1" applyBorder="1" applyAlignment="1" applyProtection="1">
      <alignment horizontal="right"/>
      <protection locked="0"/>
    </xf>
    <xf numFmtId="166" fontId="2" fillId="0" borderId="0" xfId="0" applyNumberFormat="1" applyFont="1" applyBorder="1" applyAlignment="1" applyProtection="1">
      <alignment horizontal="right"/>
      <protection locked="0"/>
    </xf>
    <xf numFmtId="166" fontId="1" fillId="0" borderId="0" xfId="0" applyNumberFormat="1" applyFont="1" applyBorder="1" applyAlignment="1" applyProtection="1">
      <alignment horizontal="right"/>
      <protection locked="0"/>
    </xf>
    <xf numFmtId="166" fontId="2" fillId="0" borderId="0" xfId="0" applyNumberFormat="1" applyFont="1" applyBorder="1" applyAlignment="1" applyProtection="1">
      <alignment horizontal="right"/>
      <protection/>
    </xf>
    <xf numFmtId="166" fontId="1" fillId="0" borderId="0" xfId="0" applyNumberFormat="1" applyFont="1" applyBorder="1" applyAlignment="1" applyProtection="1">
      <alignment horizontal="right"/>
      <protection/>
    </xf>
    <xf numFmtId="166" fontId="12" fillId="0" borderId="0" xfId="0" applyNumberFormat="1" applyFont="1" applyBorder="1" applyAlignment="1" applyProtection="1">
      <alignment horizontal="right"/>
      <protection locked="0"/>
    </xf>
    <xf numFmtId="166" fontId="1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Alignment="1">
      <alignment horizontal="centerContinuous"/>
    </xf>
    <xf numFmtId="164" fontId="1" fillId="0" borderId="10" xfId="25" applyNumberFormat="1" applyFont="1" applyBorder="1" applyAlignment="1">
      <alignment vertical="center"/>
      <protection/>
    </xf>
    <xf numFmtId="164" fontId="12" fillId="0" borderId="0" xfId="0" applyNumberFormat="1" applyFont="1" applyBorder="1" applyAlignment="1">
      <alignment horizontal="right"/>
    </xf>
    <xf numFmtId="166" fontId="2" fillId="0" borderId="0" xfId="31" applyFont="1" applyFill="1" applyBorder="1">
      <alignment/>
      <protection/>
    </xf>
    <xf numFmtId="166" fontId="12" fillId="0" borderId="0" xfId="31" applyFont="1" applyBorder="1">
      <alignment/>
      <protection/>
    </xf>
    <xf numFmtId="49" fontId="1" fillId="2" borderId="11" xfId="0" applyNumberFormat="1" applyFont="1" applyFill="1" applyBorder="1" applyAlignment="1">
      <alignment horizontal="center"/>
    </xf>
    <xf numFmtId="0" fontId="1" fillId="0" borderId="9" xfId="0" applyFont="1" applyBorder="1" applyAlignment="1">
      <alignment/>
    </xf>
    <xf numFmtId="164" fontId="1" fillId="0" borderId="9" xfId="0" applyNumberFormat="1" applyFont="1" applyBorder="1" applyAlignment="1" quotePrefix="1">
      <alignment horizontal="right"/>
    </xf>
    <xf numFmtId="167" fontId="2" fillId="0" borderId="9" xfId="0" applyNumberFormat="1" applyFont="1" applyBorder="1" applyAlignment="1">
      <alignment horizontal="left"/>
    </xf>
    <xf numFmtId="166" fontId="12" fillId="0" borderId="0" xfId="31" applyFont="1" applyBorder="1" applyAlignment="1">
      <alignment horizontal="right"/>
      <protection/>
    </xf>
    <xf numFmtId="0" fontId="1" fillId="2" borderId="11" xfId="0" applyFont="1" applyFill="1" applyBorder="1" applyAlignment="1" quotePrefix="1">
      <alignment horizontal="center"/>
    </xf>
    <xf numFmtId="164" fontId="1" fillId="0" borderId="9" xfId="0" applyNumberFormat="1" applyFont="1" applyBorder="1" applyAlignment="1" quotePrefix="1">
      <alignment/>
    </xf>
    <xf numFmtId="167" fontId="1" fillId="0" borderId="9" xfId="0" applyNumberFormat="1" applyFont="1" applyBorder="1" applyAlignment="1">
      <alignment horizontal="left"/>
    </xf>
    <xf numFmtId="0" fontId="1" fillId="2" borderId="10" xfId="0" applyFont="1" applyFill="1" applyBorder="1" applyAlignment="1">
      <alignment horizontal="center" vertical="center" wrapText="1"/>
    </xf>
    <xf numFmtId="166" fontId="2" fillId="0" borderId="9" xfId="0" applyNumberFormat="1" applyFont="1" applyBorder="1" applyAlignment="1">
      <alignment horizontal="left" indent="2"/>
    </xf>
    <xf numFmtId="0" fontId="8" fillId="0" borderId="0" xfId="33" applyFont="1">
      <alignment/>
      <protection/>
    </xf>
    <xf numFmtId="0" fontId="2" fillId="0" borderId="0" xfId="33" applyFont="1">
      <alignment/>
      <protection/>
    </xf>
    <xf numFmtId="0" fontId="5" fillId="0" borderId="0" xfId="33" applyFont="1">
      <alignment/>
      <protection/>
    </xf>
    <xf numFmtId="0" fontId="2" fillId="0" borderId="19" xfId="0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20" xfId="0" applyFont="1" applyBorder="1" applyAlignment="1">
      <alignment horizontal="left" indent="1"/>
    </xf>
    <xf numFmtId="164" fontId="1" fillId="0" borderId="0" xfId="0" applyNumberFormat="1" applyFont="1" applyAlignment="1">
      <alignment vertical="center"/>
    </xf>
    <xf numFmtId="164" fontId="1" fillId="0" borderId="21" xfId="0" applyNumberFormat="1" applyFont="1" applyBorder="1" applyAlignment="1" applyProtection="1">
      <alignment horizontal="center" vertical="center"/>
      <protection/>
    </xf>
    <xf numFmtId="0" fontId="2" fillId="0" borderId="19" xfId="0" applyFont="1" applyBorder="1" applyAlignment="1">
      <alignment horizontal="left" indent="1"/>
    </xf>
    <xf numFmtId="164" fontId="1" fillId="0" borderId="22" xfId="0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Alignment="1">
      <alignment vertical="center"/>
    </xf>
    <xf numFmtId="164" fontId="2" fillId="0" borderId="22" xfId="0" applyNumberFormat="1" applyFont="1" applyBorder="1" applyAlignment="1" applyProtection="1">
      <alignment horizontal="center" vertical="center"/>
      <protection/>
    </xf>
    <xf numFmtId="0" fontId="1" fillId="0" borderId="20" xfId="0" applyFont="1" applyBorder="1" applyAlignment="1">
      <alignment/>
    </xf>
    <xf numFmtId="0" fontId="2" fillId="0" borderId="23" xfId="0" applyFont="1" applyBorder="1" applyAlignment="1">
      <alignment horizontal="left" indent="1"/>
    </xf>
    <xf numFmtId="164" fontId="2" fillId="0" borderId="24" xfId="0" applyNumberFormat="1" applyFont="1" applyBorder="1" applyAlignment="1" applyProtection="1">
      <alignment horizontal="center" vertical="center"/>
      <protection/>
    </xf>
    <xf numFmtId="2" fontId="2" fillId="0" borderId="19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164" fontId="2" fillId="0" borderId="26" xfId="0" applyNumberFormat="1" applyFont="1" applyBorder="1" applyAlignment="1" applyProtection="1">
      <alignment horizontal="center" vertical="center"/>
      <protection/>
    </xf>
    <xf numFmtId="0" fontId="1" fillId="0" borderId="27" xfId="0" applyFont="1" applyBorder="1" applyAlignment="1">
      <alignment/>
    </xf>
    <xf numFmtId="2" fontId="2" fillId="0" borderId="23" xfId="0" applyNumberFormat="1" applyFont="1" applyBorder="1" applyAlignment="1" quotePrefix="1">
      <alignment horizontal="left"/>
    </xf>
    <xf numFmtId="2" fontId="2" fillId="0" borderId="28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1" fillId="0" borderId="19" xfId="0" applyFont="1" applyBorder="1" applyAlignment="1">
      <alignment/>
    </xf>
    <xf numFmtId="164" fontId="1" fillId="0" borderId="24" xfId="0" applyNumberFormat="1" applyFont="1" applyBorder="1" applyAlignment="1" applyProtection="1">
      <alignment horizontal="center" vertical="center"/>
      <protection/>
    </xf>
    <xf numFmtId="0" fontId="2" fillId="0" borderId="23" xfId="0" applyFont="1" applyBorder="1" applyAlignment="1">
      <alignment/>
    </xf>
    <xf numFmtId="0" fontId="2" fillId="0" borderId="29" xfId="0" applyFont="1" applyBorder="1" applyAlignment="1">
      <alignment/>
    </xf>
    <xf numFmtId="164" fontId="2" fillId="0" borderId="30" xfId="0" applyNumberFormat="1" applyFont="1" applyBorder="1" applyAlignment="1">
      <alignment vertical="center"/>
    </xf>
    <xf numFmtId="0" fontId="4" fillId="0" borderId="0" xfId="0" applyFont="1" applyAlignment="1">
      <alignment horizontal="centerContinuous"/>
    </xf>
    <xf numFmtId="0" fontId="1" fillId="0" borderId="19" xfId="25" applyFont="1" applyBorder="1">
      <alignment/>
      <protection/>
    </xf>
    <xf numFmtId="164" fontId="1" fillId="0" borderId="22" xfId="25" applyNumberFormat="1" applyFont="1" applyBorder="1" applyAlignment="1">
      <alignment vertical="center"/>
      <protection/>
    </xf>
    <xf numFmtId="0" fontId="1" fillId="0" borderId="20" xfId="25" applyFont="1" applyBorder="1">
      <alignment/>
      <protection/>
    </xf>
    <xf numFmtId="164" fontId="1" fillId="0" borderId="21" xfId="25" applyNumberFormat="1" applyFont="1" applyBorder="1" applyAlignment="1">
      <alignment vertical="center"/>
      <protection/>
    </xf>
    <xf numFmtId="0" fontId="2" fillId="0" borderId="19" xfId="25" applyFont="1" applyBorder="1">
      <alignment/>
      <protection/>
    </xf>
    <xf numFmtId="164" fontId="2" fillId="0" borderId="22" xfId="25" applyNumberFormat="1" applyFont="1" applyBorder="1" applyAlignment="1">
      <alignment vertical="center"/>
      <protection/>
    </xf>
    <xf numFmtId="0" fontId="2" fillId="0" borderId="25" xfId="25" applyFont="1" applyBorder="1">
      <alignment/>
      <protection/>
    </xf>
    <xf numFmtId="2" fontId="2" fillId="0" borderId="16" xfId="25" applyNumberFormat="1" applyFont="1" applyBorder="1" applyAlignment="1">
      <alignment horizontal="center" vertical="center"/>
      <protection/>
    </xf>
    <xf numFmtId="164" fontId="2" fillId="0" borderId="17" xfId="25" applyNumberFormat="1" applyFont="1" applyBorder="1" applyAlignment="1">
      <alignment vertical="center"/>
      <protection/>
    </xf>
    <xf numFmtId="164" fontId="2" fillId="0" borderId="26" xfId="25" applyNumberFormat="1" applyFont="1" applyBorder="1" applyAlignment="1">
      <alignment vertical="center"/>
      <protection/>
    </xf>
    <xf numFmtId="0" fontId="1" fillId="0" borderId="31" xfId="25" applyFont="1" applyBorder="1">
      <alignment/>
      <protection/>
    </xf>
    <xf numFmtId="0" fontId="1" fillId="0" borderId="31" xfId="25" applyFont="1" applyBorder="1" applyAlignment="1">
      <alignment horizontal="center"/>
      <protection/>
    </xf>
    <xf numFmtId="0" fontId="2" fillId="0" borderId="31" xfId="25" applyFont="1" applyBorder="1" applyAlignment="1">
      <alignment horizontal="center"/>
      <protection/>
    </xf>
    <xf numFmtId="0" fontId="1" fillId="0" borderId="32" xfId="25" applyFont="1" applyBorder="1">
      <alignment/>
      <protection/>
    </xf>
    <xf numFmtId="164" fontId="2" fillId="0" borderId="16" xfId="25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4" fontId="2" fillId="0" borderId="19" xfId="0" applyNumberFormat="1" applyFont="1" applyBorder="1" applyAlignment="1">
      <alignment/>
    </xf>
    <xf numFmtId="164" fontId="2" fillId="0" borderId="22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/>
    </xf>
    <xf numFmtId="164" fontId="2" fillId="0" borderId="24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/>
    </xf>
    <xf numFmtId="164" fontId="2" fillId="0" borderId="21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/>
    </xf>
    <xf numFmtId="169" fontId="2" fillId="0" borderId="16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30" xfId="0" applyNumberFormat="1" applyFont="1" applyBorder="1" applyAlignment="1">
      <alignment/>
    </xf>
    <xf numFmtId="164" fontId="2" fillId="0" borderId="26" xfId="0" applyNumberFormat="1" applyFont="1" applyBorder="1" applyAlignment="1">
      <alignment horizontal="center"/>
    </xf>
    <xf numFmtId="164" fontId="2" fillId="0" borderId="22" xfId="0" applyNumberFormat="1" applyFont="1" applyBorder="1" applyAlignment="1" quotePrefix="1">
      <alignment horizontal="center"/>
    </xf>
    <xf numFmtId="164" fontId="1" fillId="2" borderId="21" xfId="0" applyNumberFormat="1" applyFont="1" applyFill="1" applyBorder="1" applyAlignment="1">
      <alignment horizontal="center"/>
    </xf>
    <xf numFmtId="164" fontId="2" fillId="0" borderId="33" xfId="0" applyNumberFormat="1" applyFont="1" applyBorder="1" applyAlignment="1">
      <alignment horizontal="center"/>
    </xf>
    <xf numFmtId="164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27" xfId="0" applyNumberFormat="1" applyFont="1" applyBorder="1" applyAlignment="1">
      <alignment/>
    </xf>
    <xf numFmtId="164" fontId="2" fillId="0" borderId="33" xfId="0" applyNumberFormat="1" applyFont="1" applyBorder="1" applyAlignment="1">
      <alignment/>
    </xf>
    <xf numFmtId="164" fontId="2" fillId="0" borderId="27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66" fontId="27" fillId="0" borderId="9" xfId="0" applyNumberFormat="1" applyFont="1" applyBorder="1" applyAlignment="1" applyProtection="1">
      <alignment horizontal="right"/>
      <protection locked="0"/>
    </xf>
    <xf numFmtId="164" fontId="13" fillId="0" borderId="34" xfId="0" applyNumberFormat="1" applyFont="1" applyFill="1" applyBorder="1" applyAlignment="1">
      <alignment horizontal="center" vertical="center"/>
    </xf>
    <xf numFmtId="0" fontId="1" fillId="2" borderId="35" xfId="0" applyNumberFormat="1" applyFont="1" applyFill="1" applyBorder="1" applyAlignment="1">
      <alignment horizontal="center"/>
    </xf>
    <xf numFmtId="0" fontId="1" fillId="2" borderId="36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164" fontId="2" fillId="0" borderId="9" xfId="0" applyNumberFormat="1" applyFont="1" applyBorder="1" applyAlignment="1" applyProtection="1">
      <alignment horizontal="center" vertical="center"/>
      <protection/>
    </xf>
    <xf numFmtId="166" fontId="9" fillId="0" borderId="0" xfId="21" applyFont="1">
      <alignment/>
      <protection/>
    </xf>
    <xf numFmtId="166" fontId="2" fillId="0" borderId="0" xfId="21" applyFont="1">
      <alignment/>
      <protection/>
    </xf>
    <xf numFmtId="166" fontId="1" fillId="2" borderId="9" xfId="21" applyFont="1" applyFill="1" applyBorder="1" applyAlignment="1">
      <alignment horizontal="center"/>
      <protection/>
    </xf>
    <xf numFmtId="166" fontId="1" fillId="2" borderId="8" xfId="21" applyFont="1" applyFill="1" applyBorder="1" applyAlignment="1">
      <alignment horizontal="center"/>
      <protection/>
    </xf>
    <xf numFmtId="167" fontId="1" fillId="2" borderId="9" xfId="21" applyNumberFormat="1" applyFont="1" applyFill="1" applyBorder="1" applyAlignment="1" quotePrefix="1">
      <alignment horizontal="center"/>
      <protection/>
    </xf>
    <xf numFmtId="166" fontId="9" fillId="0" borderId="14" xfId="21" applyFont="1" applyBorder="1">
      <alignment/>
      <protection/>
    </xf>
    <xf numFmtId="166" fontId="2" fillId="0" borderId="2" xfId="21" applyFont="1" applyBorder="1">
      <alignment/>
      <protection/>
    </xf>
    <xf numFmtId="166" fontId="9" fillId="0" borderId="12" xfId="21" applyFont="1" applyBorder="1">
      <alignment/>
      <protection/>
    </xf>
    <xf numFmtId="166" fontId="3" fillId="0" borderId="3" xfId="21" applyFont="1" applyBorder="1">
      <alignment/>
      <protection/>
    </xf>
    <xf numFmtId="166" fontId="1" fillId="0" borderId="9" xfId="21" applyFont="1" applyBorder="1" applyAlignment="1">
      <alignment horizontal="right"/>
      <protection/>
    </xf>
    <xf numFmtId="166" fontId="1" fillId="0" borderId="9" xfId="21" applyFont="1" applyBorder="1">
      <alignment/>
      <protection/>
    </xf>
    <xf numFmtId="166" fontId="2" fillId="0" borderId="3" xfId="21" applyFont="1" applyBorder="1">
      <alignment/>
      <protection/>
    </xf>
    <xf numFmtId="166" fontId="2" fillId="0" borderId="9" xfId="21" applyFont="1" applyBorder="1" applyAlignment="1">
      <alignment horizontal="right"/>
      <protection/>
    </xf>
    <xf numFmtId="166" fontId="2" fillId="0" borderId="9" xfId="21" applyFont="1" applyBorder="1">
      <alignment/>
      <protection/>
    </xf>
    <xf numFmtId="166" fontId="2" fillId="0" borderId="3" xfId="21" applyFont="1" applyBorder="1" applyAlignment="1" quotePrefix="1">
      <alignment horizontal="left"/>
      <protection/>
    </xf>
    <xf numFmtId="166" fontId="2" fillId="0" borderId="4" xfId="21" applyFont="1" applyBorder="1">
      <alignment/>
      <protection/>
    </xf>
    <xf numFmtId="166" fontId="2" fillId="0" borderId="11" xfId="21" applyFont="1" applyFill="1" applyBorder="1" applyAlignment="1">
      <alignment horizontal="right"/>
      <protection/>
    </xf>
    <xf numFmtId="166" fontId="2" fillId="0" borderId="11" xfId="21" applyFont="1" applyBorder="1">
      <alignment/>
      <protection/>
    </xf>
    <xf numFmtId="166" fontId="2" fillId="0" borderId="12" xfId="21" applyFont="1" applyFill="1" applyBorder="1" applyAlignment="1">
      <alignment horizontal="right"/>
      <protection/>
    </xf>
    <xf numFmtId="166" fontId="9" fillId="0" borderId="11" xfId="21" applyFont="1" applyFill="1" applyBorder="1">
      <alignment/>
      <protection/>
    </xf>
    <xf numFmtId="166" fontId="2" fillId="0" borderId="9" xfId="21" applyFont="1" applyFill="1" applyBorder="1" applyAlignment="1">
      <alignment horizontal="right"/>
      <protection/>
    </xf>
    <xf numFmtId="164" fontId="2" fillId="0" borderId="9" xfId="21" applyNumberFormat="1" applyFont="1" applyFill="1" applyBorder="1" applyAlignment="1">
      <alignment horizontal="right"/>
      <protection/>
    </xf>
    <xf numFmtId="166" fontId="2" fillId="0" borderId="3" xfId="21" applyFont="1" applyFill="1" applyBorder="1">
      <alignment/>
      <protection/>
    </xf>
    <xf numFmtId="166" fontId="2" fillId="0" borderId="4" xfId="21" applyFont="1" applyFill="1" applyBorder="1">
      <alignment/>
      <protection/>
    </xf>
    <xf numFmtId="166" fontId="9" fillId="0" borderId="2" xfId="21" applyFont="1" applyFill="1" applyBorder="1">
      <alignment/>
      <protection/>
    </xf>
    <xf numFmtId="166" fontId="9" fillId="0" borderId="12" xfId="21" applyFont="1" applyFill="1" applyBorder="1">
      <alignment/>
      <protection/>
    </xf>
    <xf numFmtId="166" fontId="2" fillId="0" borderId="1" xfId="21" applyFont="1" applyFill="1" applyBorder="1">
      <alignment/>
      <protection/>
    </xf>
    <xf numFmtId="166" fontId="2" fillId="0" borderId="11" xfId="21" applyFont="1" applyBorder="1" applyAlignment="1">
      <alignment horizontal="right"/>
      <protection/>
    </xf>
    <xf numFmtId="166" fontId="2" fillId="0" borderId="12" xfId="21" applyFont="1" applyBorder="1" applyAlignment="1">
      <alignment horizontal="right"/>
      <protection/>
    </xf>
    <xf numFmtId="166" fontId="9" fillId="0" borderId="3" xfId="21" applyFont="1" applyBorder="1">
      <alignment/>
      <protection/>
    </xf>
    <xf numFmtId="166" fontId="2" fillId="0" borderId="9" xfId="21" applyFont="1" applyBorder="1" applyAlignment="1" quotePrefix="1">
      <alignment horizontal="right"/>
      <protection/>
    </xf>
    <xf numFmtId="166" fontId="2" fillId="0" borderId="0" xfId="21" applyFont="1" applyAlignment="1" quotePrefix="1">
      <alignment horizontal="left"/>
      <protection/>
    </xf>
    <xf numFmtId="166" fontId="2" fillId="0" borderId="0" xfId="21" applyFont="1" applyAlignment="1" quotePrefix="1">
      <alignment/>
      <protection/>
    </xf>
    <xf numFmtId="166" fontId="9" fillId="0" borderId="0" xfId="21" applyFont="1" applyAlignment="1">
      <alignment horizontal="left"/>
      <protection/>
    </xf>
    <xf numFmtId="166" fontId="2" fillId="0" borderId="0" xfId="21" applyFont="1" applyBorder="1" applyAlignment="1" quotePrefix="1">
      <alignment/>
      <protection/>
    </xf>
    <xf numFmtId="166" fontId="2" fillId="0" borderId="0" xfId="21" applyFont="1" applyAlignment="1">
      <alignment horizontal="left"/>
      <protection/>
    </xf>
    <xf numFmtId="168" fontId="2" fillId="0" borderId="0" xfId="21" applyNumberFormat="1" applyFont="1">
      <alignment/>
      <protection/>
    </xf>
    <xf numFmtId="168" fontId="8" fillId="0" borderId="0" xfId="21" applyNumberFormat="1" applyFont="1">
      <alignment/>
      <protection/>
    </xf>
    <xf numFmtId="0" fontId="1" fillId="2" borderId="37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31" xfId="0" applyFont="1" applyBorder="1" applyAlignment="1">
      <alignment/>
    </xf>
    <xf numFmtId="0" fontId="2" fillId="2" borderId="39" xfId="33" applyFont="1" applyFill="1" applyBorder="1">
      <alignment/>
      <protection/>
    </xf>
    <xf numFmtId="0" fontId="1" fillId="0" borderId="28" xfId="33" applyFont="1" applyBorder="1" applyAlignment="1">
      <alignment horizontal="left"/>
      <protection/>
    </xf>
    <xf numFmtId="0" fontId="1" fillId="0" borderId="32" xfId="33" applyFont="1" applyBorder="1" applyAlignment="1">
      <alignment horizontal="left"/>
      <protection/>
    </xf>
    <xf numFmtId="166" fontId="3" fillId="2" borderId="40" xfId="21" applyFont="1" applyFill="1" applyBorder="1">
      <alignment/>
      <protection/>
    </xf>
    <xf numFmtId="166" fontId="2" fillId="2" borderId="36" xfId="21" applyFont="1" applyFill="1" applyBorder="1">
      <alignment/>
      <protection/>
    </xf>
    <xf numFmtId="166" fontId="9" fillId="2" borderId="41" xfId="21" applyFont="1" applyFill="1" applyBorder="1">
      <alignment/>
      <protection/>
    </xf>
    <xf numFmtId="166" fontId="9" fillId="2" borderId="42" xfId="21" applyFont="1" applyFill="1" applyBorder="1">
      <alignment/>
      <protection/>
    </xf>
    <xf numFmtId="166" fontId="1" fillId="2" borderId="42" xfId="21" applyFont="1" applyFill="1" applyBorder="1" applyAlignment="1" quotePrefix="1">
      <alignment horizontal="centerContinuous"/>
      <protection/>
    </xf>
    <xf numFmtId="166" fontId="1" fillId="2" borderId="43" xfId="21" applyFont="1" applyFill="1" applyBorder="1" applyAlignment="1" quotePrefix="1">
      <alignment horizontal="centerContinuous"/>
      <protection/>
    </xf>
    <xf numFmtId="166" fontId="9" fillId="2" borderId="19" xfId="21" applyFont="1" applyFill="1" applyBorder="1">
      <alignment/>
      <protection/>
    </xf>
    <xf numFmtId="167" fontId="1" fillId="2" borderId="37" xfId="21" applyNumberFormat="1" applyFont="1" applyFill="1" applyBorder="1" applyAlignment="1" quotePrefix="1">
      <alignment horizontal="center"/>
      <protection/>
    </xf>
    <xf numFmtId="166" fontId="9" fillId="0" borderId="27" xfId="21" applyFont="1" applyBorder="1">
      <alignment/>
      <protection/>
    </xf>
    <xf numFmtId="166" fontId="2" fillId="0" borderId="44" xfId="21" applyFont="1" applyBorder="1">
      <alignment/>
      <protection/>
    </xf>
    <xf numFmtId="166" fontId="1" fillId="0" borderId="19" xfId="21" applyFont="1" applyBorder="1">
      <alignment/>
      <protection/>
    </xf>
    <xf numFmtId="166" fontId="1" fillId="0" borderId="38" xfId="21" applyFont="1" applyBorder="1" applyAlignment="1">
      <alignment horizontal="right"/>
      <protection/>
    </xf>
    <xf numFmtId="166" fontId="9" fillId="0" borderId="19" xfId="21" applyFont="1" applyBorder="1">
      <alignment/>
      <protection/>
    </xf>
    <xf numFmtId="166" fontId="2" fillId="0" borderId="38" xfId="21" applyFont="1" applyBorder="1" applyAlignment="1">
      <alignment horizontal="right"/>
      <protection/>
    </xf>
    <xf numFmtId="166" fontId="9" fillId="0" borderId="23" xfId="21" applyFont="1" applyBorder="1">
      <alignment/>
      <protection/>
    </xf>
    <xf numFmtId="166" fontId="2" fillId="0" borderId="45" xfId="21" applyFont="1" applyFill="1" applyBorder="1" applyAlignment="1">
      <alignment horizontal="right"/>
      <protection/>
    </xf>
    <xf numFmtId="166" fontId="2" fillId="0" borderId="44" xfId="21" applyFont="1" applyFill="1" applyBorder="1" applyAlignment="1">
      <alignment horizontal="right"/>
      <protection/>
    </xf>
    <xf numFmtId="166" fontId="2" fillId="0" borderId="23" xfId="21" applyFont="1" applyBorder="1">
      <alignment/>
      <protection/>
    </xf>
    <xf numFmtId="166" fontId="1" fillId="0" borderId="27" xfId="21" applyFont="1" applyFill="1" applyBorder="1">
      <alignment/>
      <protection/>
    </xf>
    <xf numFmtId="166" fontId="9" fillId="0" borderId="19" xfId="21" applyFont="1" applyFill="1" applyBorder="1">
      <alignment/>
      <protection/>
    </xf>
    <xf numFmtId="166" fontId="9" fillId="0" borderId="23" xfId="21" applyFont="1" applyFill="1" applyBorder="1">
      <alignment/>
      <protection/>
    </xf>
    <xf numFmtId="166" fontId="2" fillId="0" borderId="27" xfId="21" applyFont="1" applyBorder="1" applyAlignment="1" quotePrefix="1">
      <alignment horizontal="left"/>
      <protection/>
    </xf>
    <xf numFmtId="166" fontId="2" fillId="0" borderId="19" xfId="21" applyFont="1" applyBorder="1" applyAlignment="1" quotePrefix="1">
      <alignment horizontal="left"/>
      <protection/>
    </xf>
    <xf numFmtId="166" fontId="1" fillId="0" borderId="25" xfId="21" applyFont="1" applyBorder="1" applyAlignment="1" quotePrefix="1">
      <alignment horizontal="left"/>
      <protection/>
    </xf>
    <xf numFmtId="166" fontId="9" fillId="0" borderId="18" xfId="21" applyFont="1" applyBorder="1">
      <alignment/>
      <protection/>
    </xf>
    <xf numFmtId="166" fontId="1" fillId="0" borderId="16" xfId="21" applyFont="1" applyBorder="1" applyAlignment="1">
      <alignment horizontal="right"/>
      <protection/>
    </xf>
    <xf numFmtId="166" fontId="1" fillId="0" borderId="16" xfId="21" applyFont="1" applyBorder="1" applyAlignment="1" quotePrefix="1">
      <alignment horizontal="right"/>
      <protection/>
    </xf>
    <xf numFmtId="0" fontId="1" fillId="2" borderId="46" xfId="0" applyFont="1" applyFill="1" applyBorder="1" applyAlignment="1">
      <alignment horizontal="left"/>
    </xf>
    <xf numFmtId="0" fontId="1" fillId="2" borderId="41" xfId="0" applyFont="1" applyFill="1" applyBorder="1" applyAlignment="1">
      <alignment/>
    </xf>
    <xf numFmtId="0" fontId="1" fillId="2" borderId="29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2" fillId="0" borderId="31" xfId="0" applyFont="1" applyBorder="1" applyAlignment="1">
      <alignment horizontal="left"/>
    </xf>
    <xf numFmtId="164" fontId="1" fillId="0" borderId="38" xfId="0" applyNumberFormat="1" applyFont="1" applyBorder="1" applyAlignment="1" quotePrefix="1">
      <alignment horizontal="right"/>
    </xf>
    <xf numFmtId="167" fontId="2" fillId="0" borderId="31" xfId="0" applyNumberFormat="1" applyFont="1" applyBorder="1" applyAlignment="1">
      <alignment horizontal="left"/>
    </xf>
    <xf numFmtId="164" fontId="2" fillId="0" borderId="38" xfId="0" applyNumberFormat="1" applyFont="1" applyBorder="1" applyAlignment="1">
      <alignment horizontal="right"/>
    </xf>
    <xf numFmtId="166" fontId="1" fillId="2" borderId="46" xfId="31" applyFont="1" applyFill="1" applyBorder="1" applyAlignment="1">
      <alignment horizontal="left"/>
      <protection/>
    </xf>
    <xf numFmtId="166" fontId="1" fillId="2" borderId="35" xfId="31" applyFont="1" applyFill="1" applyBorder="1">
      <alignment/>
      <protection/>
    </xf>
    <xf numFmtId="166" fontId="1" fillId="2" borderId="29" xfId="31" applyFont="1" applyFill="1" applyBorder="1" applyAlignment="1">
      <alignment horizontal="center"/>
      <protection/>
    </xf>
    <xf numFmtId="166" fontId="1" fillId="2" borderId="37" xfId="31" applyFont="1" applyFill="1" applyBorder="1" applyAlignment="1" quotePrefix="1">
      <alignment horizontal="center"/>
      <protection/>
    </xf>
    <xf numFmtId="166" fontId="2" fillId="0" borderId="28" xfId="31" applyFont="1" applyBorder="1" applyAlignment="1">
      <alignment horizontal="left"/>
      <protection/>
    </xf>
    <xf numFmtId="166" fontId="1" fillId="0" borderId="44" xfId="31" applyFont="1" applyBorder="1" applyAlignment="1" quotePrefix="1">
      <alignment horizontal="right"/>
      <protection/>
    </xf>
    <xf numFmtId="167" fontId="2" fillId="0" borderId="31" xfId="31" applyNumberFormat="1" applyFont="1" applyBorder="1" applyAlignment="1">
      <alignment horizontal="left"/>
      <protection/>
    </xf>
    <xf numFmtId="166" fontId="2" fillId="0" borderId="38" xfId="31" applyFont="1" applyBorder="1" applyAlignment="1">
      <alignment horizontal="right"/>
      <protection/>
    </xf>
    <xf numFmtId="166" fontId="1" fillId="0" borderId="38" xfId="31" applyFont="1" applyBorder="1" applyAlignment="1" quotePrefix="1">
      <alignment horizontal="right"/>
      <protection/>
    </xf>
    <xf numFmtId="167" fontId="2" fillId="0" borderId="47" xfId="31" applyNumberFormat="1" applyFont="1" applyBorder="1" applyAlignment="1">
      <alignment horizontal="left"/>
      <protection/>
    </xf>
    <xf numFmtId="167" fontId="1" fillId="0" borderId="48" xfId="31" applyNumberFormat="1" applyFont="1" applyBorder="1" applyAlignment="1">
      <alignment horizontal="left"/>
      <protection/>
    </xf>
    <xf numFmtId="166" fontId="1" fillId="0" borderId="49" xfId="31" applyFont="1" applyBorder="1" applyAlignment="1">
      <alignment horizontal="right"/>
      <protection/>
    </xf>
    <xf numFmtId="166" fontId="1" fillId="0" borderId="50" xfId="31" applyFont="1" applyBorder="1" applyAlignment="1" quotePrefix="1">
      <alignment horizontal="right"/>
      <protection/>
    </xf>
    <xf numFmtId="166" fontId="1" fillId="0" borderId="51" xfId="31" applyFont="1" applyBorder="1" applyAlignment="1" quotePrefix="1">
      <alignment horizontal="right"/>
      <protection/>
    </xf>
    <xf numFmtId="166" fontId="1" fillId="2" borderId="46" xfId="31" applyFont="1" applyFill="1" applyBorder="1">
      <alignment/>
      <protection/>
    </xf>
    <xf numFmtId="166" fontId="2" fillId="0" borderId="28" xfId="31" applyFont="1" applyBorder="1">
      <alignment/>
      <protection/>
    </xf>
    <xf numFmtId="166" fontId="2" fillId="0" borderId="31" xfId="31" applyFont="1" applyBorder="1">
      <alignment/>
      <protection/>
    </xf>
    <xf numFmtId="166" fontId="2" fillId="0" borderId="9" xfId="31" applyNumberFormat="1" applyFont="1" applyBorder="1" applyAlignment="1">
      <alignment horizontal="right"/>
      <protection/>
    </xf>
    <xf numFmtId="166" fontId="1" fillId="0" borderId="52" xfId="31" applyFont="1" applyBorder="1" applyAlignment="1" quotePrefix="1">
      <alignment horizontal="right"/>
      <protection/>
    </xf>
    <xf numFmtId="166" fontId="1" fillId="0" borderId="53" xfId="31" applyFont="1" applyBorder="1" applyAlignment="1" quotePrefix="1">
      <alignment horizontal="right"/>
      <protection/>
    </xf>
    <xf numFmtId="0" fontId="1" fillId="2" borderId="46" xfId="0" applyFont="1" applyFill="1" applyBorder="1" applyAlignment="1">
      <alignment horizontal="center"/>
    </xf>
    <xf numFmtId="49" fontId="1" fillId="2" borderId="45" xfId="0" applyNumberFormat="1" applyFont="1" applyFill="1" applyBorder="1" applyAlignment="1">
      <alignment horizontal="center"/>
    </xf>
    <xf numFmtId="164" fontId="1" fillId="0" borderId="49" xfId="0" applyNumberFormat="1" applyFont="1" applyBorder="1" applyAlignment="1">
      <alignment/>
    </xf>
    <xf numFmtId="164" fontId="1" fillId="0" borderId="49" xfId="0" applyNumberFormat="1" applyFont="1" applyBorder="1" applyAlignment="1">
      <alignment horizontal="right"/>
    </xf>
    <xf numFmtId="164" fontId="1" fillId="0" borderId="49" xfId="0" applyNumberFormat="1" applyFont="1" applyBorder="1" applyAlignment="1" quotePrefix="1">
      <alignment horizontal="right"/>
    </xf>
    <xf numFmtId="164" fontId="1" fillId="0" borderId="51" xfId="0" applyNumberFormat="1" applyFont="1" applyBorder="1" applyAlignment="1" quotePrefix="1">
      <alignment horizontal="right"/>
    </xf>
    <xf numFmtId="0" fontId="1" fillId="2" borderId="45" xfId="30" applyFont="1" applyFill="1" applyBorder="1" applyAlignment="1" applyProtection="1">
      <alignment horizontal="center"/>
      <protection/>
    </xf>
    <xf numFmtId="0" fontId="2" fillId="0" borderId="31" xfId="30" applyFont="1" applyBorder="1">
      <alignment/>
      <protection/>
    </xf>
    <xf numFmtId="0" fontId="2" fillId="0" borderId="38" xfId="30" applyFont="1" applyBorder="1">
      <alignment/>
      <protection/>
    </xf>
    <xf numFmtId="0" fontId="1" fillId="0" borderId="31" xfId="30" applyFont="1" applyBorder="1" applyAlignment="1" applyProtection="1">
      <alignment horizontal="left"/>
      <protection/>
    </xf>
    <xf numFmtId="164" fontId="1" fillId="0" borderId="38" xfId="30" applyNumberFormat="1" applyFont="1" applyBorder="1">
      <alignment/>
      <protection/>
    </xf>
    <xf numFmtId="0" fontId="2" fillId="0" borderId="31" xfId="30" applyFont="1" applyBorder="1" applyAlignment="1" applyProtection="1">
      <alignment horizontal="left"/>
      <protection/>
    </xf>
    <xf numFmtId="164" fontId="2" fillId="0" borderId="38" xfId="30" applyNumberFormat="1" applyFont="1" applyBorder="1">
      <alignment/>
      <protection/>
    </xf>
    <xf numFmtId="0" fontId="2" fillId="0" borderId="29" xfId="30" applyFont="1" applyBorder="1" applyAlignment="1" applyProtection="1">
      <alignment horizontal="left"/>
      <protection/>
    </xf>
    <xf numFmtId="164" fontId="2" fillId="0" borderId="45" xfId="30" applyNumberFormat="1" applyFont="1" applyBorder="1">
      <alignment/>
      <protection/>
    </xf>
    <xf numFmtId="0" fontId="2" fillId="0" borderId="32" xfId="30" applyFont="1" applyBorder="1" applyAlignment="1" applyProtection="1">
      <alignment horizontal="left"/>
      <protection/>
    </xf>
    <xf numFmtId="164" fontId="2" fillId="0" borderId="16" xfId="30" applyNumberFormat="1" applyFont="1" applyBorder="1">
      <alignment/>
      <protection/>
    </xf>
    <xf numFmtId="164" fontId="2" fillId="0" borderId="54" xfId="30" applyNumberFormat="1" applyFont="1" applyBorder="1">
      <alignment/>
      <protection/>
    </xf>
    <xf numFmtId="166" fontId="1" fillId="0" borderId="40" xfId="30" applyNumberFormat="1" applyFont="1" applyBorder="1" applyAlignment="1" applyProtection="1" quotePrefix="1">
      <alignment horizontal="left"/>
      <protection/>
    </xf>
    <xf numFmtId="164" fontId="2" fillId="0" borderId="55" xfId="30" applyNumberFormat="1" applyFont="1" applyBorder="1">
      <alignment/>
      <protection/>
    </xf>
    <xf numFmtId="164" fontId="2" fillId="0" borderId="56" xfId="30" applyNumberFormat="1" applyFont="1" applyBorder="1">
      <alignment/>
      <protection/>
    </xf>
    <xf numFmtId="166" fontId="2" fillId="0" borderId="27" xfId="30" applyNumberFormat="1" applyFont="1" applyBorder="1" applyAlignment="1" applyProtection="1" quotePrefix="1">
      <alignment horizontal="left"/>
      <protection/>
    </xf>
    <xf numFmtId="164" fontId="2" fillId="0" borderId="44" xfId="30" applyNumberFormat="1" applyFont="1" applyBorder="1">
      <alignment/>
      <protection/>
    </xf>
    <xf numFmtId="166" fontId="2" fillId="0" borderId="23" xfId="30" applyNumberFormat="1" applyFont="1" applyBorder="1" applyAlignment="1" applyProtection="1">
      <alignment horizontal="left"/>
      <protection/>
    </xf>
    <xf numFmtId="164" fontId="2" fillId="0" borderId="33" xfId="30" applyNumberFormat="1" applyFont="1" applyBorder="1">
      <alignment/>
      <protection/>
    </xf>
    <xf numFmtId="164" fontId="2" fillId="0" borderId="24" xfId="30" applyNumberFormat="1" applyFont="1" applyBorder="1">
      <alignment/>
      <protection/>
    </xf>
    <xf numFmtId="166" fontId="2" fillId="0" borderId="19" xfId="30" applyNumberFormat="1" applyFont="1" applyBorder="1" applyAlignment="1" applyProtection="1">
      <alignment horizontal="left"/>
      <protection/>
    </xf>
    <xf numFmtId="166" fontId="2" fillId="0" borderId="25" xfId="30" applyNumberFormat="1" applyFont="1" applyBorder="1" applyAlignment="1" applyProtection="1">
      <alignment horizontal="left"/>
      <protection/>
    </xf>
    <xf numFmtId="0" fontId="1" fillId="2" borderId="46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1" fillId="2" borderId="37" xfId="0" applyFont="1" applyFill="1" applyBorder="1" applyAlignment="1">
      <alignment horizontal="center"/>
    </xf>
    <xf numFmtId="164" fontId="2" fillId="0" borderId="38" xfId="0" applyNumberFormat="1" applyFont="1" applyBorder="1" applyAlignment="1">
      <alignment horizontal="center"/>
    </xf>
    <xf numFmtId="0" fontId="1" fillId="0" borderId="47" xfId="0" applyFont="1" applyBorder="1" applyAlignment="1">
      <alignment/>
    </xf>
    <xf numFmtId="175" fontId="1" fillId="0" borderId="49" xfId="0" applyNumberFormat="1" applyFont="1" applyBorder="1" applyAlignment="1">
      <alignment horizontal="center"/>
    </xf>
    <xf numFmtId="164" fontId="1" fillId="0" borderId="49" xfId="0" applyNumberFormat="1" applyFont="1" applyBorder="1" applyAlignment="1">
      <alignment horizontal="center"/>
    </xf>
    <xf numFmtId="164" fontId="1" fillId="0" borderId="51" xfId="0" applyNumberFormat="1" applyFont="1" applyBorder="1" applyAlignment="1">
      <alignment horizontal="center"/>
    </xf>
    <xf numFmtId="0" fontId="1" fillId="2" borderId="57" xfId="0" applyFont="1" applyFill="1" applyBorder="1" applyAlignment="1">
      <alignment/>
    </xf>
    <xf numFmtId="0" fontId="1" fillId="2" borderId="29" xfId="0" applyFont="1" applyFill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left" vertical="center"/>
      <protection/>
    </xf>
    <xf numFmtId="164" fontId="1" fillId="0" borderId="44" xfId="0" applyNumberFormat="1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164" fontId="2" fillId="0" borderId="38" xfId="0" applyNumberFormat="1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4" fontId="1" fillId="0" borderId="38" xfId="0" applyNumberFormat="1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vertical="center"/>
      <protection/>
    </xf>
    <xf numFmtId="164" fontId="1" fillId="0" borderId="37" xfId="0" applyNumberFormat="1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164" fontId="2" fillId="0" borderId="30" xfId="0" applyNumberFormat="1" applyFont="1" applyBorder="1" applyAlignment="1" applyProtection="1">
      <alignment horizontal="center" vertical="center"/>
      <protection/>
    </xf>
    <xf numFmtId="164" fontId="2" fillId="0" borderId="54" xfId="0" applyNumberFormat="1" applyFont="1" applyBorder="1" applyAlignment="1" applyProtection="1">
      <alignment horizontal="center" vertical="center"/>
      <protection/>
    </xf>
    <xf numFmtId="49" fontId="16" fillId="2" borderId="9" xfId="0" applyNumberFormat="1" applyFont="1" applyFill="1" applyBorder="1" applyAlignment="1">
      <alignment horizontal="center"/>
    </xf>
    <xf numFmtId="49" fontId="16" fillId="2" borderId="3" xfId="0" applyNumberFormat="1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44" xfId="0" applyFont="1" applyFill="1" applyBorder="1" applyAlignment="1" applyProtection="1">
      <alignment horizontal="center"/>
      <protection/>
    </xf>
    <xf numFmtId="164" fontId="1" fillId="0" borderId="12" xfId="0" applyNumberFormat="1" applyFont="1" applyBorder="1" applyAlignment="1" applyProtection="1">
      <alignment vertical="center"/>
      <protection/>
    </xf>
    <xf numFmtId="164" fontId="1" fillId="0" borderId="2" xfId="0" applyNumberFormat="1" applyFont="1" applyBorder="1" applyAlignment="1" applyProtection="1">
      <alignment vertical="center"/>
      <protection/>
    </xf>
    <xf numFmtId="167" fontId="2" fillId="0" borderId="47" xfId="0" applyNumberFormat="1" applyFont="1" applyBorder="1" applyAlignment="1">
      <alignment horizontal="left"/>
    </xf>
    <xf numFmtId="167" fontId="1" fillId="0" borderId="49" xfId="0" applyNumberFormat="1" applyFont="1" applyBorder="1" applyAlignment="1">
      <alignment horizontal="left"/>
    </xf>
    <xf numFmtId="164" fontId="1" fillId="0" borderId="49" xfId="0" applyNumberFormat="1" applyFont="1" applyBorder="1" applyAlignment="1">
      <alignment/>
    </xf>
    <xf numFmtId="166" fontId="2" fillId="0" borderId="58" xfId="31" applyFont="1" applyBorder="1">
      <alignment/>
      <protection/>
    </xf>
    <xf numFmtId="166" fontId="1" fillId="0" borderId="49" xfId="31" applyFont="1" applyBorder="1">
      <alignment/>
      <protection/>
    </xf>
    <xf numFmtId="166" fontId="1" fillId="0" borderId="48" xfId="31" applyFont="1" applyBorder="1" applyAlignment="1">
      <alignment horizontal="right"/>
      <protection/>
    </xf>
    <xf numFmtId="166" fontId="1" fillId="0" borderId="50" xfId="31" applyFont="1" applyBorder="1" applyAlignment="1">
      <alignment horizontal="right"/>
      <protection/>
    </xf>
    <xf numFmtId="164" fontId="1" fillId="2" borderId="46" xfId="0" applyNumberFormat="1" applyFont="1" applyFill="1" applyBorder="1" applyAlignment="1">
      <alignment/>
    </xf>
    <xf numFmtId="164" fontId="1" fillId="2" borderId="31" xfId="0" applyNumberFormat="1" applyFont="1" applyFill="1" applyBorder="1" applyAlignment="1">
      <alignment/>
    </xf>
    <xf numFmtId="164" fontId="1" fillId="2" borderId="29" xfId="0" applyNumberFormat="1" applyFont="1" applyFill="1" applyBorder="1" applyAlignment="1">
      <alignment/>
    </xf>
    <xf numFmtId="164" fontId="2" fillId="0" borderId="28" xfId="0" applyNumberFormat="1" applyFont="1" applyBorder="1" applyAlignment="1">
      <alignment/>
    </xf>
    <xf numFmtId="0" fontId="7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right"/>
    </xf>
    <xf numFmtId="0" fontId="7" fillId="0" borderId="0" xfId="0" applyFont="1" applyBorder="1" applyAlignment="1" quotePrefix="1">
      <alignment/>
    </xf>
    <xf numFmtId="0" fontId="7" fillId="0" borderId="0" xfId="0" applyFont="1" applyBorder="1" applyAlignment="1" applyProtection="1">
      <alignment horizontal="left"/>
      <protection/>
    </xf>
    <xf numFmtId="166" fontId="2" fillId="0" borderId="9" xfId="0" applyNumberFormat="1" applyFont="1" applyFill="1" applyBorder="1" applyAlignment="1">
      <alignment horizontal="right"/>
    </xf>
    <xf numFmtId="2" fontId="2" fillId="0" borderId="9" xfId="0" applyNumberFormat="1" applyFont="1" applyFill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8" fillId="0" borderId="0" xfId="25" applyFont="1">
      <alignment/>
      <protection/>
    </xf>
    <xf numFmtId="164" fontId="1" fillId="2" borderId="1" xfId="0" applyNumberFormat="1" applyFont="1" applyFill="1" applyBorder="1" applyAlignment="1">
      <alignment horizontal="center"/>
    </xf>
    <xf numFmtId="164" fontId="1" fillId="2" borderId="40" xfId="0" applyNumberFormat="1" applyFont="1" applyFill="1" applyBorder="1" applyAlignment="1">
      <alignment/>
    </xf>
    <xf numFmtId="164" fontId="1" fillId="2" borderId="19" xfId="0" applyNumberFormat="1" applyFont="1" applyFill="1" applyBorder="1" applyAlignment="1">
      <alignment/>
    </xf>
    <xf numFmtId="1" fontId="1" fillId="2" borderId="9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164" fontId="1" fillId="2" borderId="41" xfId="0" applyNumberFormat="1" applyFont="1" applyFill="1" applyBorder="1" applyAlignment="1">
      <alignment/>
    </xf>
    <xf numFmtId="164" fontId="1" fillId="2" borderId="13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24" xfId="0" applyNumberFormat="1" applyFont="1" applyFill="1" applyBorder="1" applyAlignment="1">
      <alignment horizontal="center"/>
    </xf>
    <xf numFmtId="167" fontId="1" fillId="2" borderId="8" xfId="21" applyNumberFormat="1" applyFont="1" applyFill="1" applyBorder="1" applyAlignment="1" quotePrefix="1">
      <alignment horizontal="center"/>
      <protection/>
    </xf>
    <xf numFmtId="166" fontId="1" fillId="2" borderId="1" xfId="21" applyFont="1" applyFill="1" applyBorder="1" applyAlignment="1" quotePrefix="1">
      <alignment horizontal="centerContinuous"/>
      <protection/>
    </xf>
    <xf numFmtId="166" fontId="8" fillId="0" borderId="9" xfId="0" applyNumberFormat="1" applyFont="1" applyBorder="1" applyAlignment="1" applyProtection="1">
      <alignment horizontal="left" indent="2"/>
      <protection/>
    </xf>
    <xf numFmtId="2" fontId="8" fillId="0" borderId="9" xfId="0" applyNumberFormat="1" applyFont="1" applyBorder="1" applyAlignment="1">
      <alignment/>
    </xf>
    <xf numFmtId="166" fontId="5" fillId="0" borderId="9" xfId="0" applyNumberFormat="1" applyFont="1" applyBorder="1" applyAlignment="1">
      <alignment horizontal="left"/>
    </xf>
    <xf numFmtId="2" fontId="5" fillId="0" borderId="9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" fontId="1" fillId="2" borderId="6" xfId="0" applyNumberFormat="1" applyFont="1" applyFill="1" applyBorder="1" applyAlignment="1" applyProtection="1">
      <alignment horizontal="right"/>
      <protection/>
    </xf>
    <xf numFmtId="1" fontId="1" fillId="2" borderId="10" xfId="0" applyNumberFormat="1" applyFont="1" applyFill="1" applyBorder="1" applyAlignment="1" applyProtection="1">
      <alignment horizontal="right"/>
      <protection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 quotePrefix="1">
      <alignment horizontal="center"/>
    </xf>
    <xf numFmtId="2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Border="1" applyAlignment="1" quotePrefix="1">
      <alignment horizontal="right"/>
    </xf>
    <xf numFmtId="2" fontId="2" fillId="0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2" fontId="2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Fill="1" applyBorder="1" applyAlignment="1" quotePrefix="1">
      <alignment horizontal="center"/>
    </xf>
    <xf numFmtId="0" fontId="12" fillId="0" borderId="0" xfId="0" applyFont="1" applyAlignment="1">
      <alignment horizontal="right"/>
    </xf>
    <xf numFmtId="0" fontId="2" fillId="2" borderId="46" xfId="0" applyFont="1" applyFill="1" applyBorder="1" applyAlignment="1">
      <alignment/>
    </xf>
    <xf numFmtId="0" fontId="1" fillId="2" borderId="31" xfId="0" applyFont="1" applyFill="1" applyBorder="1" applyAlignment="1">
      <alignment horizontal="center"/>
    </xf>
    <xf numFmtId="0" fontId="2" fillId="2" borderId="29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2" fontId="2" fillId="0" borderId="37" xfId="0" applyNumberFormat="1" applyFont="1" applyBorder="1" applyAlignment="1">
      <alignment horizontal="center"/>
    </xf>
    <xf numFmtId="2" fontId="2" fillId="0" borderId="37" xfId="0" applyNumberFormat="1" applyFont="1" applyBorder="1" applyAlignment="1" quotePrefix="1">
      <alignment horizontal="center"/>
    </xf>
    <xf numFmtId="0" fontId="2" fillId="0" borderId="39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2" fontId="2" fillId="0" borderId="37" xfId="0" applyNumberFormat="1" applyFont="1" applyFill="1" applyBorder="1" applyAlignment="1" quotePrefix="1">
      <alignment horizontal="center"/>
    </xf>
    <xf numFmtId="0" fontId="2" fillId="0" borderId="47" xfId="0" applyFont="1" applyBorder="1" applyAlignment="1">
      <alignment horizontal="left" vertical="center" wrapText="1"/>
    </xf>
    <xf numFmtId="2" fontId="2" fillId="0" borderId="49" xfId="0" applyNumberFormat="1" applyFont="1" applyFill="1" applyBorder="1" applyAlignment="1">
      <alignment/>
    </xf>
    <xf numFmtId="2" fontId="2" fillId="0" borderId="49" xfId="0" applyNumberFormat="1" applyFont="1" applyBorder="1" applyAlignment="1" quotePrefix="1">
      <alignment horizontal="center"/>
    </xf>
    <xf numFmtId="2" fontId="2" fillId="0" borderId="51" xfId="0" applyNumberFormat="1" applyFont="1" applyBorder="1" applyAlignment="1" quotePrefix="1">
      <alignment horizontal="center"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 applyProtection="1">
      <alignment horizontal="left" indent="2"/>
      <protection/>
    </xf>
    <xf numFmtId="2" fontId="8" fillId="0" borderId="0" xfId="0" applyNumberFormat="1" applyFont="1" applyBorder="1" applyAlignment="1">
      <alignment/>
    </xf>
    <xf numFmtId="0" fontId="8" fillId="0" borderId="31" xfId="0" applyFont="1" applyBorder="1" applyAlignment="1">
      <alignment/>
    </xf>
    <xf numFmtId="2" fontId="8" fillId="0" borderId="38" xfId="0" applyNumberFormat="1" applyFont="1" applyBorder="1" applyAlignment="1">
      <alignment/>
    </xf>
    <xf numFmtId="2" fontId="5" fillId="0" borderId="38" xfId="0" applyNumberFormat="1" applyFont="1" applyBorder="1" applyAlignment="1">
      <alignment/>
    </xf>
    <xf numFmtId="0" fontId="5" fillId="0" borderId="31" xfId="0" applyFont="1" applyBorder="1" applyAlignment="1">
      <alignment/>
    </xf>
    <xf numFmtId="0" fontId="8" fillId="0" borderId="32" xfId="0" applyFont="1" applyBorder="1" applyAlignment="1">
      <alignment/>
    </xf>
    <xf numFmtId="166" fontId="8" fillId="0" borderId="16" xfId="0" applyNumberFormat="1" applyFont="1" applyBorder="1" applyAlignment="1" applyProtection="1">
      <alignment horizontal="left" indent="2"/>
      <protection/>
    </xf>
    <xf numFmtId="2" fontId="8" fillId="0" borderId="16" xfId="0" applyNumberFormat="1" applyFont="1" applyBorder="1" applyAlignment="1">
      <alignment/>
    </xf>
    <xf numFmtId="2" fontId="8" fillId="0" borderId="54" xfId="0" applyNumberFormat="1" applyFont="1" applyBorder="1" applyAlignment="1">
      <alignment/>
    </xf>
    <xf numFmtId="1" fontId="1" fillId="2" borderId="37" xfId="0" applyNumberFormat="1" applyFont="1" applyFill="1" applyBorder="1" applyAlignment="1" applyProtection="1">
      <alignment horizontal="right"/>
      <protection/>
    </xf>
    <xf numFmtId="164" fontId="2" fillId="0" borderId="37" xfId="0" applyNumberFormat="1" applyFont="1" applyBorder="1" applyAlignment="1">
      <alignment/>
    </xf>
    <xf numFmtId="2" fontId="2" fillId="0" borderId="49" xfId="0" applyNumberFormat="1" applyFont="1" applyBorder="1" applyAlignment="1">
      <alignment/>
    </xf>
    <xf numFmtId="164" fontId="2" fillId="0" borderId="49" xfId="0" applyNumberFormat="1" applyFont="1" applyBorder="1" applyAlignment="1">
      <alignment/>
    </xf>
    <xf numFmtId="164" fontId="2" fillId="0" borderId="51" xfId="0" applyNumberFormat="1" applyFont="1" applyBorder="1" applyAlignment="1">
      <alignment/>
    </xf>
    <xf numFmtId="166" fontId="1" fillId="2" borderId="24" xfId="21" applyFont="1" applyFill="1" applyBorder="1" applyAlignment="1" quotePrefix="1">
      <alignment horizontal="centerContinuous"/>
      <protection/>
    </xf>
    <xf numFmtId="0" fontId="1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2" fontId="2" fillId="0" borderId="12" xfId="0" applyNumberFormat="1" applyFont="1" applyFill="1" applyBorder="1" applyAlignment="1">
      <alignment horizontal="right" vertical="center"/>
    </xf>
    <xf numFmtId="2" fontId="2" fillId="0" borderId="14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2" fontId="2" fillId="0" borderId="12" xfId="0" applyNumberFormat="1" applyFont="1" applyFill="1" applyBorder="1" applyAlignment="1">
      <alignment horizontal="right"/>
    </xf>
    <xf numFmtId="2" fontId="2" fillId="0" borderId="14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6" fillId="0" borderId="0" xfId="35" applyFont="1" applyBorder="1">
      <alignment/>
      <protection/>
    </xf>
    <xf numFmtId="2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2" fontId="13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2" fillId="0" borderId="0" xfId="28" applyFont="1" applyAlignment="1">
      <alignment vertical="center"/>
      <protection/>
    </xf>
    <xf numFmtId="0" fontId="2" fillId="0" borderId="0" xfId="28" applyFont="1">
      <alignment/>
      <protection/>
    </xf>
    <xf numFmtId="0" fontId="2" fillId="2" borderId="11" xfId="28" applyFont="1" applyFill="1" applyBorder="1" applyAlignment="1">
      <alignment horizontal="center" vertical="center"/>
      <protection/>
    </xf>
    <xf numFmtId="0" fontId="2" fillId="2" borderId="11" xfId="28" applyFont="1" applyFill="1" applyBorder="1" applyAlignment="1">
      <alignment vertical="center"/>
      <protection/>
    </xf>
    <xf numFmtId="0" fontId="2" fillId="2" borderId="10" xfId="28" applyFont="1" applyFill="1" applyBorder="1" applyAlignment="1" quotePrefix="1">
      <alignment horizontal="center" vertical="center"/>
      <protection/>
    </xf>
    <xf numFmtId="2" fontId="1" fillId="0" borderId="10" xfId="28" applyNumberFormat="1" applyFont="1" applyBorder="1" applyAlignment="1">
      <alignment horizontal="center" vertical="center"/>
      <protection/>
    </xf>
    <xf numFmtId="2" fontId="2" fillId="0" borderId="10" xfId="28" applyNumberFormat="1" applyFont="1" applyBorder="1" applyAlignment="1">
      <alignment horizontal="center" vertical="center"/>
      <protection/>
    </xf>
    <xf numFmtId="0" fontId="2" fillId="0" borderId="10" xfId="28" applyFont="1" applyBorder="1" applyAlignment="1">
      <alignment horizontal="center" vertical="center"/>
      <protection/>
    </xf>
    <xf numFmtId="164" fontId="2" fillId="0" borderId="5" xfId="28" applyNumberFormat="1" applyFont="1" applyBorder="1" applyAlignment="1">
      <alignment horizontal="center" vertical="center"/>
      <protection/>
    </xf>
    <xf numFmtId="164" fontId="2" fillId="0" borderId="6" xfId="28" applyNumberFormat="1" applyFont="1" applyBorder="1" applyAlignment="1">
      <alignment horizontal="center" vertical="center"/>
      <protection/>
    </xf>
    <xf numFmtId="164" fontId="1" fillId="0" borderId="15" xfId="28" applyNumberFormat="1" applyFont="1" applyBorder="1" applyAlignment="1">
      <alignment horizontal="center" vertical="center"/>
      <protection/>
    </xf>
    <xf numFmtId="164" fontId="1" fillId="0" borderId="5" xfId="28" applyNumberFormat="1" applyFont="1" applyBorder="1" applyAlignment="1">
      <alignment horizontal="center" vertical="center"/>
      <protection/>
    </xf>
    <xf numFmtId="2" fontId="1" fillId="0" borderId="9" xfId="28" applyNumberFormat="1" applyFont="1" applyBorder="1" applyAlignment="1">
      <alignment horizontal="center" vertical="center"/>
      <protection/>
    </xf>
    <xf numFmtId="2" fontId="2" fillId="0" borderId="9" xfId="28" applyNumberFormat="1" applyFont="1" applyBorder="1" applyAlignment="1">
      <alignment horizontal="center" vertical="center"/>
      <protection/>
    </xf>
    <xf numFmtId="164" fontId="2" fillId="0" borderId="0" xfId="28" applyNumberFormat="1" applyFont="1" applyBorder="1" applyAlignment="1">
      <alignment horizontal="center" vertical="center"/>
      <protection/>
    </xf>
    <xf numFmtId="164" fontId="2" fillId="0" borderId="3" xfId="28" applyNumberFormat="1" applyFont="1" applyBorder="1" applyAlignment="1">
      <alignment horizontal="center" vertical="center"/>
      <protection/>
    </xf>
    <xf numFmtId="164" fontId="1" fillId="0" borderId="8" xfId="28" applyNumberFormat="1" applyFont="1" applyBorder="1" applyAlignment="1">
      <alignment horizontal="center" vertical="center"/>
      <protection/>
    </xf>
    <xf numFmtId="0" fontId="2" fillId="0" borderId="9" xfId="28" applyFont="1" applyBorder="1" applyAlignment="1">
      <alignment horizontal="center" vertical="center"/>
      <protection/>
    </xf>
    <xf numFmtId="164" fontId="2" fillId="0" borderId="8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3" xfId="28" applyNumberFormat="1" applyFont="1" applyBorder="1" applyAlignment="1">
      <alignment vertical="center"/>
      <protection/>
    </xf>
    <xf numFmtId="164" fontId="1" fillId="0" borderId="0" xfId="28" applyNumberFormat="1" applyFont="1" applyBorder="1" applyAlignment="1">
      <alignment horizontal="center" vertical="center"/>
      <protection/>
    </xf>
    <xf numFmtId="2" fontId="14" fillId="0" borderId="9" xfId="28" applyNumberFormat="1" applyFont="1" applyBorder="1" applyAlignment="1">
      <alignment horizontal="center" vertical="center"/>
      <protection/>
    </xf>
    <xf numFmtId="164" fontId="2" fillId="0" borderId="3" xfId="0" applyNumberFormat="1" applyFont="1" applyBorder="1" applyAlignment="1">
      <alignment horizontal="center"/>
    </xf>
    <xf numFmtId="2" fontId="2" fillId="0" borderId="0" xfId="28" applyNumberFormat="1" applyFont="1" applyAlignment="1">
      <alignment horizontal="left" indent="1"/>
      <protection/>
    </xf>
    <xf numFmtId="164" fontId="2" fillId="0" borderId="0" xfId="28" applyNumberFormat="1" applyFont="1" applyAlignment="1">
      <alignment vertical="center"/>
      <protection/>
    </xf>
    <xf numFmtId="164" fontId="2" fillId="0" borderId="0" xfId="28" applyNumberFormat="1" applyFont="1" applyBorder="1" applyAlignment="1">
      <alignment vertical="center"/>
      <protection/>
    </xf>
    <xf numFmtId="164" fontId="2" fillId="0" borderId="0" xfId="22" applyNumberFormat="1" applyFont="1" applyBorder="1" applyAlignment="1">
      <alignment horizontal="center" vertical="center"/>
      <protection/>
    </xf>
    <xf numFmtId="2" fontId="29" fillId="0" borderId="0" xfId="28" applyNumberFormat="1" applyFont="1" applyAlignment="1">
      <alignment vertical="center"/>
      <protection/>
    </xf>
    <xf numFmtId="2" fontId="1" fillId="0" borderId="0" xfId="28" applyNumberFormat="1" applyFont="1" applyAlignment="1">
      <alignment vertical="center"/>
      <protection/>
    </xf>
    <xf numFmtId="0" fontId="2" fillId="0" borderId="0" xfId="28" applyFont="1" applyAlignment="1">
      <alignment horizontal="left" indent="1"/>
      <protection/>
    </xf>
    <xf numFmtId="2" fontId="2" fillId="0" borderId="0" xfId="28" applyNumberFormat="1" applyFont="1" applyAlignment="1">
      <alignment vertical="center"/>
      <protection/>
    </xf>
    <xf numFmtId="0" fontId="2" fillId="0" borderId="0" xfId="28" applyFont="1" applyAlignment="1">
      <alignment horizontal="left" indent="2"/>
      <protection/>
    </xf>
    <xf numFmtId="165" fontId="2" fillId="0" borderId="0" xfId="23" applyFont="1">
      <alignment/>
      <protection/>
    </xf>
    <xf numFmtId="165" fontId="1" fillId="2" borderId="4" xfId="23" applyNumberFormat="1" applyFont="1" applyFill="1" applyBorder="1" applyAlignment="1" applyProtection="1">
      <alignment horizontal="center" vertical="center"/>
      <protection/>
    </xf>
    <xf numFmtId="165" fontId="1" fillId="2" borderId="10" xfId="23" applyNumberFormat="1" applyFont="1" applyFill="1" applyBorder="1" applyAlignment="1" applyProtection="1">
      <alignment horizontal="center" vertical="center"/>
      <protection/>
    </xf>
    <xf numFmtId="164" fontId="2" fillId="0" borderId="9" xfId="23" applyNumberFormat="1" applyFont="1" applyBorder="1" applyAlignment="1">
      <alignment horizontal="center" vertical="center"/>
      <protection/>
    </xf>
    <xf numFmtId="166" fontId="2" fillId="0" borderId="0" xfId="23" applyNumberFormat="1" applyFont="1" applyBorder="1" applyAlignment="1" applyProtection="1">
      <alignment horizontal="center" vertical="center"/>
      <protection/>
    </xf>
    <xf numFmtId="166" fontId="2" fillId="0" borderId="3" xfId="23" applyNumberFormat="1" applyFont="1" applyBorder="1" applyAlignment="1" applyProtection="1">
      <alignment horizontal="center" vertical="center"/>
      <protection/>
    </xf>
    <xf numFmtId="2" fontId="2" fillId="0" borderId="0" xfId="23" applyNumberFormat="1" applyFont="1" applyAlignment="1">
      <alignment horizontal="right"/>
      <protection/>
    </xf>
    <xf numFmtId="166" fontId="9" fillId="0" borderId="0" xfId="23" applyNumberFormat="1" applyFont="1" applyBorder="1" applyAlignment="1" applyProtection="1">
      <alignment horizontal="center" vertical="center"/>
      <protection/>
    </xf>
    <xf numFmtId="165" fontId="2" fillId="0" borderId="0" xfId="23" applyFont="1" applyBorder="1">
      <alignment/>
      <protection/>
    </xf>
    <xf numFmtId="164" fontId="2" fillId="0" borderId="9" xfId="0" applyNumberFormat="1" applyFont="1" applyBorder="1" applyAlignment="1">
      <alignment horizontal="center" vertical="center"/>
    </xf>
    <xf numFmtId="2" fontId="2" fillId="0" borderId="0" xfId="23" applyNumberFormat="1" applyFont="1">
      <alignment/>
      <protection/>
    </xf>
    <xf numFmtId="164" fontId="2" fillId="0" borderId="11" xfId="23" applyNumberFormat="1" applyFont="1" applyBorder="1" applyAlignment="1">
      <alignment horizontal="center" vertical="center"/>
      <protection/>
    </xf>
    <xf numFmtId="166" fontId="2" fillId="0" borderId="1" xfId="23" applyNumberFormat="1" applyFont="1" applyBorder="1" applyAlignment="1" applyProtection="1">
      <alignment horizontal="center" vertical="center"/>
      <protection/>
    </xf>
    <xf numFmtId="165" fontId="2" fillId="0" borderId="0" xfId="23" applyNumberFormat="1" applyFont="1" applyAlignment="1" applyProtection="1">
      <alignment horizontal="left"/>
      <protection/>
    </xf>
    <xf numFmtId="164" fontId="2" fillId="0" borderId="0" xfId="23" applyNumberFormat="1" applyFont="1">
      <alignment/>
      <protection/>
    </xf>
    <xf numFmtId="0" fontId="1" fillId="2" borderId="6" xfId="25" applyFont="1" applyFill="1" applyBorder="1" applyAlignment="1">
      <alignment horizontal="center" vertical="center"/>
      <protection/>
    </xf>
    <xf numFmtId="0" fontId="1" fillId="2" borderId="10" xfId="25" applyFont="1" applyFill="1" applyBorder="1" applyAlignment="1">
      <alignment horizontal="center" vertical="center"/>
      <protection/>
    </xf>
    <xf numFmtId="164" fontId="2" fillId="0" borderId="0" xfId="25" applyNumberFormat="1" applyFont="1" applyBorder="1" applyAlignment="1">
      <alignment horizontal="center" vertical="center"/>
      <protection/>
    </xf>
    <xf numFmtId="164" fontId="2" fillId="0" borderId="9" xfId="25" applyNumberFormat="1" applyFont="1" applyBorder="1" applyAlignment="1">
      <alignment horizontal="center" vertical="center"/>
      <protection/>
    </xf>
    <xf numFmtId="164" fontId="2" fillId="0" borderId="8" xfId="25" applyNumberFormat="1" applyFont="1" applyBorder="1" applyAlignment="1">
      <alignment horizontal="center" vertical="center"/>
      <protection/>
    </xf>
    <xf numFmtId="164" fontId="2" fillId="0" borderId="12" xfId="0" applyNumberFormat="1" applyFont="1" applyBorder="1" applyAlignment="1">
      <alignment horizontal="center" vertical="center"/>
    </xf>
    <xf numFmtId="166" fontId="2" fillId="0" borderId="12" xfId="23" applyNumberFormat="1" applyFont="1" applyBorder="1" applyAlignment="1" applyProtection="1">
      <alignment horizontal="center" vertical="center"/>
      <protection/>
    </xf>
    <xf numFmtId="166" fontId="2" fillId="0" borderId="44" xfId="23" applyNumberFormat="1" applyFont="1" applyBorder="1" applyAlignment="1" applyProtection="1">
      <alignment horizontal="center" vertical="center"/>
      <protection/>
    </xf>
    <xf numFmtId="0" fontId="2" fillId="0" borderId="0" xfId="25" applyFont="1" applyAlignment="1">
      <alignment horizontal="right"/>
      <protection/>
    </xf>
    <xf numFmtId="166" fontId="2" fillId="0" borderId="8" xfId="23" applyNumberFormat="1" applyFont="1" applyBorder="1" applyAlignment="1" applyProtection="1">
      <alignment horizontal="center" vertical="center"/>
      <protection/>
    </xf>
    <xf numFmtId="166" fontId="2" fillId="0" borderId="22" xfId="23" applyNumberFormat="1" applyFont="1" applyBorder="1" applyAlignment="1" applyProtection="1">
      <alignment horizontal="center" vertical="center"/>
      <protection/>
    </xf>
    <xf numFmtId="164" fontId="2" fillId="0" borderId="0" xfId="25" applyNumberFormat="1" applyFont="1">
      <alignment/>
      <protection/>
    </xf>
    <xf numFmtId="166" fontId="2" fillId="0" borderId="9" xfId="23" applyNumberFormat="1" applyFont="1" applyBorder="1" applyAlignment="1" applyProtection="1">
      <alignment horizontal="center" vertical="center"/>
      <protection/>
    </xf>
    <xf numFmtId="164" fontId="2" fillId="0" borderId="3" xfId="0" applyNumberFormat="1" applyFont="1" applyBorder="1" applyAlignment="1">
      <alignment horizontal="center" vertical="center"/>
    </xf>
    <xf numFmtId="166" fontId="2" fillId="0" borderId="38" xfId="23" applyNumberFormat="1" applyFont="1" applyBorder="1" applyAlignment="1" applyProtection="1">
      <alignment horizontal="center" vertical="center"/>
      <protection/>
    </xf>
    <xf numFmtId="164" fontId="2" fillId="0" borderId="0" xfId="25" applyNumberFormat="1" applyFont="1" applyAlignment="1">
      <alignment horizontal="right"/>
      <protection/>
    </xf>
    <xf numFmtId="166" fontId="2" fillId="0" borderId="9" xfId="0" applyNumberFormat="1" applyFont="1" applyBorder="1" applyAlignment="1" applyProtection="1">
      <alignment horizontal="center" vertical="center"/>
      <protection/>
    </xf>
    <xf numFmtId="166" fontId="2" fillId="0" borderId="38" xfId="0" applyNumberFormat="1" applyFont="1" applyBorder="1" applyAlignment="1" applyProtection="1">
      <alignment horizontal="center" vertical="center"/>
      <protection/>
    </xf>
    <xf numFmtId="166" fontId="2" fillId="0" borderId="8" xfId="0" applyNumberFormat="1" applyFont="1" applyBorder="1" applyAlignment="1" applyProtection="1">
      <alignment horizontal="center" vertical="center"/>
      <protection/>
    </xf>
    <xf numFmtId="164" fontId="2" fillId="0" borderId="1" xfId="0" applyNumberFormat="1" applyFont="1" applyBorder="1" applyAlignment="1">
      <alignment horizontal="center" vertical="center"/>
    </xf>
    <xf numFmtId="164" fontId="1" fillId="0" borderId="49" xfId="25" applyNumberFormat="1" applyFont="1" applyBorder="1" applyAlignment="1">
      <alignment horizontal="center" vertical="center"/>
      <protection/>
    </xf>
    <xf numFmtId="164" fontId="1" fillId="0" borderId="48" xfId="25" applyNumberFormat="1" applyFont="1" applyBorder="1" applyAlignment="1">
      <alignment horizontal="center" vertical="center"/>
      <protection/>
    </xf>
    <xf numFmtId="164" fontId="1" fillId="0" borderId="51" xfId="25" applyNumberFormat="1" applyFont="1" applyBorder="1" applyAlignment="1">
      <alignment horizontal="center" vertical="center"/>
      <protection/>
    </xf>
    <xf numFmtId="165" fontId="2" fillId="0" borderId="28" xfId="23" applyNumberFormat="1" applyFont="1" applyBorder="1" applyAlignment="1" applyProtection="1">
      <alignment horizontal="center" vertical="center"/>
      <protection/>
    </xf>
    <xf numFmtId="165" fontId="2" fillId="0" borderId="31" xfId="23" applyNumberFormat="1" applyFont="1" applyBorder="1" applyAlignment="1" applyProtection="1">
      <alignment horizontal="center" vertical="center"/>
      <protection/>
    </xf>
    <xf numFmtId="0" fontId="1" fillId="0" borderId="47" xfId="25" applyFont="1" applyBorder="1" applyAlignment="1">
      <alignment horizontal="center" vertical="center"/>
      <protection/>
    </xf>
    <xf numFmtId="164" fontId="1" fillId="0" borderId="50" xfId="25" applyNumberFormat="1" applyFont="1" applyBorder="1" applyAlignment="1">
      <alignment horizontal="center" vertical="center"/>
      <protection/>
    </xf>
    <xf numFmtId="165" fontId="1" fillId="2" borderId="24" xfId="23" applyNumberFormat="1" applyFont="1" applyFill="1" applyBorder="1" applyAlignment="1" applyProtection="1">
      <alignment horizontal="center" vertical="center"/>
      <protection/>
    </xf>
    <xf numFmtId="165" fontId="1" fillId="0" borderId="47" xfId="23" applyNumberFormat="1" applyFont="1" applyBorder="1" applyAlignment="1" applyProtection="1">
      <alignment horizontal="center" vertical="center"/>
      <protection/>
    </xf>
    <xf numFmtId="164" fontId="1" fillId="0" borderId="49" xfId="23" applyNumberFormat="1" applyFont="1" applyBorder="1" applyAlignment="1">
      <alignment horizontal="center" vertical="center"/>
      <protection/>
    </xf>
    <xf numFmtId="164" fontId="1" fillId="0" borderId="51" xfId="23" applyNumberFormat="1" applyFont="1" applyBorder="1" applyAlignment="1">
      <alignment horizontal="center" vertical="center"/>
      <protection/>
    </xf>
    <xf numFmtId="0" fontId="1" fillId="0" borderId="20" xfId="28" applyFont="1" applyBorder="1" applyAlignment="1">
      <alignment vertical="center"/>
      <protection/>
    </xf>
    <xf numFmtId="164" fontId="1" fillId="0" borderId="21" xfId="28" applyNumberFormat="1" applyFont="1" applyBorder="1" applyAlignment="1">
      <alignment horizontal="center" vertical="center"/>
      <protection/>
    </xf>
    <xf numFmtId="0" fontId="1" fillId="0" borderId="19" xfId="28" applyFont="1" applyBorder="1" applyAlignment="1">
      <alignment vertical="center"/>
      <protection/>
    </xf>
    <xf numFmtId="164" fontId="1" fillId="0" borderId="22" xfId="28" applyNumberFormat="1" applyFont="1" applyBorder="1" applyAlignment="1">
      <alignment horizontal="center" vertical="center"/>
      <protection/>
    </xf>
    <xf numFmtId="0" fontId="2" fillId="0" borderId="19" xfId="28" applyFont="1" applyBorder="1" applyAlignment="1">
      <alignment vertical="center"/>
      <protection/>
    </xf>
    <xf numFmtId="0" fontId="2" fillId="0" borderId="19" xfId="28" applyFont="1" applyBorder="1" applyAlignment="1">
      <alignment horizontal="left" vertical="center" indent="1"/>
      <protection/>
    </xf>
    <xf numFmtId="164" fontId="2" fillId="0" borderId="22" xfId="28" applyNumberFormat="1" applyFont="1" applyBorder="1" applyAlignment="1">
      <alignment horizontal="center" vertical="center"/>
      <protection/>
    </xf>
    <xf numFmtId="0" fontId="2" fillId="0" borderId="19" xfId="28" applyFont="1" applyBorder="1" applyAlignment="1">
      <alignment horizontal="left" vertical="center"/>
      <protection/>
    </xf>
    <xf numFmtId="0" fontId="2" fillId="0" borderId="19" xfId="28" applyFont="1" applyBorder="1" applyAlignment="1">
      <alignment horizontal="left" indent="1"/>
      <protection/>
    </xf>
    <xf numFmtId="0" fontId="2" fillId="0" borderId="19" xfId="28" applyFont="1" applyBorder="1" applyAlignment="1">
      <alignment horizontal="left" indent="2"/>
      <protection/>
    </xf>
    <xf numFmtId="0" fontId="2" fillId="0" borderId="19" xfId="28" applyFont="1" applyBorder="1">
      <alignment/>
      <protection/>
    </xf>
    <xf numFmtId="0" fontId="2" fillId="0" borderId="25" xfId="28" applyFont="1" applyBorder="1" applyAlignment="1">
      <alignment vertical="center"/>
      <protection/>
    </xf>
    <xf numFmtId="2" fontId="2" fillId="0" borderId="16" xfId="28" applyNumberFormat="1" applyFont="1" applyBorder="1" applyAlignment="1">
      <alignment horizontal="center" vertical="center"/>
      <protection/>
    </xf>
    <xf numFmtId="164" fontId="2" fillId="0" borderId="17" xfId="22" applyNumberFormat="1" applyFont="1" applyBorder="1" applyAlignment="1">
      <alignment horizontal="center" vertical="center"/>
      <protection/>
    </xf>
    <xf numFmtId="164" fontId="2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/>
    </xf>
    <xf numFmtId="164" fontId="2" fillId="0" borderId="17" xfId="28" applyNumberFormat="1" applyFont="1" applyBorder="1" applyAlignment="1">
      <alignment horizontal="center" vertical="center"/>
      <protection/>
    </xf>
    <xf numFmtId="164" fontId="2" fillId="0" borderId="26" xfId="28" applyNumberFormat="1" applyFont="1" applyBorder="1" applyAlignment="1">
      <alignment horizontal="center" vertical="center"/>
      <protection/>
    </xf>
    <xf numFmtId="0" fontId="2" fillId="2" borderId="41" xfId="28" applyFont="1" applyFill="1" applyBorder="1" applyAlignment="1">
      <alignment horizontal="center" vertical="center"/>
      <protection/>
    </xf>
    <xf numFmtId="0" fontId="2" fillId="2" borderId="41" xfId="28" applyFont="1" applyFill="1" applyBorder="1" applyAlignment="1">
      <alignment vertical="center"/>
      <protection/>
    </xf>
    <xf numFmtId="0" fontId="2" fillId="2" borderId="37" xfId="28" applyFont="1" applyFill="1" applyBorder="1" applyAlignment="1" quotePrefix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16" fontId="1" fillId="2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Fill="1" applyBorder="1" applyAlignment="1">
      <alignment/>
    </xf>
    <xf numFmtId="0" fontId="1" fillId="2" borderId="6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2" fontId="2" fillId="0" borderId="0" xfId="0" applyNumberFormat="1" applyFont="1" applyBorder="1" applyAlignment="1">
      <alignment/>
    </xf>
    <xf numFmtId="2" fontId="2" fillId="0" borderId="37" xfId="0" applyNumberFormat="1" applyFont="1" applyBorder="1" applyAlignment="1">
      <alignment horizontal="right" vertical="center"/>
    </xf>
    <xf numFmtId="0" fontId="1" fillId="0" borderId="39" xfId="0" applyFont="1" applyBorder="1" applyAlignment="1">
      <alignment horizontal="center" vertical="center"/>
    </xf>
    <xf numFmtId="2" fontId="1" fillId="0" borderId="37" xfId="0" applyNumberFormat="1" applyFont="1" applyBorder="1" applyAlignment="1">
      <alignment horizontal="right" vertical="center"/>
    </xf>
    <xf numFmtId="0" fontId="1" fillId="0" borderId="47" xfId="0" applyFont="1" applyBorder="1" applyAlignment="1">
      <alignment horizontal="center" vertical="center"/>
    </xf>
    <xf numFmtId="2" fontId="13" fillId="0" borderId="49" xfId="0" applyNumberFormat="1" applyFont="1" applyBorder="1" applyAlignment="1">
      <alignment horizontal="right"/>
    </xf>
    <xf numFmtId="2" fontId="13" fillId="0" borderId="49" xfId="0" applyNumberFormat="1" applyFont="1" applyBorder="1" applyAlignment="1">
      <alignment horizontal="right" vertical="center"/>
    </xf>
    <xf numFmtId="2" fontId="1" fillId="0" borderId="49" xfId="0" applyNumberFormat="1" applyFont="1" applyBorder="1" applyAlignment="1">
      <alignment horizontal="right" vertical="center"/>
    </xf>
    <xf numFmtId="2" fontId="2" fillId="0" borderId="49" xfId="0" applyNumberFormat="1" applyFont="1" applyBorder="1" applyAlignment="1">
      <alignment horizontal="center" vertical="center"/>
    </xf>
    <xf numFmtId="2" fontId="1" fillId="0" borderId="51" xfId="0" applyNumberFormat="1" applyFont="1" applyBorder="1" applyAlignment="1">
      <alignment horizontal="right" vertical="center"/>
    </xf>
    <xf numFmtId="0" fontId="6" fillId="0" borderId="35" xfId="0" applyFont="1" applyBorder="1" applyAlignment="1">
      <alignment vertical="center"/>
    </xf>
    <xf numFmtId="2" fontId="2" fillId="0" borderId="35" xfId="0" applyNumberFormat="1" applyFont="1" applyBorder="1" applyAlignment="1">
      <alignment/>
    </xf>
    <xf numFmtId="2" fontId="2" fillId="0" borderId="3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2" fontId="2" fillId="0" borderId="35" xfId="0" applyNumberFormat="1" applyFont="1" applyBorder="1" applyAlignment="1">
      <alignment vertical="center"/>
    </xf>
    <xf numFmtId="0" fontId="1" fillId="0" borderId="39" xfId="0" applyFont="1" applyBorder="1" applyAlignment="1">
      <alignment horizontal="left" vertical="center"/>
    </xf>
    <xf numFmtId="2" fontId="1" fillId="0" borderId="37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indent="1"/>
    </xf>
    <xf numFmtId="2" fontId="2" fillId="0" borderId="37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center" indent="1"/>
    </xf>
    <xf numFmtId="2" fontId="2" fillId="0" borderId="49" xfId="0" applyNumberFormat="1" applyFont="1" applyFill="1" applyBorder="1" applyAlignment="1">
      <alignment vertical="center"/>
    </xf>
    <xf numFmtId="2" fontId="2" fillId="0" borderId="49" xfId="0" applyNumberFormat="1" applyFont="1" applyBorder="1" applyAlignment="1">
      <alignment horizontal="right" vertical="center"/>
    </xf>
    <xf numFmtId="2" fontId="2" fillId="0" borderId="51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164" fontId="1" fillId="0" borderId="6" xfId="0" applyNumberFormat="1" applyFont="1" applyFill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2" fillId="0" borderId="10" xfId="0" applyNumberFormat="1" applyFont="1" applyBorder="1" applyAlignment="1" quotePrefix="1">
      <alignment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164" fontId="2" fillId="0" borderId="0" xfId="0" applyNumberFormat="1" applyFont="1" applyBorder="1" applyAlignment="1" quotePrefix="1">
      <alignment/>
    </xf>
    <xf numFmtId="0" fontId="1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164" fontId="1" fillId="0" borderId="37" xfId="0" applyNumberFormat="1" applyFont="1" applyBorder="1" applyAlignment="1">
      <alignment vertical="center"/>
    </xf>
    <xf numFmtId="0" fontId="2" fillId="0" borderId="20" xfId="0" applyFont="1" applyBorder="1" applyAlignment="1">
      <alignment horizontal="left" vertical="center" wrapText="1"/>
    </xf>
    <xf numFmtId="164" fontId="2" fillId="0" borderId="37" xfId="0" applyNumberFormat="1" applyFont="1" applyBorder="1" applyAlignment="1">
      <alignment vertical="center"/>
    </xf>
    <xf numFmtId="0" fontId="1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64" fontId="2" fillId="0" borderId="37" xfId="0" applyNumberFormat="1" applyFont="1" applyBorder="1" applyAlignment="1" quotePrefix="1">
      <alignment/>
    </xf>
    <xf numFmtId="0" fontId="2" fillId="0" borderId="58" xfId="0" applyFont="1" applyBorder="1" applyAlignment="1">
      <alignment vertical="center"/>
    </xf>
    <xf numFmtId="0" fontId="2" fillId="0" borderId="49" xfId="0" applyFont="1" applyFill="1" applyBorder="1" applyAlignment="1">
      <alignment/>
    </xf>
    <xf numFmtId="164" fontId="2" fillId="0" borderId="49" xfId="0" applyNumberFormat="1" applyFont="1" applyBorder="1" applyAlignment="1">
      <alignment vertical="center"/>
    </xf>
    <xf numFmtId="164" fontId="2" fillId="0" borderId="51" xfId="0" applyNumberFormat="1" applyFont="1" applyBorder="1" applyAlignment="1">
      <alignment vertical="center"/>
    </xf>
    <xf numFmtId="0" fontId="1" fillId="2" borderId="4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14" fontId="2" fillId="0" borderId="0" xfId="0" applyNumberFormat="1" applyFont="1" applyFill="1" applyBorder="1" applyAlignment="1" quotePrefix="1">
      <alignment horizontal="right"/>
    </xf>
    <xf numFmtId="0" fontId="30" fillId="0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 quotePrefix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 quotePrefix="1">
      <alignment horizontal="centerContinuous"/>
    </xf>
    <xf numFmtId="167" fontId="1" fillId="2" borderId="9" xfId="0" applyNumberFormat="1" applyFont="1" applyFill="1" applyBorder="1" applyAlignment="1" quotePrefix="1">
      <alignment horizontal="center"/>
    </xf>
    <xf numFmtId="167" fontId="1" fillId="2" borderId="9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3" xfId="0" applyFont="1" applyBorder="1" applyAlignment="1">
      <alignment/>
    </xf>
    <xf numFmtId="164" fontId="1" fillId="0" borderId="3" xfId="0" applyNumberFormat="1" applyFont="1" applyBorder="1" applyAlignment="1">
      <alignment horizontal="right"/>
    </xf>
    <xf numFmtId="0" fontId="2" fillId="0" borderId="3" xfId="0" applyFont="1" applyBorder="1" applyAlignment="1" quotePrefix="1">
      <alignment horizontal="left"/>
    </xf>
    <xf numFmtId="164" fontId="2" fillId="0" borderId="11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11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 quotePrefix="1">
      <alignment/>
    </xf>
    <xf numFmtId="168" fontId="2" fillId="0" borderId="0" xfId="0" applyNumberFormat="1" applyFont="1" applyAlignment="1">
      <alignment/>
    </xf>
    <xf numFmtId="0" fontId="2" fillId="2" borderId="41" xfId="0" applyFont="1" applyFill="1" applyBorder="1" applyAlignment="1">
      <alignment/>
    </xf>
    <xf numFmtId="0" fontId="1" fillId="2" borderId="35" xfId="0" applyFont="1" applyFill="1" applyBorder="1" applyAlignment="1" quotePrefix="1">
      <alignment horizontal="centerContinuous"/>
    </xf>
    <xf numFmtId="0" fontId="1" fillId="2" borderId="43" xfId="0" applyFont="1" applyFill="1" applyBorder="1" applyAlignment="1" quotePrefix="1">
      <alignment horizontal="centerContinuous"/>
    </xf>
    <xf numFmtId="166" fontId="2" fillId="2" borderId="19" xfId="21" applyFont="1" applyFill="1" applyBorder="1">
      <alignment/>
      <protection/>
    </xf>
    <xf numFmtId="0" fontId="1" fillId="2" borderId="24" xfId="0" applyFont="1" applyFill="1" applyBorder="1" applyAlignment="1" quotePrefix="1">
      <alignment horizontal="centerContinuous"/>
    </xf>
    <xf numFmtId="167" fontId="1" fillId="2" borderId="37" xfId="0" applyNumberFormat="1" applyFont="1" applyFill="1" applyBorder="1" applyAlignment="1" quotePrefix="1">
      <alignment horizontal="center"/>
    </xf>
    <xf numFmtId="0" fontId="2" fillId="0" borderId="27" xfId="0" applyFont="1" applyBorder="1" applyAlignment="1">
      <alignment/>
    </xf>
    <xf numFmtId="0" fontId="2" fillId="0" borderId="44" xfId="0" applyFont="1" applyBorder="1" applyAlignment="1">
      <alignment/>
    </xf>
    <xf numFmtId="0" fontId="1" fillId="0" borderId="27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8" xfId="0" applyFont="1" applyBorder="1" applyAlignment="1" quotePrefix="1">
      <alignment horizontal="left"/>
    </xf>
    <xf numFmtId="0" fontId="2" fillId="0" borderId="31" xfId="0" applyFont="1" applyBorder="1" applyAlignment="1" quotePrefix="1">
      <alignment horizontal="left"/>
    </xf>
    <xf numFmtId="0" fontId="2" fillId="0" borderId="16" xfId="0" applyFont="1" applyBorder="1" applyAlignment="1">
      <alignment/>
    </xf>
    <xf numFmtId="164" fontId="1" fillId="0" borderId="38" xfId="0" applyNumberFormat="1" applyFont="1" applyBorder="1" applyAlignment="1">
      <alignment horizontal="right"/>
    </xf>
    <xf numFmtId="164" fontId="2" fillId="0" borderId="45" xfId="0" applyNumberFormat="1" applyFont="1" applyFill="1" applyBorder="1" applyAlignment="1">
      <alignment horizontal="right"/>
    </xf>
    <xf numFmtId="164" fontId="2" fillId="0" borderId="44" xfId="0" applyNumberFormat="1" applyFont="1" applyFill="1" applyBorder="1" applyAlignment="1">
      <alignment horizontal="right"/>
    </xf>
    <xf numFmtId="164" fontId="2" fillId="0" borderId="45" xfId="0" applyNumberFormat="1" applyFont="1" applyFill="1" applyBorder="1" applyAlignment="1">
      <alignment/>
    </xf>
    <xf numFmtId="164" fontId="2" fillId="0" borderId="38" xfId="0" applyNumberFormat="1" applyFont="1" applyFill="1" applyBorder="1" applyAlignment="1">
      <alignment horizontal="right"/>
    </xf>
    <xf numFmtId="164" fontId="2" fillId="0" borderId="44" xfId="0" applyNumberFormat="1" applyFont="1" applyFill="1" applyBorder="1" applyAlignment="1">
      <alignment/>
    </xf>
    <xf numFmtId="164" fontId="2" fillId="0" borderId="45" xfId="0" applyNumberFormat="1" applyFont="1" applyBorder="1" applyAlignment="1">
      <alignment horizontal="right"/>
    </xf>
    <xf numFmtId="164" fontId="2" fillId="0" borderId="44" xfId="0" applyNumberFormat="1" applyFont="1" applyBorder="1" applyAlignment="1">
      <alignment horizontal="right"/>
    </xf>
    <xf numFmtId="0" fontId="2" fillId="0" borderId="32" xfId="0" applyFont="1" applyBorder="1" applyAlignment="1" quotePrefix="1">
      <alignment horizontal="left"/>
    </xf>
    <xf numFmtId="164" fontId="2" fillId="0" borderId="16" xfId="0" applyNumberFormat="1" applyFont="1" applyBorder="1" applyAlignment="1">
      <alignment horizontal="right"/>
    </xf>
    <xf numFmtId="164" fontId="2" fillId="0" borderId="18" xfId="0" applyNumberFormat="1" applyFont="1" applyBorder="1" applyAlignment="1">
      <alignment horizontal="right"/>
    </xf>
    <xf numFmtId="164" fontId="2" fillId="0" borderId="54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" fillId="2" borderId="59" xfId="0" applyFont="1" applyFill="1" applyBorder="1" applyAlignment="1" quotePrefix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60" xfId="0" applyFont="1" applyFill="1" applyBorder="1" applyAlignment="1" quotePrefix="1">
      <alignment horizontal="center"/>
    </xf>
    <xf numFmtId="0" fontId="1" fillId="2" borderId="61" xfId="0" applyFont="1" applyFill="1" applyBorder="1" applyAlignment="1" quotePrefix="1">
      <alignment horizontal="center"/>
    </xf>
    <xf numFmtId="0" fontId="1" fillId="2" borderId="55" xfId="0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" fontId="1" fillId="2" borderId="12" xfId="0" applyNumberFormat="1" applyFont="1" applyFill="1" applyBorder="1" applyAlignment="1" applyProtection="1">
      <alignment horizontal="center" vertical="center"/>
      <protection/>
    </xf>
    <xf numFmtId="164" fontId="1" fillId="0" borderId="12" xfId="0" applyNumberFormat="1" applyFont="1" applyBorder="1" applyAlignment="1">
      <alignment/>
    </xf>
    <xf numFmtId="166" fontId="1" fillId="0" borderId="14" xfId="0" applyNumberFormat="1" applyFont="1" applyFill="1" applyBorder="1" applyAlignment="1" applyProtection="1">
      <alignment horizontal="right" vertical="center"/>
      <protection/>
    </xf>
    <xf numFmtId="166" fontId="1" fillId="0" borderId="2" xfId="0" applyNumberFormat="1" applyFont="1" applyFill="1" applyBorder="1" applyAlignment="1" applyProtection="1">
      <alignment horizontal="right" vertical="center"/>
      <protection/>
    </xf>
    <xf numFmtId="166" fontId="1" fillId="0" borderId="7" xfId="0" applyNumberFormat="1" applyFont="1" applyBorder="1" applyAlignment="1">
      <alignment horizontal="right"/>
    </xf>
    <xf numFmtId="166" fontId="2" fillId="0" borderId="8" xfId="0" applyNumberFormat="1" applyFont="1" applyFill="1" applyBorder="1" applyAlignment="1" applyProtection="1">
      <alignment horizontal="right" vertical="center"/>
      <protection/>
    </xf>
    <xf numFmtId="166" fontId="2" fillId="0" borderId="3" xfId="0" applyNumberFormat="1" applyFont="1" applyFill="1" applyBorder="1" applyAlignment="1" applyProtection="1">
      <alignment horizontal="right" vertical="center"/>
      <protection/>
    </xf>
    <xf numFmtId="164" fontId="2" fillId="0" borderId="11" xfId="0" applyNumberFormat="1" applyFont="1" applyBorder="1" applyAlignment="1">
      <alignment/>
    </xf>
    <xf numFmtId="166" fontId="2" fillId="0" borderId="13" xfId="0" applyNumberFormat="1" applyFont="1" applyFill="1" applyBorder="1" applyAlignment="1" applyProtection="1">
      <alignment horizontal="right" vertical="center"/>
      <protection/>
    </xf>
    <xf numFmtId="166" fontId="2" fillId="0" borderId="4" xfId="0" applyNumberFormat="1" applyFont="1" applyFill="1" applyBorder="1" applyAlignment="1" applyProtection="1">
      <alignment horizontal="right" vertical="center"/>
      <protection/>
    </xf>
    <xf numFmtId="166" fontId="2" fillId="0" borderId="1" xfId="0" applyNumberFormat="1" applyFont="1" applyBorder="1" applyAlignment="1">
      <alignment horizontal="right"/>
    </xf>
    <xf numFmtId="166" fontId="1" fillId="0" borderId="8" xfId="0" applyNumberFormat="1" applyFont="1" applyFill="1" applyBorder="1" applyAlignment="1" applyProtection="1">
      <alignment horizontal="right" vertical="center"/>
      <protection/>
    </xf>
    <xf numFmtId="166" fontId="1" fillId="0" borderId="3" xfId="0" applyNumberFormat="1" applyFont="1" applyFill="1" applyBorder="1" applyAlignment="1" applyProtection="1">
      <alignment horizontal="right" vertical="center"/>
      <protection/>
    </xf>
    <xf numFmtId="164" fontId="1" fillId="0" borderId="11" xfId="0" applyNumberFormat="1" applyFont="1" applyBorder="1" applyAlignment="1">
      <alignment/>
    </xf>
    <xf numFmtId="166" fontId="1" fillId="0" borderId="15" xfId="0" applyNumberFormat="1" applyFont="1" applyFill="1" applyBorder="1" applyAlignment="1" applyProtection="1">
      <alignment horizontal="right" vertical="center"/>
      <protection/>
    </xf>
    <xf numFmtId="166" fontId="1" fillId="0" borderId="6" xfId="0" applyNumberFormat="1" applyFont="1" applyFill="1" applyBorder="1" applyAlignment="1" applyProtection="1">
      <alignment horizontal="right" vertical="center"/>
      <protection/>
    </xf>
    <xf numFmtId="166" fontId="1" fillId="0" borderId="15" xfId="0" applyNumberFormat="1" applyFont="1" applyBorder="1" applyAlignment="1">
      <alignment horizontal="right"/>
    </xf>
    <xf numFmtId="166" fontId="1" fillId="0" borderId="0" xfId="0" applyNumberFormat="1" applyFont="1" applyFill="1" applyBorder="1" applyAlignment="1" applyProtection="1">
      <alignment vertical="center"/>
      <protection/>
    </xf>
    <xf numFmtId="168" fontId="2" fillId="0" borderId="0" xfId="0" applyNumberFormat="1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8" xfId="15" applyNumberFormat="1" applyFont="1" applyFill="1" applyBorder="1" applyAlignment="1">
      <alignment/>
    </xf>
    <xf numFmtId="164" fontId="2" fillId="0" borderId="3" xfId="15" applyNumberFormat="1" applyFont="1" applyFill="1" applyBorder="1" applyAlignment="1">
      <alignment/>
    </xf>
    <xf numFmtId="164" fontId="2" fillId="0" borderId="14" xfId="15" applyNumberFormat="1" applyFont="1" applyFill="1" applyBorder="1" applyAlignment="1">
      <alignment/>
    </xf>
    <xf numFmtId="2" fontId="2" fillId="0" borderId="2" xfId="15" applyNumberFormat="1" applyFont="1" applyFill="1" applyBorder="1" applyAlignment="1">
      <alignment/>
    </xf>
    <xf numFmtId="164" fontId="2" fillId="0" borderId="13" xfId="15" applyNumberFormat="1" applyFont="1" applyFill="1" applyBorder="1" applyAlignment="1">
      <alignment/>
    </xf>
    <xf numFmtId="2" fontId="2" fillId="0" borderId="4" xfId="15" applyNumberFormat="1" applyFont="1" applyFill="1" applyBorder="1" applyAlignment="1">
      <alignment/>
    </xf>
    <xf numFmtId="164" fontId="2" fillId="0" borderId="2" xfId="15" applyNumberFormat="1" applyFont="1" applyFill="1" applyBorder="1" applyAlignment="1">
      <alignment/>
    </xf>
    <xf numFmtId="2" fontId="2" fillId="0" borderId="3" xfId="15" applyNumberFormat="1" applyFont="1" applyFill="1" applyBorder="1" applyAlignment="1">
      <alignment/>
    </xf>
    <xf numFmtId="164" fontId="2" fillId="0" borderId="4" xfId="15" applyNumberFormat="1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164" fontId="1" fillId="0" borderId="0" xfId="0" applyNumberFormat="1" applyFont="1" applyFill="1" applyAlignment="1">
      <alignment/>
    </xf>
    <xf numFmtId="164" fontId="2" fillId="0" borderId="9" xfId="0" applyNumberFormat="1" applyFont="1" applyFill="1" applyBorder="1" applyAlignment="1">
      <alignment/>
    </xf>
    <xf numFmtId="164" fontId="1" fillId="0" borderId="62" xfId="0" applyNumberFormat="1" applyFont="1" applyFill="1" applyBorder="1" applyAlignment="1">
      <alignment vertical="center"/>
    </xf>
    <xf numFmtId="164" fontId="1" fillId="0" borderId="9" xfId="0" applyNumberFormat="1" applyFont="1" applyFill="1" applyBorder="1" applyAlignment="1">
      <alignment/>
    </xf>
    <xf numFmtId="164" fontId="13" fillId="0" borderId="62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164" fontId="13" fillId="0" borderId="6" xfId="0" applyNumberFormat="1" applyFont="1" applyFill="1" applyBorder="1" applyAlignment="1">
      <alignment vertical="center"/>
    </xf>
    <xf numFmtId="164" fontId="13" fillId="0" borderId="10" xfId="0" applyNumberFormat="1" applyFont="1" applyFill="1" applyBorder="1" applyAlignment="1">
      <alignment vertical="center"/>
    </xf>
    <xf numFmtId="164" fontId="1" fillId="0" borderId="10" xfId="0" applyNumberFormat="1" applyFont="1" applyFill="1" applyBorder="1" applyAlignment="1" quotePrefix="1">
      <alignment horizontal="right"/>
    </xf>
    <xf numFmtId="164" fontId="1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31" fillId="0" borderId="0" xfId="0" applyNumberFormat="1" applyFont="1" applyFill="1" applyBorder="1" applyAlignment="1">
      <alignment/>
    </xf>
    <xf numFmtId="164" fontId="6" fillId="0" borderId="0" xfId="15" applyNumberFormat="1" applyFont="1" applyFill="1" applyBorder="1" applyAlignment="1">
      <alignment/>
    </xf>
    <xf numFmtId="164" fontId="32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176" fontId="2" fillId="0" borderId="0" xfId="0" applyNumberFormat="1" applyFont="1" applyBorder="1" applyAlignment="1">
      <alignment/>
    </xf>
    <xf numFmtId="177" fontId="2" fillId="0" borderId="3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176" fontId="2" fillId="0" borderId="8" xfId="0" applyNumberFormat="1" applyFont="1" applyFill="1" applyBorder="1" applyAlignment="1">
      <alignment/>
    </xf>
    <xf numFmtId="176" fontId="2" fillId="0" borderId="1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6" fontId="2" fillId="0" borderId="1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177" fontId="2" fillId="0" borderId="8" xfId="0" applyNumberFormat="1" applyFont="1" applyBorder="1" applyAlignment="1">
      <alignment/>
    </xf>
    <xf numFmtId="177" fontId="2" fillId="0" borderId="8" xfId="0" applyNumberFormat="1" applyFont="1" applyFill="1" applyBorder="1" applyAlignment="1">
      <alignment/>
    </xf>
    <xf numFmtId="176" fontId="2" fillId="0" borderId="13" xfId="0" applyNumberFormat="1" applyFont="1" applyBorder="1" applyAlignment="1">
      <alignment/>
    </xf>
    <xf numFmtId="177" fontId="2" fillId="0" borderId="13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6" fontId="2" fillId="0" borderId="3" xfId="0" applyNumberFormat="1" applyFont="1" applyFill="1" applyBorder="1" applyAlignment="1">
      <alignment/>
    </xf>
    <xf numFmtId="176" fontId="2" fillId="0" borderId="9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176" fontId="2" fillId="0" borderId="9" xfId="0" applyNumberFormat="1" applyFont="1" applyFill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4" xfId="0" applyNumberFormat="1" applyFont="1" applyFill="1" applyBorder="1" applyAlignment="1">
      <alignment/>
    </xf>
    <xf numFmtId="39" fontId="13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43" fontId="2" fillId="0" borderId="8" xfId="15" applyFont="1" applyBorder="1" applyAlignment="1">
      <alignment horizontal="right"/>
    </xf>
    <xf numFmtId="43" fontId="2" fillId="0" borderId="3" xfId="15" applyFont="1" applyBorder="1" applyAlignment="1">
      <alignment horizontal="right"/>
    </xf>
    <xf numFmtId="43" fontId="2" fillId="0" borderId="8" xfId="15" applyFont="1" applyBorder="1" applyAlignment="1">
      <alignment horizontal="right" vertical="center"/>
    </xf>
    <xf numFmtId="168" fontId="2" fillId="0" borderId="3" xfId="15" applyNumberFormat="1" applyFont="1" applyBorder="1" applyAlignment="1">
      <alignment horizontal="right" vertical="center"/>
    </xf>
    <xf numFmtId="43" fontId="2" fillId="0" borderId="0" xfId="15" applyFont="1" applyBorder="1" applyAlignment="1">
      <alignment horizontal="right" vertical="center"/>
    </xf>
    <xf numFmtId="43" fontId="2" fillId="0" borderId="0" xfId="15" applyNumberFormat="1" applyFont="1" applyBorder="1" applyAlignment="1">
      <alignment horizontal="right" vertical="center"/>
    </xf>
    <xf numFmtId="43" fontId="2" fillId="0" borderId="3" xfId="15" applyFont="1" applyBorder="1" applyAlignment="1">
      <alignment horizontal="right" vertical="center"/>
    </xf>
    <xf numFmtId="43" fontId="2" fillId="0" borderId="0" xfId="15" applyNumberFormat="1" applyFont="1" applyFill="1" applyBorder="1" applyAlignment="1">
      <alignment horizontal="right" vertical="center"/>
    </xf>
    <xf numFmtId="168" fontId="2" fillId="0" borderId="3" xfId="15" applyNumberFormat="1" applyFont="1" applyFill="1" applyBorder="1" applyAlignment="1">
      <alignment horizontal="right" vertical="center"/>
    </xf>
    <xf numFmtId="43" fontId="2" fillId="0" borderId="0" xfId="15" applyFont="1" applyFill="1" applyBorder="1" applyAlignment="1">
      <alignment horizontal="right" vertical="center"/>
    </xf>
    <xf numFmtId="43" fontId="2" fillId="0" borderId="13" xfId="15" applyFont="1" applyBorder="1" applyAlignment="1">
      <alignment horizontal="right"/>
    </xf>
    <xf numFmtId="43" fontId="2" fillId="0" borderId="4" xfId="15" applyFont="1" applyBorder="1" applyAlignment="1">
      <alignment horizontal="right"/>
    </xf>
    <xf numFmtId="43" fontId="2" fillId="0" borderId="13" xfId="15" applyFont="1" applyBorder="1" applyAlignment="1">
      <alignment horizontal="right" vertical="center"/>
    </xf>
    <xf numFmtId="168" fontId="2" fillId="0" borderId="4" xfId="15" applyNumberFormat="1" applyFont="1" applyBorder="1" applyAlignment="1">
      <alignment horizontal="right" vertical="center"/>
    </xf>
    <xf numFmtId="43" fontId="2" fillId="0" borderId="1" xfId="15" applyFont="1" applyFill="1" applyBorder="1" applyAlignment="1">
      <alignment horizontal="right" vertical="center"/>
    </xf>
    <xf numFmtId="168" fontId="2" fillId="0" borderId="4" xfId="15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43" fontId="0" fillId="0" borderId="0" xfId="0" applyNumberFormat="1" applyFont="1" applyFill="1" applyAlignment="1">
      <alignment/>
    </xf>
    <xf numFmtId="43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7" fontId="2" fillId="0" borderId="9" xfId="0" applyNumberFormat="1" applyFont="1" applyBorder="1" applyAlignment="1">
      <alignment/>
    </xf>
    <xf numFmtId="177" fontId="2" fillId="0" borderId="11" xfId="0" applyNumberFormat="1" applyFont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 applyProtection="1">
      <alignment horizontal="right" vertical="center"/>
      <protection/>
    </xf>
    <xf numFmtId="168" fontId="2" fillId="0" borderId="3" xfId="0" applyNumberFormat="1" applyFont="1" applyBorder="1" applyAlignment="1" applyProtection="1">
      <alignment horizontal="right"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13" xfId="0" applyNumberFormat="1" applyFont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168" fontId="2" fillId="0" borderId="8" xfId="0" applyNumberFormat="1" applyFont="1" applyBorder="1" applyAlignment="1" applyProtection="1">
      <alignment horizontal="right" vertical="center"/>
      <protection/>
    </xf>
    <xf numFmtId="168" fontId="2" fillId="0" borderId="3" xfId="0" applyNumberFormat="1" applyFont="1" applyFill="1" applyBorder="1" applyAlignment="1" applyProtection="1">
      <alignment horizontal="right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168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horizontal="center" vertical="center"/>
      <protection/>
    </xf>
    <xf numFmtId="168" fontId="2" fillId="0" borderId="8" xfId="0" applyNumberFormat="1" applyFont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 applyProtection="1">
      <alignment horizontal="center" vertical="center"/>
      <protection/>
    </xf>
    <xf numFmtId="168" fontId="2" fillId="0" borderId="3" xfId="0" applyNumberFormat="1" applyFont="1" applyBorder="1" applyAlignment="1" applyProtection="1">
      <alignment horizontal="center" vertical="center"/>
      <protection/>
    </xf>
    <xf numFmtId="0" fontId="8" fillId="0" borderId="8" xfId="0" applyNumberFormat="1" applyFont="1" applyBorder="1" applyAlignment="1" applyProtection="1">
      <alignment horizontal="center" vertical="center"/>
      <protection/>
    </xf>
    <xf numFmtId="168" fontId="2" fillId="0" borderId="8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right" vertical="center"/>
    </xf>
    <xf numFmtId="168" fontId="2" fillId="0" borderId="3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8" fillId="0" borderId="13" xfId="0" applyNumberFormat="1" applyFont="1" applyBorder="1" applyAlignment="1" applyProtection="1">
      <alignment horizontal="center" vertical="center"/>
      <protection/>
    </xf>
    <xf numFmtId="168" fontId="2" fillId="0" borderId="0" xfId="15" applyNumberFormat="1" applyFont="1" applyBorder="1" applyAlignment="1">
      <alignment horizontal="right" vertical="center"/>
    </xf>
    <xf numFmtId="168" fontId="2" fillId="0" borderId="0" xfId="15" applyNumberFormat="1" applyFont="1" applyFill="1" applyBorder="1" applyAlignment="1">
      <alignment horizontal="right" vertical="center"/>
    </xf>
    <xf numFmtId="168" fontId="2" fillId="0" borderId="1" xfId="0" applyNumberFormat="1" applyFont="1" applyBorder="1" applyAlignment="1">
      <alignment horizontal="right" vertical="center"/>
    </xf>
    <xf numFmtId="168" fontId="2" fillId="0" borderId="1" xfId="15" applyNumberFormat="1" applyFont="1" applyBorder="1" applyAlignment="1">
      <alignment horizontal="right" vertical="center"/>
    </xf>
    <xf numFmtId="168" fontId="2" fillId="0" borderId="1" xfId="15" applyNumberFormat="1" applyFont="1" applyFill="1" applyBorder="1" applyAlignment="1">
      <alignment horizontal="right" vertical="center"/>
    </xf>
    <xf numFmtId="43" fontId="2" fillId="0" borderId="9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43" fontId="2" fillId="0" borderId="3" xfId="15" applyNumberFormat="1" applyFont="1" applyFill="1" applyBorder="1" applyAlignment="1">
      <alignment/>
    </xf>
    <xf numFmtId="43" fontId="2" fillId="0" borderId="11" xfId="15" applyNumberFormat="1" applyFont="1" applyBorder="1" applyAlignment="1">
      <alignment/>
    </xf>
    <xf numFmtId="43" fontId="2" fillId="0" borderId="11" xfId="15" applyNumberFormat="1" applyFont="1" applyFill="1" applyBorder="1" applyAlignment="1">
      <alignment/>
    </xf>
    <xf numFmtId="0" fontId="7" fillId="0" borderId="0" xfId="0" applyFont="1" applyAlignment="1">
      <alignment vertical="center"/>
    </xf>
    <xf numFmtId="0" fontId="34" fillId="0" borderId="0" xfId="0" applyFont="1" applyFill="1" applyAlignment="1">
      <alignment/>
    </xf>
    <xf numFmtId="1" fontId="1" fillId="2" borderId="44" xfId="0" applyNumberFormat="1" applyFont="1" applyFill="1" applyBorder="1" applyAlignment="1" applyProtection="1">
      <alignment horizontal="center" vertical="center"/>
      <protection/>
    </xf>
    <xf numFmtId="0" fontId="1" fillId="0" borderId="28" xfId="0" applyFont="1" applyBorder="1" applyAlignment="1">
      <alignment/>
    </xf>
    <xf numFmtId="166" fontId="1" fillId="0" borderId="33" xfId="0" applyNumberFormat="1" applyFont="1" applyBorder="1" applyAlignment="1">
      <alignment horizontal="right"/>
    </xf>
    <xf numFmtId="166" fontId="2" fillId="0" borderId="22" xfId="0" applyNumberFormat="1" applyFont="1" applyBorder="1" applyAlignment="1">
      <alignment horizontal="right"/>
    </xf>
    <xf numFmtId="166" fontId="2" fillId="0" borderId="24" xfId="0" applyNumberFormat="1" applyFont="1" applyBorder="1" applyAlignment="1">
      <alignment horizontal="right"/>
    </xf>
    <xf numFmtId="166" fontId="1" fillId="0" borderId="22" xfId="0" applyNumberFormat="1" applyFont="1" applyBorder="1" applyAlignment="1">
      <alignment horizontal="right"/>
    </xf>
    <xf numFmtId="0" fontId="1" fillId="0" borderId="31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9" xfId="0" applyFont="1" applyBorder="1" applyAlignment="1">
      <alignment/>
    </xf>
    <xf numFmtId="166" fontId="1" fillId="0" borderId="21" xfId="0" applyNumberFormat="1" applyFont="1" applyBorder="1" applyAlignment="1">
      <alignment horizontal="right"/>
    </xf>
    <xf numFmtId="164" fontId="1" fillId="0" borderId="48" xfId="0" applyNumberFormat="1" applyFont="1" applyBorder="1" applyAlignment="1">
      <alignment/>
    </xf>
    <xf numFmtId="166" fontId="2" fillId="0" borderId="30" xfId="0" applyNumberFormat="1" applyFont="1" applyFill="1" applyBorder="1" applyAlignment="1" applyProtection="1">
      <alignment vertical="center"/>
      <protection/>
    </xf>
    <xf numFmtId="0" fontId="2" fillId="0" borderId="17" xfId="0" applyFont="1" applyBorder="1" applyAlignment="1">
      <alignment/>
    </xf>
    <xf numFmtId="166" fontId="2" fillId="0" borderId="17" xfId="0" applyNumberFormat="1" applyFont="1" applyFill="1" applyBorder="1" applyAlignment="1" applyProtection="1">
      <alignment vertical="center"/>
      <protection/>
    </xf>
    <xf numFmtId="0" fontId="2" fillId="0" borderId="26" xfId="0" applyFont="1" applyBorder="1" applyAlignment="1">
      <alignment/>
    </xf>
    <xf numFmtId="166" fontId="2" fillId="0" borderId="22" xfId="0" applyNumberFormat="1" applyFont="1" applyBorder="1" applyAlignment="1" quotePrefix="1">
      <alignment horizontal="right"/>
    </xf>
    <xf numFmtId="2" fontId="2" fillId="0" borderId="0" xfId="0" applyNumberFormat="1" applyFont="1" applyFill="1" applyAlignment="1">
      <alignment/>
    </xf>
    <xf numFmtId="164" fontId="1" fillId="0" borderId="0" xfId="15" applyNumberFormat="1" applyFont="1" applyFill="1" applyBorder="1" applyAlignment="1">
      <alignment/>
    </xf>
    <xf numFmtId="2" fontId="1" fillId="0" borderId="0" xfId="15" applyNumberFormat="1" applyFont="1" applyFill="1" applyBorder="1" applyAlignment="1">
      <alignment/>
    </xf>
    <xf numFmtId="2" fontId="2" fillId="0" borderId="0" xfId="15" applyNumberFormat="1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2" fillId="0" borderId="0" xfId="15" applyNumberFormat="1" applyFont="1" applyFill="1" applyBorder="1" applyAlignment="1">
      <alignment/>
    </xf>
    <xf numFmtId="164" fontId="2" fillId="0" borderId="31" xfId="0" applyNumberFormat="1" applyFont="1" applyFill="1" applyBorder="1" applyAlignment="1" applyProtection="1">
      <alignment horizontal="left"/>
      <protection/>
    </xf>
    <xf numFmtId="2" fontId="2" fillId="0" borderId="33" xfId="15" applyNumberFormat="1" applyFont="1" applyFill="1" applyBorder="1" applyAlignment="1">
      <alignment/>
    </xf>
    <xf numFmtId="2" fontId="2" fillId="0" borderId="24" xfId="15" applyNumberFormat="1" applyFont="1" applyFill="1" applyBorder="1" applyAlignment="1">
      <alignment/>
    </xf>
    <xf numFmtId="164" fontId="2" fillId="0" borderId="28" xfId="0" applyNumberFormat="1" applyFont="1" applyFill="1" applyBorder="1" applyAlignment="1" applyProtection="1">
      <alignment horizontal="left"/>
      <protection/>
    </xf>
    <xf numFmtId="2" fontId="2" fillId="0" borderId="22" xfId="15" applyNumberFormat="1" applyFont="1" applyFill="1" applyBorder="1" applyAlignment="1">
      <alignment/>
    </xf>
    <xf numFmtId="164" fontId="2" fillId="0" borderId="29" xfId="0" applyNumberFormat="1" applyFont="1" applyFill="1" applyBorder="1" applyAlignment="1" applyProtection="1">
      <alignment horizontal="left"/>
      <protection/>
    </xf>
    <xf numFmtId="164" fontId="1" fillId="0" borderId="47" xfId="0" applyNumberFormat="1" applyFont="1" applyFill="1" applyBorder="1" applyAlignment="1" applyProtection="1">
      <alignment horizontal="left"/>
      <protection/>
    </xf>
    <xf numFmtId="164" fontId="1" fillId="0" borderId="50" xfId="15" applyNumberFormat="1" applyFont="1" applyFill="1" applyBorder="1" applyAlignment="1">
      <alignment/>
    </xf>
    <xf numFmtId="164" fontId="1" fillId="0" borderId="48" xfId="15" applyNumberFormat="1" applyFont="1" applyFill="1" applyBorder="1" applyAlignment="1">
      <alignment/>
    </xf>
    <xf numFmtId="2" fontId="1" fillId="0" borderId="50" xfId="15" applyNumberFormat="1" applyFont="1" applyFill="1" applyBorder="1" applyAlignment="1">
      <alignment/>
    </xf>
    <xf numFmtId="2" fontId="1" fillId="0" borderId="63" xfId="15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164" fontId="1" fillId="0" borderId="37" xfId="0" applyNumberFormat="1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164" fontId="2" fillId="0" borderId="38" xfId="0" applyNumberFormat="1" applyFont="1" applyFill="1" applyBorder="1" applyAlignment="1">
      <alignment/>
    </xf>
    <xf numFmtId="0" fontId="2" fillId="0" borderId="29" xfId="0" applyFont="1" applyFill="1" applyBorder="1" applyAlignment="1">
      <alignment/>
    </xf>
    <xf numFmtId="164" fontId="2" fillId="0" borderId="38" xfId="0" applyNumberFormat="1" applyFont="1" applyFill="1" applyBorder="1" applyAlignment="1" quotePrefix="1">
      <alignment horizontal="right"/>
    </xf>
    <xf numFmtId="0" fontId="1" fillId="0" borderId="47" xfId="0" applyFont="1" applyFill="1" applyBorder="1" applyAlignment="1">
      <alignment/>
    </xf>
    <xf numFmtId="164" fontId="1" fillId="0" borderId="49" xfId="15" applyNumberFormat="1" applyFont="1" applyFill="1" applyBorder="1" applyAlignment="1">
      <alignment/>
    </xf>
    <xf numFmtId="164" fontId="1" fillId="0" borderId="49" xfId="0" applyNumberFormat="1" applyFont="1" applyFill="1" applyBorder="1" applyAlignment="1">
      <alignment/>
    </xf>
    <xf numFmtId="164" fontId="1" fillId="0" borderId="51" xfId="0" applyNumberFormat="1" applyFont="1" applyFill="1" applyBorder="1" applyAlignment="1">
      <alignment/>
    </xf>
    <xf numFmtId="164" fontId="1" fillId="2" borderId="46" xfId="0" applyNumberFormat="1" applyFont="1" applyFill="1" applyBorder="1" applyAlignment="1" applyProtection="1">
      <alignment horizontal="left"/>
      <protection/>
    </xf>
    <xf numFmtId="164" fontId="1" fillId="2" borderId="31" xfId="0" applyNumberFormat="1" applyFont="1" applyFill="1" applyBorder="1" applyAlignment="1" applyProtection="1">
      <alignment horizontal="left"/>
      <protection/>
    </xf>
    <xf numFmtId="164" fontId="1" fillId="2" borderId="29" xfId="0" applyNumberFormat="1" applyFont="1" applyFill="1" applyBorder="1" applyAlignment="1">
      <alignment horizontal="center"/>
    </xf>
    <xf numFmtId="164" fontId="1" fillId="2" borderId="4" xfId="15" applyNumberFormat="1" applyFont="1" applyFill="1" applyBorder="1" applyAlignment="1" quotePrefix="1">
      <alignment horizontal="center"/>
    </xf>
    <xf numFmtId="164" fontId="1" fillId="2" borderId="15" xfId="15" applyNumberFormat="1" applyFont="1" applyFill="1" applyBorder="1" applyAlignment="1">
      <alignment horizontal="center"/>
    </xf>
    <xf numFmtId="2" fontId="1" fillId="2" borderId="2" xfId="15" applyNumberFormat="1" applyFont="1" applyFill="1" applyBorder="1" applyAlignment="1">
      <alignment/>
    </xf>
    <xf numFmtId="2" fontId="1" fillId="2" borderId="33" xfId="15" applyNumberFormat="1" applyFont="1" applyFill="1" applyBorder="1" applyAlignment="1">
      <alignment/>
    </xf>
    <xf numFmtId="164" fontId="1" fillId="2" borderId="11" xfId="15" applyNumberFormat="1" applyFont="1" applyFill="1" applyBorder="1" applyAlignment="1" quotePrefix="1">
      <alignment horizontal="center"/>
    </xf>
    <xf numFmtId="1" fontId="1" fillId="2" borderId="41" xfId="0" applyNumberFormat="1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2" fillId="0" borderId="8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164" fontId="1" fillId="0" borderId="9" xfId="0" applyNumberFormat="1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/>
    </xf>
    <xf numFmtId="1" fontId="1" fillId="2" borderId="8" xfId="0" applyNumberFormat="1" applyFont="1" applyFill="1" applyBorder="1" applyAlignment="1">
      <alignment horizontal="center" vertical="center"/>
    </xf>
    <xf numFmtId="164" fontId="1" fillId="2" borderId="13" xfId="0" applyNumberFormat="1" applyFont="1" applyFill="1" applyBorder="1" applyAlignment="1">
      <alignment horizontal="center" vertical="center"/>
    </xf>
    <xf numFmtId="164" fontId="1" fillId="2" borderId="11" xfId="15" applyNumberFormat="1" applyFont="1" applyFill="1" applyBorder="1" applyAlignment="1">
      <alignment horizontal="center" vertical="center"/>
    </xf>
    <xf numFmtId="164" fontId="1" fillId="2" borderId="42" xfId="0" applyNumberFormat="1" applyFont="1" applyFill="1" applyBorder="1" applyAlignment="1">
      <alignment horizontal="center" vertical="center"/>
    </xf>
    <xf numFmtId="164" fontId="1" fillId="2" borderId="41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/>
    </xf>
    <xf numFmtId="0" fontId="1" fillId="2" borderId="21" xfId="0" applyFont="1" applyFill="1" applyBorder="1" applyAlignment="1">
      <alignment horizontal="center" wrapText="1"/>
    </xf>
    <xf numFmtId="177" fontId="2" fillId="0" borderId="22" xfId="0" applyNumberFormat="1" applyFont="1" applyFill="1" applyBorder="1" applyAlignment="1">
      <alignment/>
    </xf>
    <xf numFmtId="176" fontId="2" fillId="0" borderId="22" xfId="0" applyNumberFormat="1" applyFont="1" applyFill="1" applyBorder="1" applyAlignment="1">
      <alignment/>
    </xf>
    <xf numFmtId="177" fontId="2" fillId="0" borderId="24" xfId="0" applyNumberFormat="1" applyFont="1" applyFill="1" applyBorder="1" applyAlignment="1">
      <alignment/>
    </xf>
    <xf numFmtId="0" fontId="1" fillId="0" borderId="32" xfId="0" applyFont="1" applyBorder="1" applyAlignment="1">
      <alignment horizontal="center" vertical="center"/>
    </xf>
    <xf numFmtId="176" fontId="1" fillId="0" borderId="17" xfId="0" applyNumberFormat="1" applyFont="1" applyBorder="1" applyAlignment="1">
      <alignment vertical="center"/>
    </xf>
    <xf numFmtId="177" fontId="1" fillId="0" borderId="18" xfId="0" applyNumberFormat="1" applyFont="1" applyBorder="1" applyAlignment="1">
      <alignment vertical="center"/>
    </xf>
    <xf numFmtId="177" fontId="1" fillId="0" borderId="18" xfId="0" applyNumberFormat="1" applyFont="1" applyFill="1" applyBorder="1" applyAlignment="1">
      <alignment vertical="center"/>
    </xf>
    <xf numFmtId="177" fontId="1" fillId="0" borderId="17" xfId="0" applyNumberFormat="1" applyFont="1" applyFill="1" applyBorder="1" applyAlignment="1">
      <alignment vertical="center"/>
    </xf>
    <xf numFmtId="177" fontId="1" fillId="0" borderId="50" xfId="0" applyNumberFormat="1" applyFont="1" applyFill="1" applyBorder="1" applyAlignment="1">
      <alignment vertical="center"/>
    </xf>
    <xf numFmtId="177" fontId="1" fillId="0" borderId="2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horizontal="center" wrapText="1"/>
    </xf>
    <xf numFmtId="178" fontId="2" fillId="0" borderId="3" xfId="0" applyNumberFormat="1" applyFont="1" applyBorder="1" applyAlignment="1">
      <alignment/>
    </xf>
    <xf numFmtId="177" fontId="2" fillId="0" borderId="3" xfId="0" applyNumberFormat="1" applyFont="1" applyFill="1" applyBorder="1" applyAlignment="1">
      <alignment horizontal="left"/>
    </xf>
    <xf numFmtId="178" fontId="2" fillId="0" borderId="3" xfId="0" applyNumberFormat="1" applyFont="1" applyFill="1" applyBorder="1" applyAlignment="1">
      <alignment horizontal="left"/>
    </xf>
    <xf numFmtId="177" fontId="2" fillId="0" borderId="22" xfId="0" applyNumberFormat="1" applyFont="1" applyFill="1" applyBorder="1" applyAlignment="1">
      <alignment horizontal="left"/>
    </xf>
    <xf numFmtId="178" fontId="2" fillId="0" borderId="22" xfId="0" applyNumberFormat="1" applyFont="1" applyFill="1" applyBorder="1" applyAlignment="1">
      <alignment horizontal="left"/>
    </xf>
    <xf numFmtId="176" fontId="1" fillId="0" borderId="30" xfId="0" applyNumberFormat="1" applyFont="1" applyBorder="1" applyAlignment="1">
      <alignment vertical="center"/>
    </xf>
    <xf numFmtId="177" fontId="1" fillId="0" borderId="30" xfId="0" applyNumberFormat="1" applyFont="1" applyFill="1" applyBorder="1" applyAlignment="1">
      <alignment vertical="center"/>
    </xf>
    <xf numFmtId="177" fontId="1" fillId="0" borderId="48" xfId="0" applyNumberFormat="1" applyFont="1" applyFill="1" applyBorder="1" applyAlignment="1">
      <alignment vertical="center"/>
    </xf>
    <xf numFmtId="177" fontId="1" fillId="0" borderId="34" xfId="0" applyNumberFormat="1" applyFont="1" applyFill="1" applyBorder="1" applyAlignment="1">
      <alignment vertical="center"/>
    </xf>
    <xf numFmtId="0" fontId="1" fillId="2" borderId="57" xfId="0" applyFont="1" applyFill="1" applyBorder="1" applyAlignment="1">
      <alignment horizontal="left"/>
    </xf>
    <xf numFmtId="176" fontId="2" fillId="0" borderId="22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horizontal="right"/>
    </xf>
    <xf numFmtId="176" fontId="2" fillId="0" borderId="9" xfId="0" applyNumberFormat="1" applyFont="1" applyFill="1" applyBorder="1" applyAlignment="1">
      <alignment horizontal="right"/>
    </xf>
    <xf numFmtId="176" fontId="2" fillId="0" borderId="11" xfId="0" applyNumberFormat="1" applyFont="1" applyFill="1" applyBorder="1" applyAlignment="1">
      <alignment/>
    </xf>
    <xf numFmtId="176" fontId="2" fillId="0" borderId="22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176" fontId="2" fillId="0" borderId="9" xfId="0" applyNumberFormat="1" applyFont="1" applyFill="1" applyBorder="1" applyAlignment="1">
      <alignment horizontal="center"/>
    </xf>
    <xf numFmtId="39" fontId="1" fillId="2" borderId="13" xfId="0" applyNumberFormat="1" applyFont="1" applyFill="1" applyBorder="1" applyAlignment="1" applyProtection="1">
      <alignment horizontal="center" vertical="center"/>
      <protection/>
    </xf>
    <xf numFmtId="39" fontId="1" fillId="2" borderId="1" xfId="0" applyNumberFormat="1" applyFont="1" applyFill="1" applyBorder="1" applyAlignment="1" applyProtection="1">
      <alignment horizontal="center" vertical="center"/>
      <protection/>
    </xf>
    <xf numFmtId="39" fontId="1" fillId="2" borderId="4" xfId="0" applyNumberFormat="1" applyFont="1" applyFill="1" applyBorder="1" applyAlignment="1" applyProtection="1">
      <alignment horizontal="center" vertical="center" wrapText="1"/>
      <protection/>
    </xf>
    <xf numFmtId="177" fontId="2" fillId="0" borderId="0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1" xfId="0" applyNumberFormat="1" applyFont="1" applyBorder="1" applyAlignment="1">
      <alignment/>
    </xf>
    <xf numFmtId="39" fontId="1" fillId="2" borderId="46" xfId="0" applyNumberFormat="1" applyFont="1" applyFill="1" applyBorder="1" applyAlignment="1" applyProtection="1">
      <alignment horizontal="center" vertical="center"/>
      <protection/>
    </xf>
    <xf numFmtId="177" fontId="1" fillId="2" borderId="29" xfId="0" applyNumberFormat="1" applyFont="1" applyFill="1" applyBorder="1" applyAlignment="1">
      <alignment horizontal="left" vertical="center"/>
    </xf>
    <xf numFmtId="39" fontId="1" fillId="2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>
      <alignment horizontal="center" vertical="center"/>
    </xf>
    <xf numFmtId="177" fontId="1" fillId="0" borderId="63" xfId="0" applyNumberFormat="1" applyFont="1" applyFill="1" applyBorder="1" applyAlignment="1">
      <alignment/>
    </xf>
    <xf numFmtId="39" fontId="1" fillId="2" borderId="1" xfId="0" applyNumberFormat="1" applyFont="1" applyFill="1" applyBorder="1" applyAlignment="1" applyProtection="1">
      <alignment horizontal="center" vertical="center" wrapText="1"/>
      <protection/>
    </xf>
    <xf numFmtId="177" fontId="1" fillId="0" borderId="63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2" fillId="2" borderId="46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right"/>
    </xf>
    <xf numFmtId="168" fontId="2" fillId="0" borderId="22" xfId="15" applyNumberFormat="1" applyFont="1" applyBorder="1" applyAlignment="1">
      <alignment horizontal="right" vertical="center"/>
    </xf>
    <xf numFmtId="168" fontId="2" fillId="0" borderId="22" xfId="15" applyNumberFormat="1" applyFont="1" applyFill="1" applyBorder="1" applyAlignment="1">
      <alignment horizontal="right" vertical="center"/>
    </xf>
    <xf numFmtId="168" fontId="2" fillId="0" borderId="24" xfId="15" applyNumberFormat="1" applyFont="1" applyFill="1" applyBorder="1" applyAlignment="1">
      <alignment horizontal="right" vertical="center"/>
    </xf>
    <xf numFmtId="43" fontId="1" fillId="0" borderId="30" xfId="15" applyFont="1" applyBorder="1" applyAlignment="1">
      <alignment horizontal="right"/>
    </xf>
    <xf numFmtId="43" fontId="1" fillId="0" borderId="18" xfId="15" applyFont="1" applyBorder="1" applyAlignment="1">
      <alignment horizontal="right"/>
    </xf>
    <xf numFmtId="43" fontId="1" fillId="0" borderId="17" xfId="15" applyFont="1" applyBorder="1" applyAlignment="1">
      <alignment horizontal="right" vertical="center"/>
    </xf>
    <xf numFmtId="168" fontId="1" fillId="0" borderId="17" xfId="15" applyNumberFormat="1" applyFont="1" applyBorder="1" applyAlignment="1">
      <alignment horizontal="right" vertical="center"/>
    </xf>
    <xf numFmtId="43" fontId="1" fillId="0" borderId="48" xfId="15" applyFont="1" applyFill="1" applyBorder="1" applyAlignment="1">
      <alignment horizontal="right" vertical="center"/>
    </xf>
    <xf numFmtId="168" fontId="1" fillId="0" borderId="50" xfId="15" applyNumberFormat="1" applyFont="1" applyFill="1" applyBorder="1" applyAlignment="1">
      <alignment horizontal="right" vertical="center"/>
    </xf>
    <xf numFmtId="43" fontId="1" fillId="0" borderId="48" xfId="15" applyNumberFormat="1" applyFont="1" applyFill="1" applyBorder="1" applyAlignment="1">
      <alignment horizontal="right" vertical="center"/>
    </xf>
    <xf numFmtId="168" fontId="1" fillId="0" borderId="63" xfId="15" applyNumberFormat="1" applyFont="1" applyFill="1" applyBorder="1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1" fontId="6" fillId="0" borderId="0" xfId="0" applyNumberFormat="1" applyFont="1" applyAlignment="1">
      <alignment horizontal="center" vertical="center"/>
    </xf>
    <xf numFmtId="169" fontId="8" fillId="0" borderId="0" xfId="0" applyNumberFormat="1" applyFont="1" applyAlignment="1">
      <alignment horizontal="center" vertical="center"/>
    </xf>
    <xf numFmtId="181" fontId="13" fillId="0" borderId="0" xfId="0" applyNumberFormat="1" applyFont="1" applyAlignment="1">
      <alignment horizontal="center" vertical="center"/>
    </xf>
    <xf numFmtId="181" fontId="8" fillId="0" borderId="0" xfId="0" applyNumberFormat="1" applyFont="1" applyAlignment="1">
      <alignment horizontal="center" vertical="center"/>
    </xf>
    <xf numFmtId="0" fontId="1" fillId="2" borderId="46" xfId="0" applyFont="1" applyFill="1" applyBorder="1" applyAlignment="1" applyProtection="1">
      <alignment horizontal="center" vertical="center"/>
      <protection/>
    </xf>
    <xf numFmtId="0" fontId="1" fillId="2" borderId="43" xfId="0" applyFont="1" applyFill="1" applyBorder="1" applyAlignment="1" applyProtection="1">
      <alignment horizontal="center" vertical="center"/>
      <protection/>
    </xf>
    <xf numFmtId="0" fontId="1" fillId="2" borderId="29" xfId="0" applyFont="1" applyFill="1" applyBorder="1" applyAlignment="1" applyProtection="1">
      <alignment horizontal="center" vertical="center"/>
      <protection/>
    </xf>
    <xf numFmtId="0" fontId="1" fillId="2" borderId="24" xfId="0" applyFont="1" applyFill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>
      <alignment horizontal="center" vertical="center"/>
    </xf>
    <xf numFmtId="0" fontId="2" fillId="0" borderId="31" xfId="0" applyNumberFormat="1" applyFont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Font="1" applyBorder="1" applyAlignment="1" quotePrefix="1">
      <alignment horizontal="center" vertical="center"/>
    </xf>
    <xf numFmtId="43" fontId="6" fillId="0" borderId="17" xfId="15" applyFont="1" applyBorder="1" applyAlignment="1">
      <alignment horizontal="center" vertical="center"/>
    </xf>
    <xf numFmtId="181" fontId="13" fillId="0" borderId="54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1" fillId="0" borderId="54" xfId="0" applyNumberFormat="1" applyFont="1" applyBorder="1" applyAlignment="1">
      <alignment horizontal="center" vertical="center"/>
    </xf>
    <xf numFmtId="0" fontId="13" fillId="2" borderId="57" xfId="0" applyFont="1" applyFill="1" applyBorder="1" applyAlignment="1" applyProtection="1">
      <alignment horizontal="left" vertical="center"/>
      <protection/>
    </xf>
    <xf numFmtId="0" fontId="13" fillId="2" borderId="60" xfId="0" applyFont="1" applyFill="1" applyBorder="1" applyAlignment="1" quotePrefix="1">
      <alignment horizontal="center" vertical="center"/>
    </xf>
    <xf numFmtId="0" fontId="13" fillId="2" borderId="60" xfId="0" applyNumberFormat="1" applyFont="1" applyFill="1" applyBorder="1" applyAlignment="1" quotePrefix="1">
      <alignment horizontal="center" vertical="center"/>
    </xf>
    <xf numFmtId="0" fontId="13" fillId="2" borderId="56" xfId="0" applyNumberFormat="1" applyFont="1" applyFill="1" applyBorder="1" applyAlignment="1">
      <alignment horizontal="center" vertical="center"/>
    </xf>
    <xf numFmtId="168" fontId="2" fillId="0" borderId="38" xfId="0" applyNumberFormat="1" applyFont="1" applyBorder="1" applyAlignment="1">
      <alignment horizontal="right" vertical="center"/>
    </xf>
    <xf numFmtId="168" fontId="2" fillId="0" borderId="38" xfId="0" applyNumberFormat="1" applyFont="1" applyFill="1" applyBorder="1" applyAlignment="1">
      <alignment horizontal="right" vertical="center"/>
    </xf>
    <xf numFmtId="168" fontId="2" fillId="0" borderId="38" xfId="15" applyNumberFormat="1" applyFont="1" applyFill="1" applyBorder="1" applyAlignment="1">
      <alignment horizontal="right" vertical="center"/>
    </xf>
    <xf numFmtId="168" fontId="2" fillId="0" borderId="45" xfId="15" applyNumberFormat="1" applyFont="1" applyFill="1" applyBorder="1" applyAlignment="1">
      <alignment horizontal="right" vertical="center"/>
    </xf>
    <xf numFmtId="0" fontId="13" fillId="0" borderId="32" xfId="0" applyFont="1" applyBorder="1" applyAlignment="1" applyProtection="1">
      <alignment horizontal="left" vertical="center"/>
      <protection/>
    </xf>
    <xf numFmtId="168" fontId="13" fillId="0" borderId="17" xfId="0" applyNumberFormat="1" applyFont="1" applyBorder="1" applyAlignment="1">
      <alignment horizontal="right" vertical="center"/>
    </xf>
    <xf numFmtId="168" fontId="13" fillId="0" borderId="17" xfId="15" applyNumberFormat="1" applyFont="1" applyBorder="1" applyAlignment="1">
      <alignment horizontal="right" vertical="center"/>
    </xf>
    <xf numFmtId="168" fontId="13" fillId="0" borderId="17" xfId="15" applyNumberFormat="1" applyFont="1" applyFill="1" applyBorder="1" applyAlignment="1">
      <alignment horizontal="right" vertical="center"/>
    </xf>
    <xf numFmtId="168" fontId="13" fillId="0" borderId="54" xfId="15" applyNumberFormat="1" applyFont="1" applyFill="1" applyBorder="1" applyAlignment="1">
      <alignment horizontal="right" vertical="center"/>
    </xf>
    <xf numFmtId="0" fontId="1" fillId="2" borderId="57" xfId="0" applyFont="1" applyFill="1" applyBorder="1" applyAlignment="1">
      <alignment horizontal="center"/>
    </xf>
    <xf numFmtId="0" fontId="1" fillId="2" borderId="56" xfId="0" applyFont="1" applyFill="1" applyBorder="1" applyAlignment="1" quotePrefix="1">
      <alignment horizontal="center"/>
    </xf>
    <xf numFmtId="164" fontId="2" fillId="0" borderId="38" xfId="0" applyNumberFormat="1" applyFont="1" applyBorder="1" applyAlignment="1">
      <alignment/>
    </xf>
    <xf numFmtId="164" fontId="1" fillId="0" borderId="51" xfId="0" applyNumberFormat="1" applyFont="1" applyBorder="1" applyAlignment="1">
      <alignment/>
    </xf>
    <xf numFmtId="1" fontId="1" fillId="2" borderId="41" xfId="0" applyNumberFormat="1" applyFont="1" applyFill="1" applyBorder="1" applyAlignment="1">
      <alignment/>
    </xf>
    <xf numFmtId="164" fontId="1" fillId="0" borderId="50" xfId="0" applyNumberFormat="1" applyFont="1" applyFill="1" applyBorder="1" applyAlignment="1">
      <alignment/>
    </xf>
    <xf numFmtId="164" fontId="6" fillId="0" borderId="2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vertical="center"/>
    </xf>
    <xf numFmtId="167" fontId="1" fillId="2" borderId="10" xfId="0" applyNumberFormat="1" applyFont="1" applyFill="1" applyBorder="1" applyAlignment="1" quotePrefix="1">
      <alignment horizontal="center"/>
    </xf>
    <xf numFmtId="0" fontId="1" fillId="2" borderId="57" xfId="0" applyFont="1" applyFill="1" applyBorder="1" applyAlignment="1">
      <alignment horizontal="left" vertical="center"/>
    </xf>
    <xf numFmtId="0" fontId="1" fillId="2" borderId="55" xfId="0" applyFont="1" applyFill="1" applyBorder="1" applyAlignment="1" quotePrefix="1">
      <alignment horizontal="center" vertical="center"/>
    </xf>
    <xf numFmtId="0" fontId="1" fillId="2" borderId="59" xfId="0" applyFont="1" applyFill="1" applyBorder="1" applyAlignment="1" quotePrefix="1">
      <alignment horizontal="center" vertical="center"/>
    </xf>
    <xf numFmtId="0" fontId="1" fillId="2" borderId="61" xfId="0" applyFont="1" applyFill="1" applyBorder="1" applyAlignment="1" quotePrefix="1">
      <alignment horizontal="center" vertical="center"/>
    </xf>
    <xf numFmtId="0" fontId="1" fillId="2" borderId="55" xfId="0" applyFont="1" applyFill="1" applyBorder="1" applyAlignment="1" quotePrefix="1">
      <alignment horizontal="center"/>
    </xf>
    <xf numFmtId="176" fontId="2" fillId="0" borderId="24" xfId="0" applyNumberFormat="1" applyFont="1" applyFill="1" applyBorder="1" applyAlignment="1">
      <alignment/>
    </xf>
    <xf numFmtId="176" fontId="1" fillId="0" borderId="18" xfId="0" applyNumberFormat="1" applyFont="1" applyBorder="1" applyAlignment="1">
      <alignment horizontal="center" vertical="center"/>
    </xf>
    <xf numFmtId="176" fontId="1" fillId="0" borderId="18" xfId="0" applyNumberFormat="1" applyFont="1" applyFill="1" applyBorder="1" applyAlignment="1">
      <alignment horizontal="center" vertical="center"/>
    </xf>
    <xf numFmtId="176" fontId="1" fillId="0" borderId="26" xfId="0" applyNumberFormat="1" applyFont="1" applyFill="1" applyBorder="1" applyAlignment="1">
      <alignment horizontal="center" vertical="center"/>
    </xf>
    <xf numFmtId="0" fontId="1" fillId="2" borderId="60" xfId="0" applyFont="1" applyFill="1" applyBorder="1" applyAlignment="1" quotePrefix="1">
      <alignment horizontal="center" vertical="center"/>
    </xf>
    <xf numFmtId="177" fontId="2" fillId="0" borderId="9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/>
    </xf>
    <xf numFmtId="177" fontId="1" fillId="0" borderId="16" xfId="0" applyNumberFormat="1" applyFont="1" applyFill="1" applyBorder="1" applyAlignment="1">
      <alignment vertical="center"/>
    </xf>
    <xf numFmtId="176" fontId="1" fillId="0" borderId="17" xfId="0" applyNumberFormat="1" applyFont="1" applyFill="1" applyBorder="1" applyAlignment="1">
      <alignment horizontal="center" vertical="center"/>
    </xf>
    <xf numFmtId="176" fontId="1" fillId="0" borderId="16" xfId="0" applyNumberFormat="1" applyFont="1" applyFill="1" applyBorder="1" applyAlignment="1">
      <alignment horizontal="center" vertical="center"/>
    </xf>
    <xf numFmtId="0" fontId="9" fillId="0" borderId="64" xfId="0" applyFont="1" applyBorder="1" applyAlignment="1">
      <alignment/>
    </xf>
    <xf numFmtId="0" fontId="4" fillId="0" borderId="19" xfId="0" applyFont="1" applyBorder="1" applyAlignment="1">
      <alignment/>
    </xf>
    <xf numFmtId="0" fontId="15" fillId="0" borderId="0" xfId="0" applyFont="1" applyAlignment="1">
      <alignment horizontal="right"/>
    </xf>
    <xf numFmtId="0" fontId="2" fillId="2" borderId="36" xfId="0" applyFont="1" applyFill="1" applyBorder="1" applyAlignment="1">
      <alignment horizontal="center" vertical="center"/>
    </xf>
    <xf numFmtId="0" fontId="2" fillId="2" borderId="65" xfId="0" applyFont="1" applyFill="1" applyBorder="1" applyAlignment="1" applyProtection="1" quotePrefix="1">
      <alignment horizontal="center" vertical="center"/>
      <protection/>
    </xf>
    <xf numFmtId="0" fontId="2" fillId="2" borderId="60" xfId="0" applyFont="1" applyFill="1" applyBorder="1" applyAlignment="1">
      <alignment vertical="center"/>
    </xf>
    <xf numFmtId="0" fontId="2" fillId="2" borderId="60" xfId="0" applyFont="1" applyFill="1" applyBorder="1" applyAlignment="1" applyProtection="1">
      <alignment horizontal="left" vertical="center"/>
      <protection/>
    </xf>
    <xf numFmtId="0" fontId="2" fillId="2" borderId="61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22" xfId="0" applyFont="1" applyFill="1" applyBorder="1" applyAlignment="1" applyProtection="1">
      <alignment horizontal="center" vertical="center"/>
      <protection/>
    </xf>
    <xf numFmtId="0" fontId="2" fillId="2" borderId="3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21" xfId="0" applyFont="1" applyFill="1" applyBorder="1" applyAlignment="1" applyProtection="1">
      <alignment horizontal="center" vertical="center"/>
      <protection/>
    </xf>
    <xf numFmtId="0" fontId="2" fillId="2" borderId="41" xfId="28" applyFont="1" applyFill="1" applyBorder="1" applyAlignment="1" quotePrefix="1">
      <alignment horizontal="center" vertical="center"/>
      <protection/>
    </xf>
    <xf numFmtId="0" fontId="2" fillId="2" borderId="10" xfId="25" applyFont="1" applyFill="1" applyBorder="1" applyAlignment="1">
      <alignment horizontal="center"/>
      <protection/>
    </xf>
    <xf numFmtId="0" fontId="2" fillId="2" borderId="13" xfId="25" applyFont="1" applyFill="1" applyBorder="1" applyAlignment="1">
      <alignment horizontal="center"/>
      <protection/>
    </xf>
    <xf numFmtId="0" fontId="2" fillId="2" borderId="6" xfId="25" applyFont="1" applyFill="1" applyBorder="1" applyAlignment="1">
      <alignment horizontal="center"/>
      <protection/>
    </xf>
    <xf numFmtId="1" fontId="2" fillId="2" borderId="10" xfId="25" applyNumberFormat="1" applyFont="1" applyFill="1" applyBorder="1" applyAlignment="1" quotePrefix="1">
      <alignment horizontal="center"/>
      <protection/>
    </xf>
    <xf numFmtId="0" fontId="1" fillId="2" borderId="41" xfId="25" applyFont="1" applyFill="1" applyBorder="1" applyAlignment="1">
      <alignment horizontal="center"/>
      <protection/>
    </xf>
    <xf numFmtId="0" fontId="1" fillId="2" borderId="11" xfId="25" applyFont="1" applyFill="1" applyBorder="1" applyAlignment="1">
      <alignment horizontal="center"/>
      <protection/>
    </xf>
    <xf numFmtId="0" fontId="1" fillId="0" borderId="29" xfId="25" applyFont="1" applyBorder="1" applyAlignment="1">
      <alignment horizontal="center" vertical="center"/>
      <protection/>
    </xf>
    <xf numFmtId="0" fontId="1" fillId="0" borderId="5" xfId="25" applyFont="1" applyBorder="1" applyAlignment="1">
      <alignment vertical="center"/>
      <protection/>
    </xf>
    <xf numFmtId="164" fontId="1" fillId="0" borderId="5" xfId="26" applyNumberFormat="1" applyFont="1" applyBorder="1" applyAlignment="1">
      <alignment horizontal="center" vertical="center"/>
      <protection/>
    </xf>
    <xf numFmtId="164" fontId="1" fillId="0" borderId="66" xfId="25" applyNumberFormat="1" applyFont="1" applyBorder="1" applyAlignment="1">
      <alignment horizontal="center" vertical="center"/>
      <protection/>
    </xf>
    <xf numFmtId="164" fontId="1" fillId="0" borderId="67" xfId="25" applyNumberFormat="1" applyFont="1" applyBorder="1" applyAlignment="1">
      <alignment horizontal="center" vertical="center"/>
      <protection/>
    </xf>
    <xf numFmtId="164" fontId="1" fillId="0" borderId="68" xfId="25" applyNumberFormat="1" applyFont="1" applyBorder="1" applyAlignment="1">
      <alignment horizontal="center" vertical="center"/>
      <protection/>
    </xf>
    <xf numFmtId="0" fontId="1" fillId="0" borderId="0" xfId="25" applyFont="1" applyBorder="1" applyAlignment="1">
      <alignment vertical="center"/>
      <protection/>
    </xf>
    <xf numFmtId="164" fontId="2" fillId="0" borderId="7" xfId="26" applyNumberFormat="1" applyFont="1" applyBorder="1" applyAlignment="1">
      <alignment horizontal="center" vertical="center"/>
      <protection/>
    </xf>
    <xf numFmtId="164" fontId="1" fillId="0" borderId="0" xfId="25" applyNumberFormat="1" applyFont="1" applyBorder="1" applyAlignment="1">
      <alignment horizontal="center" vertical="center"/>
      <protection/>
    </xf>
    <xf numFmtId="164" fontId="1" fillId="0" borderId="22" xfId="25" applyNumberFormat="1" applyFont="1" applyBorder="1" applyAlignment="1">
      <alignment horizontal="center" vertical="center"/>
      <protection/>
    </xf>
    <xf numFmtId="164" fontId="1" fillId="0" borderId="0" xfId="26" applyNumberFormat="1" applyFont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164" fontId="2" fillId="0" borderId="0" xfId="26" applyNumberFormat="1" applyFont="1" applyAlignment="1">
      <alignment horizontal="center" vertical="center"/>
      <protection/>
    </xf>
    <xf numFmtId="0" fontId="2" fillId="0" borderId="0" xfId="25" applyFont="1" applyBorder="1" applyAlignment="1">
      <alignment vertical="center"/>
      <protection/>
    </xf>
    <xf numFmtId="164" fontId="2" fillId="0" borderId="22" xfId="25" applyNumberFormat="1" applyFont="1" applyBorder="1" applyAlignment="1">
      <alignment horizontal="center" vertical="center"/>
      <protection/>
    </xf>
    <xf numFmtId="0" fontId="2" fillId="0" borderId="30" xfId="25" applyFont="1" applyBorder="1" applyAlignment="1">
      <alignment vertical="center"/>
      <protection/>
    </xf>
    <xf numFmtId="164" fontId="2" fillId="0" borderId="17" xfId="26" applyNumberFormat="1" applyFont="1" applyBorder="1" applyAlignment="1">
      <alignment horizontal="center" vertical="center"/>
      <protection/>
    </xf>
    <xf numFmtId="164" fontId="2" fillId="0" borderId="17" xfId="25" applyNumberFormat="1" applyFont="1" applyBorder="1" applyAlignment="1">
      <alignment horizontal="center" vertical="center"/>
      <protection/>
    </xf>
    <xf numFmtId="164" fontId="2" fillId="0" borderId="26" xfId="25" applyNumberFormat="1" applyFont="1" applyBorder="1" applyAlignment="1">
      <alignment horizontal="center" vertical="center"/>
      <protection/>
    </xf>
    <xf numFmtId="164" fontId="1" fillId="2" borderId="10" xfId="0" applyNumberFormat="1" applyFont="1" applyFill="1" applyBorder="1" applyAlignment="1">
      <alignment horizontal="center"/>
    </xf>
    <xf numFmtId="164" fontId="1" fillId="2" borderId="37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2" fontId="1" fillId="0" borderId="10" xfId="0" applyNumberFormat="1" applyFont="1" applyFill="1" applyBorder="1" applyAlignment="1">
      <alignment horizontal="right"/>
    </xf>
    <xf numFmtId="2" fontId="2" fillId="0" borderId="4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2" fillId="0" borderId="49" xfId="0" applyFont="1" applyFill="1" applyBorder="1" applyAlignment="1">
      <alignment horizontal="right" vertical="center" wrapText="1"/>
    </xf>
    <xf numFmtId="2" fontId="2" fillId="0" borderId="18" xfId="0" applyNumberFormat="1" applyFont="1" applyBorder="1" applyAlignment="1">
      <alignment/>
    </xf>
    <xf numFmtId="0" fontId="13" fillId="0" borderId="10" xfId="0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2" fontId="13" fillId="0" borderId="35" xfId="0" applyNumberFormat="1" applyFont="1" applyBorder="1" applyAlignment="1">
      <alignment horizontal="right" vertical="center"/>
    </xf>
    <xf numFmtId="0" fontId="2" fillId="0" borderId="8" xfId="0" applyFont="1" applyFill="1" applyBorder="1" applyAlignment="1" quotePrefix="1">
      <alignment horizontal="left"/>
    </xf>
    <xf numFmtId="164" fontId="2" fillId="0" borderId="29" xfId="0" applyNumberFormat="1" applyFont="1" applyBorder="1" applyAlignment="1">
      <alignment/>
    </xf>
    <xf numFmtId="164" fontId="2" fillId="0" borderId="3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4" fontId="2" fillId="0" borderId="21" xfId="0" applyNumberFormat="1" applyFont="1" applyBorder="1" applyAlignment="1" quotePrefix="1">
      <alignment horizontal="right"/>
    </xf>
    <xf numFmtId="1" fontId="1" fillId="2" borderId="9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/>
    </xf>
    <xf numFmtId="164" fontId="1" fillId="2" borderId="23" xfId="0" applyNumberFormat="1" applyFont="1" applyFill="1" applyBorder="1" applyAlignment="1">
      <alignment/>
    </xf>
    <xf numFmtId="164" fontId="1" fillId="0" borderId="39" xfId="0" applyNumberFormat="1" applyFont="1" applyFill="1" applyBorder="1" applyAlignment="1">
      <alignment/>
    </xf>
    <xf numFmtId="164" fontId="1" fillId="0" borderId="45" xfId="0" applyNumberFormat="1" applyFont="1" applyFill="1" applyBorder="1" applyAlignment="1">
      <alignment/>
    </xf>
    <xf numFmtId="164" fontId="2" fillId="0" borderId="32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164" fontId="2" fillId="0" borderId="54" xfId="0" applyNumberFormat="1" applyFont="1" applyFill="1" applyBorder="1" applyAlignment="1">
      <alignment/>
    </xf>
    <xf numFmtId="164" fontId="2" fillId="0" borderId="44" xfId="0" applyNumberFormat="1" applyFont="1" applyFill="1" applyBorder="1" applyAlignment="1" quotePrefix="1">
      <alignment horizontal="right"/>
    </xf>
    <xf numFmtId="0" fontId="0" fillId="0" borderId="0" xfId="0" applyFont="1" applyBorder="1" applyAlignment="1">
      <alignment/>
    </xf>
    <xf numFmtId="176" fontId="1" fillId="0" borderId="49" xfId="0" applyNumberFormat="1" applyFont="1" applyFill="1" applyBorder="1" applyAlignment="1">
      <alignment horizontal="center" vertical="center"/>
    </xf>
    <xf numFmtId="176" fontId="1" fillId="0" borderId="50" xfId="0" applyNumberFormat="1" applyFont="1" applyFill="1" applyBorder="1" applyAlignment="1">
      <alignment horizontal="center" vertical="center"/>
    </xf>
    <xf numFmtId="176" fontId="1" fillId="0" borderId="63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2" fontId="2" fillId="0" borderId="0" xfId="15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 horizontal="center"/>
    </xf>
    <xf numFmtId="167" fontId="1" fillId="2" borderId="69" xfId="21" applyNumberFormat="1" applyFont="1" applyFill="1" applyBorder="1" applyAlignment="1" quotePrefix="1">
      <alignment horizontal="center"/>
      <protection/>
    </xf>
    <xf numFmtId="0" fontId="9" fillId="0" borderId="0" xfId="20" applyFont="1" applyBorder="1" applyAlignment="1">
      <alignment/>
    </xf>
    <xf numFmtId="0" fontId="2" fillId="2" borderId="14" xfId="25" applyFont="1" applyFill="1" applyBorder="1" applyAlignment="1">
      <alignment horizontal="center"/>
      <protection/>
    </xf>
    <xf numFmtId="0" fontId="2" fillId="2" borderId="12" xfId="25" applyFont="1" applyFill="1" applyBorder="1" applyAlignment="1">
      <alignment horizontal="center"/>
      <protection/>
    </xf>
    <xf numFmtId="0" fontId="2" fillId="2" borderId="7" xfId="25" applyFont="1" applyFill="1" applyBorder="1" applyAlignment="1">
      <alignment horizontal="center"/>
      <protection/>
    </xf>
    <xf numFmtId="0" fontId="2" fillId="2" borderId="44" xfId="25" applyFont="1" applyFill="1" applyBorder="1" applyAlignment="1">
      <alignment horizontal="center"/>
      <protection/>
    </xf>
    <xf numFmtId="0" fontId="2" fillId="2" borderId="20" xfId="25" applyNumberFormat="1" applyFont="1" applyFill="1" applyBorder="1" applyAlignment="1">
      <alignment horizontal="center"/>
      <protection/>
    </xf>
    <xf numFmtId="0" fontId="2" fillId="2" borderId="15" xfId="25" applyFont="1" applyFill="1" applyBorder="1" applyAlignment="1">
      <alignment horizontal="center"/>
      <protection/>
    </xf>
    <xf numFmtId="0" fontId="2" fillId="2" borderId="11" xfId="25" applyFont="1" applyFill="1" applyBorder="1" applyAlignment="1">
      <alignment horizontal="center"/>
      <protection/>
    </xf>
    <xf numFmtId="0" fontId="2" fillId="2" borderId="1" xfId="25" applyFont="1" applyFill="1" applyBorder="1" applyAlignment="1">
      <alignment horizontal="center"/>
      <protection/>
    </xf>
    <xf numFmtId="0" fontId="2" fillId="2" borderId="45" xfId="25" applyFont="1" applyFill="1" applyBorder="1" applyAlignment="1">
      <alignment horizontal="center"/>
      <protection/>
    </xf>
    <xf numFmtId="164" fontId="1" fillId="0" borderId="0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1" fontId="1" fillId="0" borderId="31" xfId="0" applyNumberFormat="1" applyFont="1" applyBorder="1" applyAlignment="1" applyProtection="1">
      <alignment horizontal="center"/>
      <protection locked="0"/>
    </xf>
    <xf numFmtId="166" fontId="1" fillId="0" borderId="22" xfId="0" applyNumberFormat="1" applyFont="1" applyBorder="1" applyAlignment="1" applyProtection="1">
      <alignment horizontal="right"/>
      <protection locked="0"/>
    </xf>
    <xf numFmtId="1" fontId="2" fillId="0" borderId="31" xfId="0" applyNumberFormat="1" applyFont="1" applyBorder="1" applyAlignment="1" applyProtection="1">
      <alignment horizontal="center"/>
      <protection locked="0"/>
    </xf>
    <xf numFmtId="166" fontId="2" fillId="0" borderId="22" xfId="0" applyNumberFormat="1" applyFont="1" applyBorder="1" applyAlignment="1" applyProtection="1">
      <alignment horizontal="right"/>
      <protection locked="0"/>
    </xf>
    <xf numFmtId="1" fontId="12" fillId="0" borderId="31" xfId="0" applyNumberFormat="1" applyFont="1" applyBorder="1" applyAlignment="1" applyProtection="1">
      <alignment horizontal="center"/>
      <protection locked="0"/>
    </xf>
    <xf numFmtId="1" fontId="2" fillId="0" borderId="31" xfId="0" applyNumberFormat="1" applyFont="1" applyBorder="1" applyAlignment="1" applyProtection="1">
      <alignment/>
      <protection locked="0"/>
    </xf>
    <xf numFmtId="1" fontId="12" fillId="0" borderId="31" xfId="0" applyNumberFormat="1" applyFont="1" applyBorder="1" applyAlignment="1" applyProtection="1">
      <alignment/>
      <protection locked="0"/>
    </xf>
    <xf numFmtId="1" fontId="12" fillId="0" borderId="32" xfId="0" applyNumberFormat="1" applyFont="1" applyBorder="1" applyAlignment="1" applyProtection="1">
      <alignment/>
      <protection locked="0"/>
    </xf>
    <xf numFmtId="0" fontId="12" fillId="0" borderId="30" xfId="0" applyFont="1" applyBorder="1" applyAlignment="1" applyProtection="1">
      <alignment horizontal="left"/>
      <protection locked="0"/>
    </xf>
    <xf numFmtId="166" fontId="2" fillId="0" borderId="16" xfId="0" applyNumberFormat="1" applyFont="1" applyBorder="1" applyAlignment="1">
      <alignment horizontal="right"/>
    </xf>
    <xf numFmtId="0" fontId="0" fillId="0" borderId="16" xfId="0" applyFill="1" applyBorder="1" applyAlignment="1">
      <alignment/>
    </xf>
    <xf numFmtId="166" fontId="2" fillId="0" borderId="54" xfId="0" applyNumberFormat="1" applyFont="1" applyBorder="1" applyAlignment="1">
      <alignment horizontal="right"/>
    </xf>
    <xf numFmtId="2" fontId="8" fillId="0" borderId="12" xfId="0" applyNumberFormat="1" applyFont="1" applyFill="1" applyBorder="1" applyAlignment="1">
      <alignment horizontal="right" vertical="center"/>
    </xf>
    <xf numFmtId="2" fontId="8" fillId="0" borderId="14" xfId="0" applyNumberFormat="1" applyFont="1" applyFill="1" applyBorder="1" applyAlignment="1">
      <alignment horizontal="right" vertical="center"/>
    </xf>
    <xf numFmtId="15" fontId="2" fillId="0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2" fontId="8" fillId="0" borderId="10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15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right"/>
    </xf>
    <xf numFmtId="2" fontId="8" fillId="0" borderId="14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5" fillId="0" borderId="1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5" fillId="2" borderId="12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wrapText="1"/>
    </xf>
    <xf numFmtId="164" fontId="8" fillId="3" borderId="10" xfId="0" applyNumberFormat="1" applyFont="1" applyFill="1" applyBorder="1" applyAlignment="1">
      <alignment horizontal="right" wrapText="1"/>
    </xf>
    <xf numFmtId="14" fontId="8" fillId="3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right"/>
    </xf>
    <xf numFmtId="164" fontId="5" fillId="3" borderId="10" xfId="0" applyNumberFormat="1" applyFont="1" applyFill="1" applyBorder="1" applyAlignment="1">
      <alignment horizontal="right" wrapText="1"/>
    </xf>
    <xf numFmtId="164" fontId="8" fillId="3" borderId="10" xfId="0" applyNumberFormat="1" applyFont="1" applyFill="1" applyBorder="1" applyAlignment="1">
      <alignment wrapText="1"/>
    </xf>
    <xf numFmtId="0" fontId="8" fillId="0" borderId="10" xfId="0" applyFont="1" applyBorder="1" applyAlignment="1">
      <alignment/>
    </xf>
    <xf numFmtId="164" fontId="5" fillId="0" borderId="10" xfId="0" applyNumberFormat="1" applyFont="1" applyBorder="1" applyAlignment="1">
      <alignment horizontal="right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15" fontId="8" fillId="0" borderId="10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166" fontId="13" fillId="0" borderId="9" xfId="32" applyFont="1" applyBorder="1">
      <alignment/>
      <protection/>
    </xf>
    <xf numFmtId="166" fontId="13" fillId="0" borderId="9" xfId="32" applyFont="1" applyBorder="1" applyAlignment="1" quotePrefix="1">
      <alignment horizontal="right"/>
      <protection/>
    </xf>
    <xf numFmtId="166" fontId="6" fillId="0" borderId="9" xfId="32" applyFont="1" applyBorder="1">
      <alignment/>
      <protection/>
    </xf>
    <xf numFmtId="166" fontId="6" fillId="0" borderId="9" xfId="32" applyFont="1" applyBorder="1" applyAlignment="1">
      <alignment horizontal="right"/>
      <protection/>
    </xf>
    <xf numFmtId="166" fontId="6" fillId="0" borderId="31" xfId="32" applyFont="1" applyBorder="1" applyAlignment="1">
      <alignment horizontal="center"/>
      <protection/>
    </xf>
    <xf numFmtId="166" fontId="13" fillId="0" borderId="38" xfId="32" applyFont="1" applyBorder="1" applyAlignment="1" quotePrefix="1">
      <alignment horizontal="right"/>
      <protection/>
    </xf>
    <xf numFmtId="167" fontId="6" fillId="0" borderId="31" xfId="32" applyNumberFormat="1" applyFont="1" applyBorder="1" applyAlignment="1">
      <alignment horizontal="left"/>
      <protection/>
    </xf>
    <xf numFmtId="166" fontId="6" fillId="0" borderId="38" xfId="32" applyFont="1" applyBorder="1" applyAlignment="1">
      <alignment horizontal="right"/>
      <protection/>
    </xf>
    <xf numFmtId="167" fontId="13" fillId="0" borderId="32" xfId="32" applyNumberFormat="1" applyFont="1" applyBorder="1" applyAlignment="1">
      <alignment horizontal="left"/>
      <protection/>
    </xf>
    <xf numFmtId="166" fontId="13" fillId="0" borderId="16" xfId="32" applyFont="1" applyBorder="1">
      <alignment/>
      <protection/>
    </xf>
    <xf numFmtId="166" fontId="13" fillId="0" borderId="16" xfId="32" applyFont="1" applyBorder="1" applyAlignment="1">
      <alignment horizontal="right"/>
      <protection/>
    </xf>
    <xf numFmtId="166" fontId="13" fillId="0" borderId="16" xfId="32" applyFont="1" applyBorder="1" applyAlignment="1" quotePrefix="1">
      <alignment horizontal="right"/>
      <protection/>
    </xf>
    <xf numFmtId="166" fontId="13" fillId="0" borderId="54" xfId="32" applyFont="1" applyBorder="1" applyAlignment="1" quotePrefix="1">
      <alignment horizontal="right"/>
      <protection/>
    </xf>
    <xf numFmtId="164" fontId="2" fillId="0" borderId="9" xfId="0" applyNumberFormat="1" applyFont="1" applyBorder="1" applyAlignment="1" applyProtection="1">
      <alignment/>
      <protection locked="0"/>
    </xf>
    <xf numFmtId="0" fontId="2" fillId="0" borderId="22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12" xfId="0" applyNumberFormat="1" applyFont="1" applyBorder="1" applyAlignment="1" applyProtection="1">
      <alignment/>
      <protection locked="0"/>
    </xf>
    <xf numFmtId="164" fontId="2" fillId="0" borderId="44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1" xfId="0" applyNumberFormat="1" applyFont="1" applyBorder="1" applyAlignment="1" applyProtection="1">
      <alignment/>
      <protection locked="0"/>
    </xf>
    <xf numFmtId="164" fontId="2" fillId="0" borderId="45" xfId="0" applyNumberFormat="1" applyFont="1" applyBorder="1" applyAlignment="1">
      <alignment/>
    </xf>
    <xf numFmtId="0" fontId="2" fillId="3" borderId="0" xfId="0" applyFont="1" applyFill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0" borderId="47" xfId="0" applyFont="1" applyBorder="1" applyAlignment="1" quotePrefix="1">
      <alignment horizontal="left"/>
    </xf>
    <xf numFmtId="0" fontId="2" fillId="0" borderId="49" xfId="0" applyFont="1" applyBorder="1" applyAlignment="1">
      <alignment/>
    </xf>
    <xf numFmtId="164" fontId="13" fillId="0" borderId="5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164" fontId="1" fillId="2" borderId="70" xfId="0" applyNumberFormat="1" applyFont="1" applyFill="1" applyBorder="1" applyAlignment="1">
      <alignment/>
    </xf>
    <xf numFmtId="1" fontId="1" fillId="2" borderId="11" xfId="0" applyNumberFormat="1" applyFont="1" applyFill="1" applyBorder="1" applyAlignment="1">
      <alignment horizontal="center"/>
    </xf>
    <xf numFmtId="169" fontId="2" fillId="0" borderId="3" xfId="0" applyNumberFormat="1" applyFont="1" applyBorder="1" applyAlignment="1">
      <alignment/>
    </xf>
    <xf numFmtId="169" fontId="2" fillId="0" borderId="18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9" fontId="2" fillId="0" borderId="8" xfId="0" applyNumberFormat="1" applyFont="1" applyBorder="1" applyAlignment="1">
      <alignment/>
    </xf>
    <xf numFmtId="169" fontId="2" fillId="0" borderId="30" xfId="0" applyNumberFormat="1" applyFont="1" applyBorder="1" applyAlignment="1">
      <alignment/>
    </xf>
    <xf numFmtId="168" fontId="2" fillId="0" borderId="7" xfId="0" applyNumberFormat="1" applyFont="1" applyBorder="1" applyAlignment="1" applyProtection="1" quotePrefix="1">
      <alignment horizontal="left"/>
      <protection/>
    </xf>
    <xf numFmtId="0" fontId="1" fillId="0" borderId="71" xfId="0" applyFont="1" applyBorder="1" applyAlignment="1">
      <alignment horizontal="center" vertical="center"/>
    </xf>
    <xf numFmtId="176" fontId="13" fillId="0" borderId="34" xfId="0" applyNumberFormat="1" applyFont="1" applyBorder="1" applyAlignment="1">
      <alignment vertical="center"/>
    </xf>
    <xf numFmtId="177" fontId="13" fillId="0" borderId="50" xfId="0" applyNumberFormat="1" applyFont="1" applyBorder="1" applyAlignment="1">
      <alignment vertical="center"/>
    </xf>
    <xf numFmtId="176" fontId="13" fillId="0" borderId="48" xfId="0" applyNumberFormat="1" applyFont="1" applyFill="1" applyBorder="1" applyAlignment="1">
      <alignment vertical="center"/>
    </xf>
    <xf numFmtId="177" fontId="13" fillId="0" borderId="50" xfId="0" applyNumberFormat="1" applyFont="1" applyFill="1" applyBorder="1" applyAlignment="1">
      <alignment vertical="center"/>
    </xf>
    <xf numFmtId="176" fontId="13" fillId="0" borderId="34" xfId="0" applyNumberFormat="1" applyFont="1" applyFill="1" applyBorder="1" applyAlignment="1">
      <alignment vertical="center"/>
    </xf>
    <xf numFmtId="177" fontId="13" fillId="0" borderId="34" xfId="0" applyNumberFormat="1" applyFont="1" applyFill="1" applyBorder="1" applyAlignment="1">
      <alignment vertical="center"/>
    </xf>
    <xf numFmtId="177" fontId="1" fillId="0" borderId="52" xfId="0" applyNumberFormat="1" applyFont="1" applyFill="1" applyBorder="1" applyAlignment="1">
      <alignment/>
    </xf>
    <xf numFmtId="177" fontId="13" fillId="0" borderId="48" xfId="0" applyNumberFormat="1" applyFont="1" applyFill="1" applyBorder="1" applyAlignment="1">
      <alignment vertical="center"/>
    </xf>
    <xf numFmtId="177" fontId="1" fillId="0" borderId="63" xfId="0" applyNumberFormat="1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0" fontId="2" fillId="0" borderId="8" xfId="0" applyFont="1" applyBorder="1" applyAlignment="1">
      <alignment/>
    </xf>
    <xf numFmtId="43" fontId="2" fillId="0" borderId="9" xfId="15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5" xfId="0" applyFont="1" applyBorder="1" applyAlignment="1" quotePrefix="1">
      <alignment horizontal="left"/>
    </xf>
    <xf numFmtId="0" fontId="2" fillId="0" borderId="1" xfId="0" applyFont="1" applyBorder="1" applyAlignment="1" quotePrefix="1">
      <alignment horizontal="left"/>
    </xf>
    <xf numFmtId="0" fontId="1" fillId="0" borderId="13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6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 quotePrefix="1">
      <alignment horizontal="left"/>
    </xf>
    <xf numFmtId="0" fontId="0" fillId="0" borderId="0" xfId="0" applyFont="1" applyBorder="1" applyAlignment="1">
      <alignment/>
    </xf>
    <xf numFmtId="0" fontId="1" fillId="2" borderId="1" xfId="0" applyFont="1" applyFill="1" applyBorder="1" applyAlignment="1" quotePrefix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 quotePrefix="1">
      <alignment horizontal="left" vertical="center"/>
    </xf>
    <xf numFmtId="0" fontId="2" fillId="0" borderId="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 quotePrefix="1">
      <alignment horizontal="left"/>
    </xf>
    <xf numFmtId="0" fontId="2" fillId="0" borderId="3" xfId="0" applyFont="1" applyBorder="1" applyAlignment="1">
      <alignment horizontal="center"/>
    </xf>
    <xf numFmtId="164" fontId="14" fillId="0" borderId="3" xfId="0" applyNumberFormat="1" applyFont="1" applyBorder="1" applyAlignment="1">
      <alignment horizontal="center"/>
    </xf>
    <xf numFmtId="39" fontId="2" fillId="0" borderId="3" xfId="15" applyNumberFormat="1" applyFont="1" applyFill="1" applyBorder="1" applyAlignment="1">
      <alignment horizontal="center"/>
    </xf>
    <xf numFmtId="2" fontId="2" fillId="0" borderId="3" xfId="15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23" xfId="0" applyFont="1" applyBorder="1" applyAlignment="1">
      <alignment vertical="center"/>
    </xf>
    <xf numFmtId="0" fontId="13" fillId="0" borderId="58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50" xfId="0" applyFont="1" applyBorder="1" applyAlignment="1">
      <alignment vertical="center"/>
    </xf>
    <xf numFmtId="164" fontId="13" fillId="0" borderId="34" xfId="0" applyNumberFormat="1" applyFont="1" applyBorder="1" applyAlignment="1">
      <alignment vertical="center"/>
    </xf>
    <xf numFmtId="164" fontId="13" fillId="0" borderId="34" xfId="0" applyNumberFormat="1" applyFont="1" applyFill="1" applyBorder="1" applyAlignment="1">
      <alignment vertical="center"/>
    </xf>
    <xf numFmtId="164" fontId="13" fillId="0" borderId="50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0" fillId="0" borderId="33" xfId="0" applyFont="1" applyBorder="1" applyAlignment="1">
      <alignment/>
    </xf>
    <xf numFmtId="2" fontId="2" fillId="0" borderId="10" xfId="0" applyNumberFormat="1" applyFont="1" applyBorder="1" applyAlignment="1" quotePrefix="1">
      <alignment horizontal="center" vertical="center"/>
    </xf>
    <xf numFmtId="2" fontId="2" fillId="0" borderId="10" xfId="0" applyNumberFormat="1" applyFont="1" applyFill="1" applyBorder="1" applyAlignment="1" quotePrefix="1">
      <alignment horizontal="center" vertical="center"/>
    </xf>
    <xf numFmtId="166" fontId="27" fillId="0" borderId="9" xfId="0" applyNumberFormat="1" applyFont="1" applyBorder="1" applyAlignment="1" applyProtection="1">
      <alignment horizontal="right"/>
      <protection/>
    </xf>
    <xf numFmtId="181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1" fillId="0" borderId="19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20" xfId="0" applyNumberFormat="1" applyFont="1" applyFill="1" applyBorder="1" applyAlignment="1">
      <alignment/>
    </xf>
    <xf numFmtId="164" fontId="1" fillId="0" borderId="21" xfId="0" applyNumberFormat="1" applyFont="1" applyFill="1" applyBorder="1" applyAlignment="1">
      <alignment/>
    </xf>
    <xf numFmtId="164" fontId="12" fillId="0" borderId="0" xfId="0" applyNumberFormat="1" applyFont="1" applyBorder="1" applyAlignment="1">
      <alignment horizontal="center"/>
    </xf>
    <xf numFmtId="164" fontId="2" fillId="0" borderId="21" xfId="0" applyNumberFormat="1" applyFont="1" applyBorder="1" applyAlignment="1" quotePrefix="1">
      <alignment horizontal="center"/>
    </xf>
    <xf numFmtId="166" fontId="1" fillId="0" borderId="6" xfId="0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166" fontId="1" fillId="0" borderId="2" xfId="0" applyNumberFormat="1" applyFont="1" applyBorder="1" applyAlignment="1">
      <alignment horizontal="right"/>
    </xf>
    <xf numFmtId="166" fontId="2" fillId="0" borderId="3" xfId="0" applyNumberFormat="1" applyFont="1" applyBorder="1" applyAlignment="1">
      <alignment horizontal="right"/>
    </xf>
    <xf numFmtId="166" fontId="2" fillId="0" borderId="4" xfId="0" applyNumberFormat="1" applyFon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164" fontId="2" fillId="0" borderId="9" xfId="0" applyNumberFormat="1" applyFont="1" applyFill="1" applyBorder="1" applyAlignment="1">
      <alignment vertical="center"/>
    </xf>
    <xf numFmtId="39" fontId="1" fillId="2" borderId="15" xfId="0" applyNumberFormat="1" applyFont="1" applyFill="1" applyBorder="1" applyAlignment="1" applyProtection="1">
      <alignment horizontal="center" vertical="center"/>
      <protection/>
    </xf>
    <xf numFmtId="39" fontId="1" fillId="2" borderId="5" xfId="0" applyNumberFormat="1" applyFont="1" applyFill="1" applyBorder="1" applyAlignment="1" applyProtection="1">
      <alignment horizontal="center" vertical="center"/>
      <protection/>
    </xf>
    <xf numFmtId="39" fontId="1" fillId="2" borderId="6" xfId="0" applyNumberFormat="1" applyFont="1" applyFill="1" applyBorder="1" applyAlignment="1" applyProtection="1">
      <alignment horizontal="center" vertical="center" wrapText="1"/>
      <protection/>
    </xf>
    <xf numFmtId="39" fontId="1" fillId="2" borderId="21" xfId="0" applyNumberFormat="1" applyFont="1" applyFill="1" applyBorder="1" applyAlignment="1" applyProtection="1">
      <alignment horizontal="center" vertical="center" wrapText="1"/>
      <protection/>
    </xf>
    <xf numFmtId="168" fontId="2" fillId="0" borderId="44" xfId="0" applyNumberFormat="1" applyFont="1" applyBorder="1" applyAlignment="1" applyProtection="1">
      <alignment horizontal="right" vertical="center"/>
      <protection/>
    </xf>
    <xf numFmtId="168" fontId="2" fillId="0" borderId="38" xfId="0" applyNumberFormat="1" applyFont="1" applyBorder="1" applyAlignment="1" applyProtection="1">
      <alignment horizontal="right" vertical="center"/>
      <protection/>
    </xf>
    <xf numFmtId="168" fontId="2" fillId="0" borderId="38" xfId="0" applyNumberFormat="1" applyFont="1" applyFill="1" applyBorder="1" applyAlignment="1" applyProtection="1">
      <alignment horizontal="right" vertical="center"/>
      <protection/>
    </xf>
    <xf numFmtId="168" fontId="2" fillId="0" borderId="22" xfId="0" applyNumberFormat="1" applyFont="1" applyBorder="1" applyAlignment="1" applyProtection="1">
      <alignment horizontal="center" vertical="center"/>
      <protection/>
    </xf>
    <xf numFmtId="168" fontId="2" fillId="0" borderId="38" xfId="0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43" fontId="8" fillId="0" borderId="17" xfId="15" applyFont="1" applyBorder="1" applyAlignment="1" quotePrefix="1">
      <alignment horizontal="center" vertical="center"/>
    </xf>
    <xf numFmtId="0" fontId="13" fillId="2" borderId="72" xfId="0" applyFont="1" applyFill="1" applyBorder="1" applyAlignment="1">
      <alignment horizontal="left"/>
    </xf>
    <xf numFmtId="0" fontId="13" fillId="2" borderId="55" xfId="0" applyFont="1" applyFill="1" applyBorder="1" applyAlignment="1" quotePrefix="1">
      <alignment horizontal="center"/>
    </xf>
    <xf numFmtId="0" fontId="13" fillId="2" borderId="59" xfId="0" applyFont="1" applyFill="1" applyBorder="1" applyAlignment="1" quotePrefix="1">
      <alignment horizontal="center"/>
    </xf>
    <xf numFmtId="0" fontId="13" fillId="2" borderId="61" xfId="0" applyFont="1" applyFill="1" applyBorder="1" applyAlignment="1">
      <alignment horizontal="center"/>
    </xf>
    <xf numFmtId="43" fontId="2" fillId="0" borderId="22" xfId="15" applyNumberFormat="1" applyFont="1" applyFill="1" applyBorder="1" applyAlignment="1">
      <alignment/>
    </xf>
    <xf numFmtId="43" fontId="2" fillId="0" borderId="22" xfId="15" applyNumberFormat="1" applyFont="1" applyFill="1" applyBorder="1" applyAlignment="1">
      <alignment/>
    </xf>
    <xf numFmtId="43" fontId="2" fillId="0" borderId="22" xfId="15" applyNumberFormat="1" applyFont="1" applyFill="1" applyBorder="1" applyAlignment="1" quotePrefix="1">
      <alignment horizontal="right"/>
    </xf>
    <xf numFmtId="43" fontId="2" fillId="0" borderId="22" xfId="15" applyNumberFormat="1" applyFont="1" applyFill="1" applyBorder="1" applyAlignment="1">
      <alignment horizontal="right"/>
    </xf>
    <xf numFmtId="0" fontId="13" fillId="0" borderId="25" xfId="0" applyFont="1" applyBorder="1" applyAlignment="1">
      <alignment horizontal="center" vertical="center"/>
    </xf>
    <xf numFmtId="43" fontId="13" fillId="0" borderId="16" xfId="15" applyNumberFormat="1" applyFont="1" applyBorder="1" applyAlignment="1">
      <alignment horizontal="center" vertical="center"/>
    </xf>
    <xf numFmtId="43" fontId="13" fillId="0" borderId="18" xfId="15" applyNumberFormat="1" applyFont="1" applyBorder="1" applyAlignment="1">
      <alignment horizontal="center" vertical="center"/>
    </xf>
    <xf numFmtId="43" fontId="13" fillId="0" borderId="18" xfId="15" applyNumberFormat="1" applyFont="1" applyFill="1" applyBorder="1" applyAlignment="1">
      <alignment horizontal="center" vertical="center"/>
    </xf>
    <xf numFmtId="43" fontId="13" fillId="0" borderId="26" xfId="15" applyNumberFormat="1" applyFont="1" applyFill="1" applyBorder="1" applyAlignment="1">
      <alignment horizontal="center" vertical="center"/>
    </xf>
    <xf numFmtId="0" fontId="13" fillId="2" borderId="60" xfId="0" applyFont="1" applyFill="1" applyBorder="1" applyAlignment="1" quotePrefix="1">
      <alignment horizontal="center"/>
    </xf>
    <xf numFmtId="43" fontId="2" fillId="0" borderId="0" xfId="15" applyNumberFormat="1" applyFont="1" applyFill="1" applyBorder="1" applyAlignment="1">
      <alignment horizontal="center"/>
    </xf>
    <xf numFmtId="43" fontId="2" fillId="0" borderId="0" xfId="15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 horizontal="right"/>
    </xf>
    <xf numFmtId="43" fontId="2" fillId="0" borderId="13" xfId="15" applyNumberFormat="1" applyFont="1" applyFill="1" applyBorder="1" applyAlignment="1">
      <alignment/>
    </xf>
    <xf numFmtId="43" fontId="13" fillId="0" borderId="17" xfId="15" applyNumberFormat="1" applyFont="1" applyFill="1" applyBorder="1" applyAlignment="1">
      <alignment horizontal="center" vertical="center"/>
    </xf>
    <xf numFmtId="43" fontId="2" fillId="0" borderId="24" xfId="15" applyNumberFormat="1" applyFont="1" applyFill="1" applyBorder="1" applyAlignment="1">
      <alignment/>
    </xf>
    <xf numFmtId="43" fontId="2" fillId="0" borderId="9" xfId="15" applyNumberFormat="1" applyFont="1" applyFill="1" applyBorder="1" applyAlignment="1">
      <alignment/>
    </xf>
    <xf numFmtId="43" fontId="2" fillId="0" borderId="9" xfId="15" applyNumberFormat="1" applyFont="1" applyFill="1" applyBorder="1" applyAlignment="1">
      <alignment/>
    </xf>
    <xf numFmtId="43" fontId="13" fillId="0" borderId="16" xfId="15" applyNumberFormat="1" applyFont="1" applyFill="1" applyBorder="1" applyAlignment="1">
      <alignment horizontal="center" vertical="center"/>
    </xf>
    <xf numFmtId="0" fontId="1" fillId="0" borderId="58" xfId="0" applyFont="1" applyBorder="1" applyAlignment="1">
      <alignment/>
    </xf>
    <xf numFmtId="0" fontId="1" fillId="0" borderId="34" xfId="0" applyFont="1" applyBorder="1" applyAlignment="1">
      <alignment/>
    </xf>
    <xf numFmtId="164" fontId="1" fillId="0" borderId="48" xfId="0" applyNumberFormat="1" applyFont="1" applyFill="1" applyBorder="1" applyAlignment="1">
      <alignment/>
    </xf>
    <xf numFmtId="164" fontId="1" fillId="0" borderId="49" xfId="0" applyNumberFormat="1" applyFont="1" applyFill="1" applyBorder="1" applyAlignment="1" applyProtection="1">
      <alignment/>
      <protection locked="0"/>
    </xf>
    <xf numFmtId="164" fontId="1" fillId="0" borderId="50" xfId="0" applyNumberFormat="1" applyFont="1" applyBorder="1" applyAlignment="1">
      <alignment/>
    </xf>
    <xf numFmtId="2" fontId="2" fillId="0" borderId="9" xfId="0" applyNumberFormat="1" applyFont="1" applyBorder="1" applyAlignment="1">
      <alignment horizontal="right"/>
    </xf>
    <xf numFmtId="2" fontId="2" fillId="0" borderId="3" xfId="0" applyNumberFormat="1" applyFont="1" applyBorder="1" applyAlignment="1">
      <alignment horizontal="right"/>
    </xf>
    <xf numFmtId="164" fontId="2" fillId="0" borderId="22" xfId="0" applyNumberFormat="1" applyFont="1" applyBorder="1" applyAlignment="1" quotePrefix="1">
      <alignment horizontal="right"/>
    </xf>
    <xf numFmtId="164" fontId="2" fillId="0" borderId="33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166" fontId="2" fillId="0" borderId="38" xfId="21" applyFont="1" applyBorder="1" applyAlignment="1" quotePrefix="1">
      <alignment horizontal="right"/>
      <protection/>
    </xf>
    <xf numFmtId="166" fontId="2" fillId="0" borderId="44" xfId="21" applyFont="1" applyBorder="1" applyAlignment="1" quotePrefix="1">
      <alignment horizontal="right"/>
      <protection/>
    </xf>
    <xf numFmtId="166" fontId="2" fillId="0" borderId="44" xfId="21" applyFont="1" applyBorder="1" applyAlignment="1">
      <alignment horizontal="right"/>
      <protection/>
    </xf>
    <xf numFmtId="166" fontId="9" fillId="0" borderId="35" xfId="21" applyFont="1" applyBorder="1">
      <alignment/>
      <protection/>
    </xf>
    <xf numFmtId="0" fontId="1" fillId="2" borderId="3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2" fillId="0" borderId="22" xfId="0" applyNumberFormat="1" applyFont="1" applyBorder="1" applyAlignment="1">
      <alignment/>
    </xf>
    <xf numFmtId="0" fontId="1" fillId="2" borderId="43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164" fontId="2" fillId="0" borderId="24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24" xfId="0" applyFont="1" applyFill="1" applyBorder="1" applyAlignment="1">
      <alignment horizontal="center"/>
    </xf>
    <xf numFmtId="0" fontId="26" fillId="0" borderId="6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2" borderId="42" xfId="0" applyNumberFormat="1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33" xfId="0" applyFont="1" applyBorder="1" applyAlignment="1">
      <alignment/>
    </xf>
    <xf numFmtId="2" fontId="2" fillId="0" borderId="8" xfId="0" applyNumberFormat="1" applyFont="1" applyFill="1" applyBorder="1" applyAlignment="1">
      <alignment/>
    </xf>
    <xf numFmtId="2" fontId="2" fillId="0" borderId="3" xfId="0" applyNumberFormat="1" applyFont="1" applyFill="1" applyBorder="1" applyAlignment="1">
      <alignment/>
    </xf>
    <xf numFmtId="0" fontId="2" fillId="0" borderId="8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22" xfId="0" applyFont="1" applyBorder="1" applyAlignment="1">
      <alignment horizontal="right"/>
    </xf>
    <xf numFmtId="2" fontId="2" fillId="0" borderId="15" xfId="0" applyNumberFormat="1" applyFont="1" applyFill="1" applyBorder="1" applyAlignment="1">
      <alignment/>
    </xf>
    <xf numFmtId="2" fontId="2" fillId="0" borderId="5" xfId="0" applyNumberFormat="1" applyFont="1" applyFill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Fill="1" applyBorder="1" applyAlignment="1">
      <alignment/>
    </xf>
    <xf numFmtId="2" fontId="2" fillId="0" borderId="21" xfId="0" applyNumberFormat="1" applyFont="1" applyBorder="1" applyAlignment="1">
      <alignment/>
    </xf>
    <xf numFmtId="0" fontId="1" fillId="0" borderId="58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50" xfId="0" applyFont="1" applyBorder="1" applyAlignment="1">
      <alignment vertical="center"/>
    </xf>
    <xf numFmtId="164" fontId="1" fillId="2" borderId="4" xfId="0" applyNumberFormat="1" applyFont="1" applyFill="1" applyBorder="1" applyAlignment="1" quotePrefix="1">
      <alignment horizontal="center"/>
    </xf>
    <xf numFmtId="164" fontId="1" fillId="2" borderId="21" xfId="15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164" fontId="1" fillId="2" borderId="1" xfId="0" applyNumberFormat="1" applyFont="1" applyFill="1" applyBorder="1" applyAlignment="1" quotePrefix="1">
      <alignment horizontal="center"/>
    </xf>
    <xf numFmtId="1" fontId="1" fillId="2" borderId="42" xfId="15" applyNumberFormat="1" applyFont="1" applyFill="1" applyBorder="1" applyAlignment="1" quotePrefix="1">
      <alignment horizontal="center"/>
    </xf>
    <xf numFmtId="1" fontId="1" fillId="2" borderId="8" xfId="15" applyNumberFormat="1" applyFont="1" applyFill="1" applyBorder="1" applyAlignment="1" quotePrefix="1">
      <alignment horizontal="center"/>
    </xf>
    <xf numFmtId="164" fontId="1" fillId="2" borderId="65" xfId="15" applyNumberFormat="1" applyFont="1" applyFill="1" applyBorder="1" applyAlignment="1">
      <alignment horizontal="center"/>
    </xf>
    <xf numFmtId="164" fontId="1" fillId="2" borderId="60" xfId="15" applyNumberFormat="1" applyFont="1" applyFill="1" applyBorder="1" applyAlignment="1" quotePrefix="1">
      <alignment horizontal="center"/>
    </xf>
    <xf numFmtId="164" fontId="1" fillId="2" borderId="61" xfId="15" applyNumberFormat="1" applyFont="1" applyFill="1" applyBorder="1" applyAlignment="1" quotePrefix="1">
      <alignment horizontal="center"/>
    </xf>
    <xf numFmtId="164" fontId="1" fillId="2" borderId="15" xfId="15" applyNumberFormat="1" applyFont="1" applyFill="1" applyBorder="1" applyAlignment="1" quotePrefix="1">
      <alignment horizontal="center"/>
    </xf>
    <xf numFmtId="164" fontId="1" fillId="2" borderId="6" xfId="15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" fontId="1" fillId="2" borderId="41" xfId="15" applyNumberFormat="1" applyFont="1" applyFill="1" applyBorder="1" applyAlignment="1" quotePrefix="1">
      <alignment horizontal="center"/>
    </xf>
    <xf numFmtId="1" fontId="1" fillId="2" borderId="9" xfId="15" applyNumberFormat="1" applyFont="1" applyFill="1" applyBorder="1" applyAlignment="1" quotePrefix="1">
      <alignment horizontal="center"/>
    </xf>
    <xf numFmtId="1" fontId="1" fillId="2" borderId="35" xfId="15" applyNumberFormat="1" applyFont="1" applyFill="1" applyBorder="1" applyAlignment="1" quotePrefix="1">
      <alignment horizontal="center"/>
    </xf>
    <xf numFmtId="1" fontId="1" fillId="2" borderId="0" xfId="15" applyNumberFormat="1" applyFont="1" applyFill="1" applyBorder="1" applyAlignment="1" quotePrefix="1">
      <alignment horizontal="center"/>
    </xf>
    <xf numFmtId="1" fontId="1" fillId="2" borderId="21" xfId="0" applyNumberFormat="1" applyFont="1" applyFill="1" applyBorder="1" applyAlignment="1" applyProtection="1" quotePrefix="1">
      <alignment horizontal="center" vertical="center"/>
      <protection/>
    </xf>
    <xf numFmtId="1" fontId="1" fillId="2" borderId="14" xfId="0" applyNumberFormat="1" applyFont="1" applyFill="1" applyBorder="1" applyAlignment="1" applyProtection="1">
      <alignment horizontal="center" vertical="center"/>
      <protection/>
    </xf>
    <xf numFmtId="1" fontId="1" fillId="2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21" xfId="0" applyNumberFormat="1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1" fontId="1" fillId="2" borderId="41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" fontId="1" fillId="2" borderId="15" xfId="0" applyNumberFormat="1" applyFont="1" applyFill="1" applyBorder="1" applyAlignment="1" applyProtection="1" quotePrefix="1">
      <alignment horizontal="center" vertical="center"/>
      <protection/>
    </xf>
    <xf numFmtId="1" fontId="1" fillId="2" borderId="5" xfId="0" applyNumberFormat="1" applyFont="1" applyFill="1" applyBorder="1" applyAlignment="1" applyProtection="1" quotePrefix="1">
      <alignment horizontal="center" vertical="center"/>
      <protection/>
    </xf>
    <xf numFmtId="1" fontId="1" fillId="2" borderId="6" xfId="0" applyNumberFormat="1" applyFont="1" applyFill="1" applyBorder="1" applyAlignment="1" applyProtection="1" quotePrefix="1">
      <alignment horizontal="center" vertical="center"/>
      <protection/>
    </xf>
    <xf numFmtId="164" fontId="4" fillId="0" borderId="0" xfId="0" applyNumberFormat="1" applyFont="1" applyBorder="1" applyAlignment="1">
      <alignment horizontal="center"/>
    </xf>
    <xf numFmtId="164" fontId="1" fillId="2" borderId="60" xfId="0" applyNumberFormat="1" applyFont="1" applyFill="1" applyBorder="1" applyAlignment="1">
      <alignment horizontal="center"/>
    </xf>
    <xf numFmtId="164" fontId="1" fillId="2" borderId="6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2" borderId="37" xfId="0" applyNumberFormat="1" applyFont="1" applyFill="1" applyBorder="1" applyAlignment="1">
      <alignment horizontal="center"/>
    </xf>
    <xf numFmtId="164" fontId="1" fillId="2" borderId="6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8" fontId="19" fillId="0" borderId="0" xfId="0" applyNumberFormat="1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left" vertical="center" wrapText="1"/>
      <protection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1" fillId="2" borderId="55" xfId="0" applyNumberFormat="1" applyFont="1" applyFill="1" applyBorder="1" applyAlignment="1">
      <alignment horizontal="center"/>
    </xf>
    <xf numFmtId="164" fontId="1" fillId="2" borderId="56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 quotePrefix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1" fillId="2" borderId="24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12" fillId="0" borderId="17" xfId="0" applyNumberFormat="1" applyFont="1" applyFill="1" applyBorder="1" applyAlignment="1">
      <alignment horizontal="right"/>
    </xf>
    <xf numFmtId="0" fontId="1" fillId="2" borderId="65" xfId="0" applyFont="1" applyFill="1" applyBorder="1" applyAlignment="1" quotePrefix="1">
      <alignment horizontal="center"/>
    </xf>
    <xf numFmtId="0" fontId="1" fillId="2" borderId="59" xfId="0" applyFont="1" applyFill="1" applyBorder="1" applyAlignment="1" quotePrefix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/>
    </xf>
    <xf numFmtId="0" fontId="1" fillId="2" borderId="46" xfId="0" applyFont="1" applyFill="1" applyBorder="1" applyAlignment="1">
      <alignment horizontal="left" vertical="center"/>
    </xf>
    <xf numFmtId="0" fontId="0" fillId="2" borderId="29" xfId="0" applyFont="1" applyFill="1" applyBorder="1" applyAlignment="1">
      <alignment horizontal="left" vertical="center"/>
    </xf>
    <xf numFmtId="0" fontId="1" fillId="2" borderId="60" xfId="0" applyFont="1" applyFill="1" applyBorder="1" applyAlignment="1" quotePrefix="1">
      <alignment horizontal="center"/>
    </xf>
    <xf numFmtId="0" fontId="1" fillId="2" borderId="61" xfId="0" applyFont="1" applyFill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39" fontId="4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39" fontId="1" fillId="2" borderId="65" xfId="0" applyNumberFormat="1" applyFont="1" applyFill="1" applyBorder="1" applyAlignment="1" applyProtection="1" quotePrefix="1">
      <alignment horizontal="center"/>
      <protection/>
    </xf>
    <xf numFmtId="39" fontId="1" fillId="2" borderId="60" xfId="0" applyNumberFormat="1" applyFont="1" applyFill="1" applyBorder="1" applyAlignment="1" applyProtection="1" quotePrefix="1">
      <alignment horizontal="center"/>
      <protection/>
    </xf>
    <xf numFmtId="39" fontId="1" fillId="2" borderId="59" xfId="0" applyNumberFormat="1" applyFont="1" applyFill="1" applyBorder="1" applyAlignment="1" applyProtection="1" quotePrefix="1">
      <alignment horizontal="center"/>
      <protection/>
    </xf>
    <xf numFmtId="39" fontId="1" fillId="2" borderId="61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Fill="1" applyBorder="1" applyAlignment="1">
      <alignment horizontal="center"/>
    </xf>
    <xf numFmtId="39" fontId="4" fillId="0" borderId="0" xfId="0" applyNumberFormat="1" applyFont="1" applyFill="1" applyBorder="1" applyAlignment="1" applyProtection="1">
      <alignment horizontal="center"/>
      <protection/>
    </xf>
    <xf numFmtId="39" fontId="1" fillId="2" borderId="55" xfId="0" applyNumberFormat="1" applyFont="1" applyFill="1" applyBorder="1" applyAlignment="1" applyProtection="1" quotePrefix="1">
      <alignment horizontal="center"/>
      <protection/>
    </xf>
    <xf numFmtId="39" fontId="1" fillId="2" borderId="65" xfId="0" applyNumberFormat="1" applyFont="1" applyFill="1" applyBorder="1" applyAlignment="1" quotePrefix="1">
      <alignment horizontal="center"/>
    </xf>
    <xf numFmtId="39" fontId="1" fillId="2" borderId="60" xfId="0" applyNumberFormat="1" applyFont="1" applyFill="1" applyBorder="1" applyAlignment="1" quotePrefix="1">
      <alignment horizontal="center"/>
    </xf>
    <xf numFmtId="0" fontId="4" fillId="0" borderId="0" xfId="0" applyFont="1" applyFill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" fillId="2" borderId="2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 wrapText="1"/>
    </xf>
    <xf numFmtId="0" fontId="2" fillId="0" borderId="1" xfId="0" applyFont="1" applyBorder="1" applyAlignment="1">
      <alignment/>
    </xf>
    <xf numFmtId="0" fontId="1" fillId="0" borderId="48" xfId="0" applyFont="1" applyFill="1" applyBorder="1" applyAlignment="1">
      <alignment horizontal="right"/>
    </xf>
    <xf numFmtId="0" fontId="1" fillId="0" borderId="34" xfId="0" applyFont="1" applyFill="1" applyBorder="1" applyAlignment="1">
      <alignment horizontal="right"/>
    </xf>
    <xf numFmtId="0" fontId="1" fillId="0" borderId="50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 wrapText="1"/>
    </xf>
    <xf numFmtId="0" fontId="2" fillId="0" borderId="4" xfId="0" applyFont="1" applyBorder="1" applyAlignment="1">
      <alignment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2" borderId="60" xfId="0" applyFont="1" applyFill="1" applyBorder="1" applyAlignment="1" applyProtection="1">
      <alignment horizontal="center" vertical="center"/>
      <protection/>
    </xf>
    <xf numFmtId="0" fontId="1" fillId="2" borderId="59" xfId="0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1" fillId="2" borderId="46" xfId="0" applyFont="1" applyFill="1" applyBorder="1" applyAlignment="1" applyProtection="1">
      <alignment horizontal="center" vertical="center"/>
      <protection/>
    </xf>
    <xf numFmtId="0" fontId="1" fillId="2" borderId="29" xfId="0" applyFont="1" applyFill="1" applyBorder="1" applyAlignment="1" applyProtection="1">
      <alignment horizontal="center" vertical="center"/>
      <protection/>
    </xf>
    <xf numFmtId="0" fontId="1" fillId="2" borderId="65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" fillId="2" borderId="65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left" vertical="center"/>
    </xf>
    <xf numFmtId="0" fontId="36" fillId="0" borderId="7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left"/>
    </xf>
    <xf numFmtId="0" fontId="8" fillId="2" borderId="1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72" xfId="0" applyFont="1" applyFill="1" applyBorder="1" applyAlignment="1">
      <alignment horizontal="center" vertical="center"/>
    </xf>
    <xf numFmtId="0" fontId="3" fillId="0" borderId="72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2" borderId="46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65" xfId="0" applyFont="1" applyFill="1" applyBorder="1" applyAlignment="1" applyProtection="1" quotePrefix="1">
      <alignment horizontal="center" vertical="center"/>
      <protection/>
    </xf>
    <xf numFmtId="0" fontId="2" fillId="2" borderId="59" xfId="0" applyFont="1" applyFill="1" applyBorder="1" applyAlignment="1" applyProtection="1" quotePrefix="1">
      <alignment horizontal="center" vertical="center"/>
      <protection/>
    </xf>
    <xf numFmtId="0" fontId="2" fillId="2" borderId="60" xfId="0" applyFont="1" applyFill="1" applyBorder="1" applyAlignment="1" applyProtection="1" quotePrefix="1">
      <alignment horizontal="center" vertical="center"/>
      <protection/>
    </xf>
    <xf numFmtId="0" fontId="1" fillId="2" borderId="40" xfId="28" applyFont="1" applyFill="1" applyBorder="1" applyAlignment="1">
      <alignment horizontal="center" vertical="center"/>
      <protection/>
    </xf>
    <xf numFmtId="0" fontId="1" fillId="2" borderId="23" xfId="28" applyFont="1" applyFill="1" applyBorder="1" applyAlignment="1">
      <alignment horizontal="center" vertical="center"/>
      <protection/>
    </xf>
    <xf numFmtId="0" fontId="2" fillId="2" borderId="42" xfId="28" applyFont="1" applyFill="1" applyBorder="1" applyAlignment="1">
      <alignment horizontal="center" vertical="center"/>
      <protection/>
    </xf>
    <xf numFmtId="0" fontId="2" fillId="2" borderId="43" xfId="28" applyFont="1" applyFill="1" applyBorder="1" applyAlignment="1">
      <alignment horizontal="center" vertical="center"/>
      <protection/>
    </xf>
    <xf numFmtId="0" fontId="2" fillId="0" borderId="0" xfId="28" applyFont="1" applyAlignment="1">
      <alignment vertical="center" wrapText="1"/>
      <protection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/>
    </xf>
    <xf numFmtId="165" fontId="1" fillId="0" borderId="0" xfId="23" applyFont="1" applyAlignment="1">
      <alignment horizontal="center"/>
      <protection/>
    </xf>
    <xf numFmtId="165" fontId="4" fillId="0" borderId="0" xfId="23" applyFont="1" applyAlignment="1">
      <alignment horizontal="center"/>
      <protection/>
    </xf>
    <xf numFmtId="165" fontId="1" fillId="2" borderId="57" xfId="23" applyNumberFormat="1" applyFont="1" applyFill="1" applyBorder="1" applyAlignment="1" applyProtection="1">
      <alignment horizontal="center" vertical="center"/>
      <protection/>
    </xf>
    <xf numFmtId="165" fontId="1" fillId="2" borderId="39" xfId="23" applyFont="1" applyFill="1" applyBorder="1" applyAlignment="1">
      <alignment horizontal="center" vertical="center"/>
      <protection/>
    </xf>
    <xf numFmtId="165" fontId="1" fillId="2" borderId="55" xfId="24" applyNumberFormat="1" applyFont="1" applyFill="1" applyBorder="1" applyAlignment="1" applyProtection="1">
      <alignment horizontal="center" vertical="center"/>
      <protection/>
    </xf>
    <xf numFmtId="165" fontId="1" fillId="2" borderId="56" xfId="24" applyNumberFormat="1" applyFont="1" applyFill="1" applyBorder="1" applyAlignment="1" applyProtection="1">
      <alignment horizontal="center" vertical="center"/>
      <protection/>
    </xf>
    <xf numFmtId="0" fontId="2" fillId="2" borderId="65" xfId="25" applyFont="1" applyFill="1" applyBorder="1" applyAlignment="1">
      <alignment horizontal="center" vertical="center"/>
      <protection/>
    </xf>
    <xf numFmtId="0" fontId="2" fillId="2" borderId="60" xfId="25" applyFont="1" applyFill="1" applyBorder="1" applyAlignment="1">
      <alignment horizontal="center" vertical="center"/>
      <protection/>
    </xf>
    <xf numFmtId="0" fontId="2" fillId="2" borderId="61" xfId="25" applyFont="1" applyFill="1" applyBorder="1" applyAlignment="1">
      <alignment horizontal="center" vertical="center"/>
      <protection/>
    </xf>
    <xf numFmtId="0" fontId="1" fillId="2" borderId="40" xfId="25" applyNumberFormat="1" applyFont="1" applyFill="1" applyBorder="1" applyAlignment="1">
      <alignment horizontal="center" vertical="center"/>
      <protection/>
    </xf>
    <xf numFmtId="0" fontId="1" fillId="2" borderId="23" xfId="25" applyFont="1" applyFill="1" applyBorder="1" applyAlignment="1">
      <alignment horizontal="center" vertical="center"/>
      <protection/>
    </xf>
    <xf numFmtId="0" fontId="2" fillId="2" borderId="41" xfId="25" applyFont="1" applyFill="1" applyBorder="1" applyAlignment="1">
      <alignment horizontal="center" vertical="center"/>
      <protection/>
    </xf>
    <xf numFmtId="0" fontId="2" fillId="2" borderId="11" xfId="25" applyFont="1" applyFill="1" applyBorder="1" applyAlignment="1">
      <alignment horizontal="center" vertical="center"/>
      <protection/>
    </xf>
    <xf numFmtId="0" fontId="1" fillId="0" borderId="0" xfId="25" applyFont="1" applyAlignment="1">
      <alignment horizontal="center" vertical="center"/>
      <protection/>
    </xf>
    <xf numFmtId="165" fontId="4" fillId="0" borderId="0" xfId="29" applyNumberFormat="1" applyFont="1" applyAlignment="1" applyProtection="1">
      <alignment horizontal="center"/>
      <protection/>
    </xf>
    <xf numFmtId="165" fontId="1" fillId="0" borderId="0" xfId="29" applyNumberFormat="1" applyFont="1" applyAlignment="1" applyProtection="1">
      <alignment horizontal="center"/>
      <protection/>
    </xf>
    <xf numFmtId="165" fontId="1" fillId="0" borderId="0" xfId="29" applyFont="1" applyBorder="1" applyAlignment="1">
      <alignment horizontal="center"/>
      <protection/>
    </xf>
    <xf numFmtId="0" fontId="2" fillId="0" borderId="0" xfId="0" applyFont="1" applyAlignment="1">
      <alignment/>
    </xf>
    <xf numFmtId="165" fontId="1" fillId="2" borderId="65" xfId="24" applyNumberFormat="1" applyFont="1" applyFill="1" applyBorder="1" applyAlignment="1" applyProtection="1">
      <alignment horizontal="center" vertical="center"/>
      <protection/>
    </xf>
    <xf numFmtId="165" fontId="1" fillId="2" borderId="61" xfId="24" applyNumberFormat="1" applyFont="1" applyFill="1" applyBorder="1" applyAlignment="1" applyProtection="1">
      <alignment horizontal="center" vertical="center"/>
      <protection/>
    </xf>
    <xf numFmtId="165" fontId="1" fillId="2" borderId="73" xfId="23" applyNumberFormat="1" applyFont="1" applyFill="1" applyBorder="1" applyAlignment="1" applyProtection="1">
      <alignment horizontal="center" vertical="center"/>
      <protection/>
    </xf>
    <xf numFmtId="165" fontId="1" fillId="2" borderId="74" xfId="23" applyFont="1" applyFill="1" applyBorder="1" applyAlignment="1">
      <alignment horizontal="center" vertical="center"/>
      <protection/>
    </xf>
    <xf numFmtId="165" fontId="1" fillId="2" borderId="60" xfId="24" applyNumberFormat="1" applyFont="1" applyFill="1" applyBorder="1" applyAlignment="1" applyProtection="1">
      <alignment horizontal="center" vertical="center"/>
      <protection/>
    </xf>
    <xf numFmtId="165" fontId="1" fillId="2" borderId="59" xfId="24" applyNumberFormat="1" applyFont="1" applyFill="1" applyBorder="1" applyAlignment="1" applyProtection="1">
      <alignment horizontal="center" vertical="center"/>
      <protection/>
    </xf>
    <xf numFmtId="0" fontId="1" fillId="0" borderId="75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1" fillId="2" borderId="12" xfId="25" applyNumberFormat="1" applyFont="1" applyFill="1" applyBorder="1" applyAlignment="1">
      <alignment horizontal="center" vertical="center"/>
      <protection/>
    </xf>
    <xf numFmtId="0" fontId="1" fillId="2" borderId="11" xfId="25" applyFont="1" applyFill="1" applyBorder="1" applyAlignment="1">
      <alignment horizontal="center" vertical="center"/>
      <protection/>
    </xf>
    <xf numFmtId="164" fontId="1" fillId="2" borderId="44" xfId="25" applyNumberFormat="1" applyFont="1" applyFill="1" applyBorder="1" applyAlignment="1">
      <alignment horizontal="center" vertical="center"/>
      <protection/>
    </xf>
    <xf numFmtId="0" fontId="1" fillId="2" borderId="45" xfId="25" applyFont="1" applyFill="1" applyBorder="1" applyAlignment="1">
      <alignment horizontal="center" vertical="center"/>
      <protection/>
    </xf>
    <xf numFmtId="0" fontId="1" fillId="2" borderId="46" xfId="25" applyFont="1" applyFill="1" applyBorder="1" applyAlignment="1">
      <alignment horizontal="center" vertical="center"/>
      <protection/>
    </xf>
    <xf numFmtId="0" fontId="1" fillId="2" borderId="31" xfId="25" applyFont="1" applyFill="1" applyBorder="1" applyAlignment="1">
      <alignment horizontal="center" vertical="center"/>
      <protection/>
    </xf>
    <xf numFmtId="0" fontId="1" fillId="2" borderId="41" xfId="25" applyFont="1" applyFill="1" applyBorder="1" applyAlignment="1">
      <alignment horizontal="center" vertical="center"/>
      <protection/>
    </xf>
    <xf numFmtId="0" fontId="7" fillId="0" borderId="0" xfId="0" applyFont="1" applyBorder="1" applyAlignment="1" applyProtection="1">
      <alignment horizontal="left" wrapText="1"/>
      <protection/>
    </xf>
    <xf numFmtId="0" fontId="15" fillId="0" borderId="0" xfId="0" applyFont="1" applyBorder="1" applyAlignment="1">
      <alignment horizontal="right"/>
    </xf>
    <xf numFmtId="0" fontId="1" fillId="2" borderId="65" xfId="0" applyFont="1" applyFill="1" applyBorder="1" applyAlignment="1">
      <alignment horizontal="center"/>
    </xf>
    <xf numFmtId="0" fontId="1" fillId="2" borderId="60" xfId="0" applyFont="1" applyFill="1" applyBorder="1" applyAlignment="1">
      <alignment horizontal="center"/>
    </xf>
    <xf numFmtId="0" fontId="1" fillId="2" borderId="59" xfId="0" applyFont="1" applyFill="1" applyBorder="1" applyAlignment="1">
      <alignment horizontal="center"/>
    </xf>
    <xf numFmtId="0" fontId="1" fillId="2" borderId="61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1" fontId="1" fillId="2" borderId="4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3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2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43" xfId="0" applyFont="1" applyFill="1" applyBorder="1" applyAlignment="1">
      <alignment horizontal="center" vertical="center"/>
    </xf>
    <xf numFmtId="166" fontId="1" fillId="0" borderId="20" xfId="30" applyNumberFormat="1" applyFont="1" applyBorder="1" applyAlignment="1" applyProtection="1" quotePrefix="1">
      <alignment/>
      <protection/>
    </xf>
    <xf numFmtId="0" fontId="2" fillId="0" borderId="5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0" xfId="30" applyFont="1" applyAlignment="1">
      <alignment horizontal="center"/>
      <protection/>
    </xf>
    <xf numFmtId="0" fontId="4" fillId="0" borderId="0" xfId="30" applyFont="1" applyAlignment="1">
      <alignment horizontal="center"/>
      <protection/>
    </xf>
    <xf numFmtId="0" fontId="2" fillId="2" borderId="46" xfId="30" applyFont="1" applyFill="1" applyBorder="1" applyAlignment="1">
      <alignment horizontal="center" vertical="center"/>
      <protection/>
    </xf>
    <xf numFmtId="0" fontId="2" fillId="2" borderId="29" xfId="30" applyFont="1" applyFill="1" applyBorder="1" applyAlignment="1">
      <alignment horizontal="center" vertical="center"/>
      <protection/>
    </xf>
    <xf numFmtId="0" fontId="1" fillId="2" borderId="41" xfId="30" applyFont="1" applyFill="1" applyBorder="1" applyAlignment="1" applyProtection="1">
      <alignment horizontal="center" vertical="center"/>
      <protection/>
    </xf>
    <xf numFmtId="0" fontId="1" fillId="2" borderId="11" xfId="30" applyFont="1" applyFill="1" applyBorder="1" applyAlignment="1" applyProtection="1">
      <alignment horizontal="center" vertical="center"/>
      <protection/>
    </xf>
    <xf numFmtId="0" fontId="1" fillId="2" borderId="55" xfId="30" applyFont="1" applyFill="1" applyBorder="1" applyAlignment="1" applyProtection="1">
      <alignment horizontal="center"/>
      <protection/>
    </xf>
    <xf numFmtId="0" fontId="1" fillId="2" borderId="56" xfId="30" applyFont="1" applyFill="1" applyBorder="1" applyAlignment="1" applyProtection="1">
      <alignment horizontal="center"/>
      <protection/>
    </xf>
    <xf numFmtId="166" fontId="1" fillId="0" borderId="5" xfId="30" applyNumberFormat="1" applyFont="1" applyBorder="1" applyAlignment="1" applyProtection="1" quotePrefix="1">
      <alignment/>
      <protection/>
    </xf>
    <xf numFmtId="166" fontId="1" fillId="0" borderId="21" xfId="30" applyNumberFormat="1" applyFont="1" applyBorder="1" applyAlignment="1" applyProtection="1" quotePrefix="1">
      <alignment/>
      <protection/>
    </xf>
    <xf numFmtId="0" fontId="1" fillId="2" borderId="55" xfId="0" applyFont="1" applyFill="1" applyBorder="1" applyAlignment="1" applyProtection="1">
      <alignment horizontal="center" wrapText="1"/>
      <protection hidden="1"/>
    </xf>
    <xf numFmtId="166" fontId="1" fillId="2" borderId="65" xfId="31" applyFont="1" applyFill="1" applyBorder="1" applyAlignment="1" applyProtection="1">
      <alignment horizontal="center" wrapText="1"/>
      <protection hidden="1"/>
    </xf>
    <xf numFmtId="166" fontId="1" fillId="2" borderId="60" xfId="31" applyFont="1" applyFill="1" applyBorder="1" applyAlignment="1" applyProtection="1">
      <alignment horizontal="center" wrapText="1"/>
      <protection hidden="1"/>
    </xf>
    <xf numFmtId="166" fontId="1" fillId="2" borderId="59" xfId="31" applyFont="1" applyFill="1" applyBorder="1" applyAlignment="1" applyProtection="1">
      <alignment horizontal="center" wrapText="1"/>
      <protection hidden="1"/>
    </xf>
    <xf numFmtId="166" fontId="1" fillId="2" borderId="60" xfId="31" applyFont="1" applyFill="1" applyBorder="1" applyAlignment="1">
      <alignment horizontal="center"/>
      <protection/>
    </xf>
    <xf numFmtId="166" fontId="1" fillId="2" borderId="61" xfId="31" applyFont="1" applyFill="1" applyBorder="1" applyAlignment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2" fillId="0" borderId="0" xfId="0" applyFont="1" applyBorder="1" applyAlignment="1">
      <alignment horizontal="right"/>
    </xf>
    <xf numFmtId="0" fontId="1" fillId="2" borderId="55" xfId="0" applyFont="1" applyFill="1" applyBorder="1" applyAlignment="1" applyProtection="1">
      <alignment horizontal="center"/>
      <protection/>
    </xf>
    <xf numFmtId="166" fontId="1" fillId="0" borderId="0" xfId="31" applyFont="1" applyAlignment="1" applyProtection="1">
      <alignment horizontal="center"/>
      <protection/>
    </xf>
    <xf numFmtId="166" fontId="4" fillId="0" borderId="0" xfId="31" applyFont="1" applyAlignment="1" applyProtection="1">
      <alignment horizontal="center"/>
      <protection/>
    </xf>
    <xf numFmtId="166" fontId="1" fillId="2" borderId="55" xfId="31" applyFont="1" applyFill="1" applyBorder="1" applyAlignment="1" applyProtection="1">
      <alignment horizontal="center" wrapText="1"/>
      <protection hidden="1"/>
    </xf>
    <xf numFmtId="166" fontId="1" fillId="2" borderId="59" xfId="31" applyFont="1" applyFill="1" applyBorder="1" applyAlignment="1">
      <alignment horizontal="center"/>
      <protection/>
    </xf>
    <xf numFmtId="166" fontId="1" fillId="2" borderId="56" xfId="31" applyFont="1" applyFill="1" applyBorder="1" applyAlignment="1">
      <alignment horizontal="center"/>
      <protection/>
    </xf>
    <xf numFmtId="0" fontId="2" fillId="2" borderId="4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1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0" fontId="37" fillId="0" borderId="17" xfId="0" applyFont="1" applyFill="1" applyBorder="1" applyAlignment="1">
      <alignment horizontal="left"/>
    </xf>
    <xf numFmtId="0" fontId="2" fillId="2" borderId="4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66" fontId="4" fillId="0" borderId="0" xfId="21" applyFont="1" applyFill="1" applyAlignment="1">
      <alignment horizontal="center"/>
      <protection/>
    </xf>
    <xf numFmtId="166" fontId="4" fillId="0" borderId="0" xfId="21" applyFont="1" applyFill="1" applyAlignment="1" quotePrefix="1">
      <alignment horizontal="center"/>
      <protection/>
    </xf>
    <xf numFmtId="166" fontId="27" fillId="0" borderId="0" xfId="21" applyFont="1" applyBorder="1" applyAlignment="1">
      <alignment horizontal="right"/>
      <protection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6" fontId="4" fillId="0" borderId="3" xfId="0" applyNumberFormat="1" applyFont="1" applyBorder="1" applyAlignment="1" applyProtection="1">
      <alignment horizontal="center" wrapText="1"/>
      <protection/>
    </xf>
    <xf numFmtId="166" fontId="4" fillId="0" borderId="9" xfId="0" applyNumberFormat="1" applyFont="1" applyBorder="1" applyAlignment="1" applyProtection="1">
      <alignment horizontal="center"/>
      <protection/>
    </xf>
    <xf numFmtId="166" fontId="4" fillId="0" borderId="8" xfId="0" applyNumberFormat="1" applyFont="1" applyBorder="1" applyAlignment="1" applyProtection="1">
      <alignment horizontal="center"/>
      <protection/>
    </xf>
    <xf numFmtId="0" fontId="1" fillId="2" borderId="5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1" fillId="2" borderId="55" xfId="33" applyFont="1" applyFill="1" applyBorder="1" applyAlignment="1">
      <alignment horizontal="center" vertical="center"/>
      <protection/>
    </xf>
    <xf numFmtId="0" fontId="1" fillId="2" borderId="10" xfId="33" applyFont="1" applyFill="1" applyBorder="1" applyAlignment="1">
      <alignment horizontal="center" vertical="center"/>
      <protection/>
    </xf>
    <xf numFmtId="0" fontId="1" fillId="2" borderId="10" xfId="33" applyFont="1" applyFill="1" applyBorder="1" applyAlignment="1">
      <alignment horizontal="center"/>
      <protection/>
    </xf>
    <xf numFmtId="0" fontId="1" fillId="2" borderId="37" xfId="33" applyFont="1" applyFill="1" applyBorder="1" applyAlignment="1">
      <alignment horizontal="center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ssets &amp; Liabilities of Banking Sector" xfId="21"/>
    <cellStyle name="Normal_Bart62srawan_63 Chait" xfId="22"/>
    <cellStyle name="Normal_bartaman point" xfId="23"/>
    <cellStyle name="Normal_bartaman point_Bartamane 064 Magh" xfId="24"/>
    <cellStyle name="Normal_Bartamane_Book1" xfId="25"/>
    <cellStyle name="Normal_Book1" xfId="26"/>
    <cellStyle name="Normal_Comm_wt" xfId="27"/>
    <cellStyle name="Normal_core Inf" xfId="28"/>
    <cellStyle name="Normal_CPI" xfId="29"/>
    <cellStyle name="Normal_Direction of Trade_BartamanFormat 2063-64" xfId="30"/>
    <cellStyle name="Normal_Foreign Trade Detail" xfId="31"/>
    <cellStyle name="Normal_Foreign Trade Detail - Formula Updated 2009-10 fully updated" xfId="32"/>
    <cellStyle name="Normal_gold and oil price and exchange rate" xfId="33"/>
    <cellStyle name="Normal_growth print 2009-2010 3 months" xfId="34"/>
    <cellStyle name="Normal_Sheet5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externalLink" Target="externalLinks/externalLink2.xml" /><Relationship Id="rId48" Type="http://schemas.openxmlformats.org/officeDocument/2006/relationships/externalLink" Target="externalLinks/externalLink3.xml" /><Relationship Id="rId4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59</xdr:row>
      <xdr:rowOff>0</xdr:rowOff>
    </xdr:from>
    <xdr:to>
      <xdr:col>5</xdr:col>
      <xdr:colOff>285750</xdr:colOff>
      <xdr:row>59</xdr:row>
      <xdr:rowOff>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1133475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59</xdr:row>
      <xdr:rowOff>0</xdr:rowOff>
    </xdr:from>
    <xdr:to>
      <xdr:col>5</xdr:col>
      <xdr:colOff>247650</xdr:colOff>
      <xdr:row>59</xdr:row>
      <xdr:rowOff>0</xdr:rowOff>
    </xdr:to>
    <xdr:pic>
      <xdr:nvPicPr>
        <xdr:cNvPr id="2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133475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59</xdr:row>
      <xdr:rowOff>0</xdr:rowOff>
    </xdr:from>
    <xdr:to>
      <xdr:col>5</xdr:col>
      <xdr:colOff>219075</xdr:colOff>
      <xdr:row>59</xdr:row>
      <xdr:rowOff>0</xdr:rowOff>
    </xdr:to>
    <xdr:pic>
      <xdr:nvPicPr>
        <xdr:cNvPr id="3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133475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59</xdr:row>
      <xdr:rowOff>0</xdr:rowOff>
    </xdr:from>
    <xdr:to>
      <xdr:col>5</xdr:col>
      <xdr:colOff>285750</xdr:colOff>
      <xdr:row>59</xdr:row>
      <xdr:rowOff>0</xdr:rowOff>
    </xdr:to>
    <xdr:pic>
      <xdr:nvPicPr>
        <xdr:cNvPr id="4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1133475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8" name="Picture 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9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10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11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12" name="Picture 1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3" name="Picture 1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4" name="Picture 1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5" name="Picture 1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6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17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18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19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20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21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22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23" name="Picture 2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24" name="Picture 2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25" name="Picture 2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26" name="Picture 2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27" name="Picture 2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28" name="Picture 2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29" name="Picture 2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30" name="Picture 3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31" name="Picture 3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32" name="Picture 3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33" name="Picture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34" name="Picture 3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35" name="Picture 3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36" name="Picture 3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37" name="Picture 3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38" name="Picture 3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39" name="Picture 3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40" name="Picture 4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41" name="Picture 4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42" name="Picture 4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43" name="Picture 4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44" name="Picture 4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45" name="Picture 4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46" name="Picture 4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47" name="Picture 4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48" name="Picture 4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49" name="Picture 4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50" name="Picture 5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51" name="Picture 5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52" name="Picture 5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53" name="Picture 5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54" name="Picture 5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55" name="Picture 5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56" name="Picture 5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57" name="Picture 5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58" name="Picture 5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59" name="Picture 5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60" name="Picture 6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61" name="Picture 6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62" name="Picture 6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63" name="Picture 6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64" name="Picture 6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65" name="Picture 6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66" name="Picture 6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67" name="Picture 6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68" name="Picture 6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69" name="Picture 6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70" name="Picture 7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71" name="Picture 7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72" name="Picture 7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73" name="Picture 7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74" name="Picture 7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75" name="Picture 7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76" name="Picture 7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77" name="Picture 7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78" name="Picture 7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79" name="Picture 7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80" name="Picture 8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81" name="Picture 8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82" name="Picture 8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83" name="Picture 8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84" name="Picture 8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85" name="Picture 8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86" name="Picture 8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87" name="Picture 8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88" name="Picture 8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89" name="Picture 8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90" name="Picture 9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91" name="Picture 9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92" name="Picture 9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93" name="Picture 9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94" name="Picture 9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95" name="Picture 9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96" name="Picture 9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97" name="Picture 9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98" name="Picture 9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99" name="Picture 9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100" name="Picture 10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101" name="Picture 10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102" name="Picture 10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103" name="Picture 10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04" name="Picture 10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05" name="Picture 10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06" name="Picture 10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07" name="Picture 10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08" name="Picture 10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09" name="Picture 10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10" name="Picture 1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11" name="Picture 1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12" name="Picture 11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13" name="Picture 11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14" name="Picture 11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15" name="Picture 11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16" name="Picture 1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17" name="Picture 1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18" name="Picture 1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19" name="Picture 1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20" name="Picture 1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21" name="Picture 1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22" name="Picture 1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23" name="Picture 12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24" name="Picture 12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25" name="Picture 12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26" name="Picture 12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27" name="Picture 12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28" name="Picture 12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29" name="Picture 12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30" name="Picture 13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131" name="Picture 13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132" name="Picture 13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133" name="Picture 1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134" name="Picture 13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35" name="Picture 13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36" name="Picture 13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37" name="Picture 13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38" name="Picture 13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39" name="Picture 13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40" name="Picture 14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41" name="Picture 14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42" name="Picture 14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43" name="Picture 14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44" name="Picture 14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45" name="Picture 14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46" name="Picture 14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47" name="Picture 14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48" name="Picture 14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49" name="Picture 14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50" name="Picture 15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51" name="Picture 15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52" name="Picture 15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53" name="Picture 15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54" name="Picture 15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55" name="Picture 15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56" name="Picture 15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57" name="Picture 15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58" name="Picture 15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59" name="Picture 15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60" name="Picture 16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61" name="Picture 16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62" name="Picture 16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63" name="Picture 16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64" name="Picture 16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65" name="Picture 16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RB\Desktop\Shortcut\Five%20Months\Monthly%20Monetary%20Table-fifth%20mont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rb\My%20Documents\Government%20Finance%20Division\INDICATORS\Bartaman\2066_67\10%20%20month_2066_67\Money\Monetary_Tabl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rb\My%20Documents\Government%20Finance%20Division\INDICATORS\Bartaman\2066_67\11%20%20month_2066_67\Money\Monetary_Tab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-for link only"/>
      <sheetName val="MS"/>
      <sheetName val="M AC"/>
      <sheetName val="RM"/>
      <sheetName val="A&amp;L of Com"/>
      <sheetName val="Deposit"/>
      <sheetName val="Sec.loan"/>
      <sheetName val="Sec loan"/>
      <sheetName val="Claims of Govt Ent"/>
      <sheetName val="outright sale-Purchase"/>
      <sheetName val="repo-reverse repo"/>
      <sheetName val="forex_nrs"/>
      <sheetName val="forex_$"/>
      <sheetName val="IC_purchase"/>
      <sheetName val="slf_interbank"/>
      <sheetName val="INT QUARTERLY"/>
      <sheetName val="int-avoid"/>
      <sheetName val="tb_91"/>
      <sheetName val="tb_364"/>
      <sheetName val="interbank_rate"/>
      <sheetName val="fresh_tbs"/>
      <sheetName val="Import Payment"/>
    </sheetNames>
    <sheetDataSet>
      <sheetData sheetId="9">
        <row r="4">
          <cell r="B4" t="str">
            <v>2004/05</v>
          </cell>
          <cell r="D4" t="str">
            <v>2005/06</v>
          </cell>
          <cell r="F4" t="str">
            <v>2006/07</v>
          </cell>
          <cell r="H4" t="str">
            <v>2007/08</v>
          </cell>
          <cell r="J4" t="str">
            <v>2008/09</v>
          </cell>
        </row>
      </sheetData>
      <sheetData sheetId="11">
        <row r="5">
          <cell r="E5" t="str">
            <v>2004/05</v>
          </cell>
          <cell r="H5" t="str">
            <v>2005/06</v>
          </cell>
          <cell r="K5" t="str">
            <v>2006/07</v>
          </cell>
          <cell r="N5" t="str">
            <v>2007/08</v>
          </cell>
          <cell r="Q5" t="str">
            <v>2008/09</v>
          </cell>
          <cell r="T5" t="str">
            <v>2009/10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-for link only"/>
      <sheetName val="MS"/>
      <sheetName val="M AC"/>
      <sheetName val="RM"/>
      <sheetName val="A&amp;L of Com"/>
      <sheetName val="Deposit"/>
      <sheetName val="Sec.loan"/>
      <sheetName val="Sec loan"/>
      <sheetName val="Claims of Govt Ent"/>
      <sheetName val="Purchase -sale"/>
      <sheetName val="Repo-Reverse Repo"/>
      <sheetName val="Intervention"/>
      <sheetName val="Intervention $"/>
      <sheetName val="IC Purchase"/>
      <sheetName val="SLF-Interbank"/>
      <sheetName val="INT QUARTERLY"/>
      <sheetName val="tb_91"/>
      <sheetName val="tb_364"/>
      <sheetName val="interbank_rate"/>
      <sheetName val="Fresh TB"/>
      <sheetName val="Import Payment"/>
    </sheetNames>
    <sheetDataSet>
      <sheetData sheetId="1">
        <row r="5">
          <cell r="B5">
            <v>2008</v>
          </cell>
          <cell r="C5">
            <v>2009</v>
          </cell>
          <cell r="D5">
            <v>2009</v>
          </cell>
          <cell r="E5">
            <v>2010</v>
          </cell>
          <cell r="F5" t="str">
            <v>2008/09</v>
          </cell>
          <cell r="I5" t="str">
            <v>2009/10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-for link only"/>
      <sheetName val="MS"/>
      <sheetName val="M AC"/>
      <sheetName val="RM"/>
      <sheetName val="A&amp;L of Com"/>
      <sheetName val="Deposit"/>
      <sheetName val="Sec.loan"/>
      <sheetName val="Sec loan"/>
      <sheetName val="Loan to Govt Ent"/>
      <sheetName val="outright sale-Purchase"/>
      <sheetName val="repo-reverse repo"/>
      <sheetName val="forex_nrs"/>
      <sheetName val="forex_$"/>
      <sheetName val="IC_purchase"/>
      <sheetName val="slf_interbank"/>
      <sheetName val="int"/>
      <sheetName val="tb_91"/>
      <sheetName val="tb_364"/>
      <sheetName val="interbank_rate"/>
      <sheetName val="fresh_tbs"/>
      <sheetName val="Import Payment"/>
    </sheetNames>
    <sheetDataSet>
      <sheetData sheetId="0">
        <row r="83">
          <cell r="A83" t="str">
            <v> 1/ Adjusting the exchange valuation gain of Rs. 3695.4 million.</v>
          </cell>
        </row>
        <row r="84">
          <cell r="A84" t="str">
            <v> 2/ Adjusting the exchange valuation loss of Rs. 9993.33 million.</v>
          </cell>
        </row>
      </sheetData>
      <sheetData sheetId="2">
        <row r="47">
          <cell r="A47" t="str">
            <v> 1/ Adjusting the exchange valuation gain of Rs. 3695.4 million.</v>
          </cell>
        </row>
        <row r="48">
          <cell r="A48" t="str">
            <v> 2/ Adjusting the exchange valuation loss of Rs. 9993.33 million.</v>
          </cell>
        </row>
      </sheetData>
      <sheetData sheetId="4">
        <row r="6">
          <cell r="C6" t="str">
            <v>Jun</v>
          </cell>
        </row>
      </sheetData>
      <sheetData sheetId="6">
        <row r="5">
          <cell r="C5" t="str">
            <v>Jun</v>
          </cell>
        </row>
      </sheetData>
      <sheetData sheetId="7">
        <row r="5">
          <cell r="C5" t="str">
            <v>Jun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2"/>
  <sheetViews>
    <sheetView workbookViewId="0" topLeftCell="A1">
      <selection activeCell="B12" sqref="B12"/>
    </sheetView>
  </sheetViews>
  <sheetFormatPr defaultColWidth="9.140625" defaultRowHeight="12.75"/>
  <cols>
    <col min="1" max="1" width="10.421875" style="21" bestFit="1" customWidth="1"/>
    <col min="2" max="16384" width="9.140625" style="21" customWidth="1"/>
  </cols>
  <sheetData>
    <row r="1" spans="1:7" ht="15.75" customHeight="1">
      <c r="A1" s="1629" t="s">
        <v>363</v>
      </c>
      <c r="B1" s="1629"/>
      <c r="C1" s="1629"/>
      <c r="D1" s="1629"/>
      <c r="E1" s="1629"/>
      <c r="F1" s="1629"/>
      <c r="G1" s="1629"/>
    </row>
    <row r="2" spans="1:7" s="48" customFormat="1" ht="15.75">
      <c r="A2" s="1630" t="s">
        <v>166</v>
      </c>
      <c r="B2" s="1630"/>
      <c r="C2" s="1630"/>
      <c r="D2" s="1630"/>
      <c r="E2" s="1630"/>
      <c r="F2" s="1630"/>
      <c r="G2" s="1630"/>
    </row>
    <row r="3" spans="3:4" ht="15.75">
      <c r="C3" s="22"/>
      <c r="D3" s="29"/>
    </row>
    <row r="4" spans="1:5" ht="15.75">
      <c r="A4" s="24" t="s">
        <v>850</v>
      </c>
      <c r="B4" s="886" t="s">
        <v>851</v>
      </c>
      <c r="C4" s="636"/>
      <c r="D4" s="636"/>
      <c r="E4" s="636"/>
    </row>
    <row r="5" spans="1:5" ht="15.75">
      <c r="A5" s="29">
        <v>1</v>
      </c>
      <c r="B5" s="1310" t="s">
        <v>364</v>
      </c>
      <c r="C5" s="22"/>
      <c r="D5" s="22"/>
      <c r="E5" s="22"/>
    </row>
    <row r="6" spans="1:5" ht="15.75">
      <c r="A6" s="29">
        <v>2</v>
      </c>
      <c r="B6" s="1310" t="s">
        <v>365</v>
      </c>
      <c r="C6" s="22"/>
      <c r="D6" s="22"/>
      <c r="E6" s="22"/>
    </row>
    <row r="7" spans="1:5" ht="15.75">
      <c r="A7" s="29">
        <v>3</v>
      </c>
      <c r="B7" s="21" t="s">
        <v>852</v>
      </c>
      <c r="C7" s="22"/>
      <c r="D7" s="22"/>
      <c r="E7" s="22"/>
    </row>
    <row r="8" spans="1:5" ht="15.75">
      <c r="A8" s="29">
        <v>4</v>
      </c>
      <c r="B8" s="21" t="s">
        <v>367</v>
      </c>
      <c r="C8" s="22"/>
      <c r="D8" s="22"/>
      <c r="E8" s="22"/>
    </row>
    <row r="9" spans="1:5" ht="15.75">
      <c r="A9" s="29">
        <v>5</v>
      </c>
      <c r="B9" s="21" t="s">
        <v>853</v>
      </c>
      <c r="C9" s="22"/>
      <c r="D9" s="22"/>
      <c r="E9" s="22"/>
    </row>
    <row r="10" spans="1:5" ht="15.75">
      <c r="A10" s="29">
        <v>6</v>
      </c>
      <c r="B10" s="21" t="s">
        <v>854</v>
      </c>
      <c r="C10" s="22"/>
      <c r="D10" s="22"/>
      <c r="E10" s="22"/>
    </row>
    <row r="11" spans="1:5" ht="15.75">
      <c r="A11" s="29">
        <v>7</v>
      </c>
      <c r="B11" s="21" t="s">
        <v>855</v>
      </c>
      <c r="C11" s="22"/>
      <c r="D11" s="22"/>
      <c r="E11" s="22"/>
    </row>
    <row r="12" spans="1:5" ht="15.75">
      <c r="A12" s="29">
        <v>8</v>
      </c>
      <c r="B12" s="21" t="s">
        <v>1129</v>
      </c>
      <c r="C12" s="22"/>
      <c r="D12" s="22"/>
      <c r="E12" s="22"/>
    </row>
    <row r="13" spans="1:5" ht="15.75">
      <c r="A13" s="29" t="s">
        <v>1553</v>
      </c>
      <c r="B13" s="24" t="s">
        <v>856</v>
      </c>
      <c r="C13" s="22"/>
      <c r="D13" s="22"/>
      <c r="E13" s="22"/>
    </row>
    <row r="14" spans="1:5" ht="15.75">
      <c r="A14" s="29">
        <v>9</v>
      </c>
      <c r="B14" s="21" t="s">
        <v>857</v>
      </c>
      <c r="C14" s="22"/>
      <c r="D14" s="22"/>
      <c r="E14" s="22"/>
    </row>
    <row r="15" spans="1:5" ht="15.75">
      <c r="A15" s="29">
        <v>10</v>
      </c>
      <c r="B15" s="21" t="s">
        <v>858</v>
      </c>
      <c r="C15" s="22"/>
      <c r="D15" s="22"/>
      <c r="E15" s="22"/>
    </row>
    <row r="16" spans="1:5" ht="15.75">
      <c r="A16" s="29">
        <v>11</v>
      </c>
      <c r="B16" s="21" t="s">
        <v>859</v>
      </c>
      <c r="C16" s="22"/>
      <c r="D16" s="22"/>
      <c r="E16" s="22"/>
    </row>
    <row r="17" spans="1:5" ht="15.75">
      <c r="A17" s="29">
        <v>12</v>
      </c>
      <c r="B17" s="21" t="s">
        <v>860</v>
      </c>
      <c r="C17" s="22"/>
      <c r="D17" s="22"/>
      <c r="E17" s="22"/>
    </row>
    <row r="18" spans="1:5" ht="15.75">
      <c r="A18" s="29">
        <v>13</v>
      </c>
      <c r="B18" s="21" t="s">
        <v>861</v>
      </c>
      <c r="C18" s="22"/>
      <c r="D18" s="22"/>
      <c r="E18" s="22"/>
    </row>
    <row r="19" spans="1:5" ht="15.75">
      <c r="A19" s="29">
        <v>14</v>
      </c>
      <c r="B19" s="21" t="s">
        <v>862</v>
      </c>
      <c r="C19" s="22"/>
      <c r="D19" s="22"/>
      <c r="E19" s="22"/>
    </row>
    <row r="20" spans="1:5" ht="15.75">
      <c r="A20" s="29">
        <v>15</v>
      </c>
      <c r="B20" s="21" t="s">
        <v>863</v>
      </c>
      <c r="C20" s="22"/>
      <c r="D20" s="22"/>
      <c r="E20" s="22"/>
    </row>
    <row r="21" spans="1:5" s="24" customFormat="1" ht="15.75">
      <c r="A21" s="29">
        <v>16</v>
      </c>
      <c r="B21" s="21" t="s">
        <v>864</v>
      </c>
      <c r="C21" s="887"/>
      <c r="D21" s="887"/>
      <c r="E21" s="887"/>
    </row>
    <row r="22" spans="1:5" ht="15.75">
      <c r="A22" s="29" t="s">
        <v>1553</v>
      </c>
      <c r="B22" s="24" t="s">
        <v>865</v>
      </c>
      <c r="C22" s="22"/>
      <c r="D22" s="22"/>
      <c r="E22" s="22"/>
    </row>
    <row r="23" spans="1:5" ht="15.75">
      <c r="A23" s="29">
        <v>17</v>
      </c>
      <c r="B23" s="21" t="s">
        <v>866</v>
      </c>
      <c r="C23" s="22"/>
      <c r="D23" s="22"/>
      <c r="E23" s="22"/>
    </row>
    <row r="24" spans="1:5" ht="15.75">
      <c r="A24" s="29">
        <v>18</v>
      </c>
      <c r="B24" s="21" t="s">
        <v>514</v>
      </c>
      <c r="C24" s="22"/>
      <c r="D24" s="22"/>
      <c r="E24" s="22"/>
    </row>
    <row r="25" spans="1:5" ht="15.75">
      <c r="A25" s="29">
        <v>19</v>
      </c>
      <c r="B25" s="21" t="s">
        <v>867</v>
      </c>
      <c r="C25" s="22"/>
      <c r="D25" s="22"/>
      <c r="E25" s="22"/>
    </row>
    <row r="26" spans="1:5" ht="15.75">
      <c r="A26" s="29">
        <v>20</v>
      </c>
      <c r="B26" s="21" t="s">
        <v>868</v>
      </c>
      <c r="C26" s="22"/>
      <c r="D26" s="22"/>
      <c r="E26" s="22"/>
    </row>
    <row r="27" spans="1:5" ht="15.75">
      <c r="A27" s="29">
        <v>21</v>
      </c>
      <c r="B27" s="21" t="s">
        <v>869</v>
      </c>
      <c r="C27" s="22"/>
      <c r="D27" s="22"/>
      <c r="E27" s="22"/>
    </row>
    <row r="28" spans="1:7" ht="15.75">
      <c r="A28" s="29" t="s">
        <v>1553</v>
      </c>
      <c r="B28" s="24" t="s">
        <v>870</v>
      </c>
      <c r="C28" s="22"/>
      <c r="D28" s="22"/>
      <c r="E28" s="22"/>
      <c r="G28" s="22"/>
    </row>
    <row r="29" spans="1:5" ht="15.75">
      <c r="A29" s="29">
        <v>22</v>
      </c>
      <c r="B29" s="21" t="s">
        <v>429</v>
      </c>
      <c r="C29" s="22"/>
      <c r="D29" s="22"/>
      <c r="E29" s="22"/>
    </row>
    <row r="30" spans="1:5" ht="15.75">
      <c r="A30" s="29">
        <v>23</v>
      </c>
      <c r="B30" s="21" t="s">
        <v>801</v>
      </c>
      <c r="C30" s="22"/>
      <c r="D30" s="22"/>
      <c r="E30" s="22"/>
    </row>
    <row r="31" spans="1:5" ht="15.75">
      <c r="A31" s="29">
        <v>24</v>
      </c>
      <c r="B31" s="21" t="s">
        <v>871</v>
      </c>
      <c r="C31" s="22"/>
      <c r="D31" s="22"/>
      <c r="E31" s="22"/>
    </row>
    <row r="32" spans="1:5" ht="15.75">
      <c r="A32" s="29">
        <v>25</v>
      </c>
      <c r="B32" s="21" t="s">
        <v>872</v>
      </c>
      <c r="C32" s="22"/>
      <c r="D32" s="22"/>
      <c r="E32" s="22"/>
    </row>
    <row r="33" spans="1:5" ht="15.75">
      <c r="A33" s="29" t="s">
        <v>1553</v>
      </c>
      <c r="B33" s="24" t="s">
        <v>873</v>
      </c>
      <c r="C33" s="22"/>
      <c r="D33" s="22"/>
      <c r="E33" s="22"/>
    </row>
    <row r="34" spans="1:5" ht="15.75">
      <c r="A34" s="29">
        <v>26</v>
      </c>
      <c r="B34" s="21" t="s">
        <v>368</v>
      </c>
      <c r="C34" s="22"/>
      <c r="D34" s="22"/>
      <c r="E34" s="22"/>
    </row>
    <row r="35" spans="1:5" ht="15.75">
      <c r="A35" s="29">
        <v>27</v>
      </c>
      <c r="B35" s="21" t="s">
        <v>874</v>
      </c>
      <c r="C35" s="22"/>
      <c r="D35" s="22"/>
      <c r="E35" s="22"/>
    </row>
    <row r="36" spans="1:5" ht="15.75">
      <c r="A36" s="29">
        <v>28</v>
      </c>
      <c r="B36" s="21" t="s">
        <v>875</v>
      </c>
      <c r="C36" s="22"/>
      <c r="D36" s="22"/>
      <c r="E36" s="22"/>
    </row>
    <row r="37" spans="1:5" ht="15.75">
      <c r="A37" s="29">
        <v>29</v>
      </c>
      <c r="B37" s="22" t="s">
        <v>251</v>
      </c>
      <c r="C37" s="22"/>
      <c r="D37" s="22"/>
      <c r="E37" s="22"/>
    </row>
    <row r="38" spans="1:5" ht="15.75">
      <c r="A38" s="29">
        <v>30</v>
      </c>
      <c r="B38" s="22" t="s">
        <v>876</v>
      </c>
      <c r="C38" s="22"/>
      <c r="D38" s="22"/>
      <c r="E38" s="22"/>
    </row>
    <row r="39" spans="1:5" ht="15.75">
      <c r="A39" s="29">
        <v>31</v>
      </c>
      <c r="B39" s="22" t="s">
        <v>278</v>
      </c>
      <c r="C39" s="22"/>
      <c r="D39" s="22"/>
      <c r="E39" s="22"/>
    </row>
    <row r="40" spans="1:5" ht="15.75">
      <c r="A40" s="29" t="s">
        <v>1553</v>
      </c>
      <c r="B40" s="887" t="s">
        <v>877</v>
      </c>
      <c r="C40" s="22"/>
      <c r="D40" s="22"/>
      <c r="E40" s="22"/>
    </row>
    <row r="41" spans="1:5" ht="15.75">
      <c r="A41" s="29">
        <v>32</v>
      </c>
      <c r="B41" s="22" t="s">
        <v>369</v>
      </c>
      <c r="C41" s="22"/>
      <c r="D41" s="22"/>
      <c r="E41" s="22"/>
    </row>
    <row r="42" spans="1:10" ht="15.75">
      <c r="A42" s="29">
        <v>33</v>
      </c>
      <c r="B42" s="22" t="s">
        <v>1274</v>
      </c>
      <c r="C42" s="22"/>
      <c r="D42" s="22"/>
      <c r="E42" s="22"/>
      <c r="F42" s="22"/>
      <c r="G42" s="22"/>
      <c r="H42" s="22"/>
      <c r="I42" s="22"/>
      <c r="J42" s="22"/>
    </row>
    <row r="43" spans="1:6" ht="15.75">
      <c r="A43" s="29">
        <v>34</v>
      </c>
      <c r="B43" s="21" t="s">
        <v>878</v>
      </c>
      <c r="C43" s="22"/>
      <c r="D43" s="22"/>
      <c r="E43" s="22"/>
      <c r="F43" s="21" t="s">
        <v>1553</v>
      </c>
    </row>
    <row r="44" spans="1:5" ht="15.75">
      <c r="A44" s="29">
        <v>35</v>
      </c>
      <c r="B44" s="22" t="s">
        <v>431</v>
      </c>
      <c r="C44" s="22"/>
      <c r="D44" s="22"/>
      <c r="E44" s="22"/>
    </row>
    <row r="45" spans="1:5" ht="15.75">
      <c r="A45" s="29" t="s">
        <v>1553</v>
      </c>
      <c r="B45" s="887" t="s">
        <v>879</v>
      </c>
      <c r="C45" s="22"/>
      <c r="D45" s="22"/>
      <c r="E45" s="22"/>
    </row>
    <row r="46" spans="1:5" ht="15.75">
      <c r="A46" s="29">
        <v>36</v>
      </c>
      <c r="B46" s="22" t="s">
        <v>370</v>
      </c>
      <c r="C46" s="22"/>
      <c r="D46" s="22"/>
      <c r="E46" s="22"/>
    </row>
    <row r="47" spans="1:5" ht="15.75">
      <c r="A47" s="29">
        <v>37</v>
      </c>
      <c r="B47" s="22" t="s">
        <v>1473</v>
      </c>
      <c r="C47" s="22"/>
      <c r="D47" s="22"/>
      <c r="E47" s="22"/>
    </row>
    <row r="48" spans="1:5" ht="15.75">
      <c r="A48" s="29">
        <v>38</v>
      </c>
      <c r="B48" s="22" t="s">
        <v>1474</v>
      </c>
      <c r="C48" s="22"/>
      <c r="D48" s="22"/>
      <c r="E48" s="22"/>
    </row>
    <row r="49" spans="1:5" ht="15.75">
      <c r="A49" s="29">
        <v>39</v>
      </c>
      <c r="B49" s="22" t="s">
        <v>1060</v>
      </c>
      <c r="C49" s="22"/>
      <c r="D49" s="22"/>
      <c r="E49" s="22"/>
    </row>
    <row r="50" spans="1:5" ht="15.75">
      <c r="A50" s="29">
        <v>40</v>
      </c>
      <c r="B50" s="22" t="s">
        <v>537</v>
      </c>
      <c r="C50" s="22"/>
      <c r="D50" s="22"/>
      <c r="E50" s="22"/>
    </row>
    <row r="51" spans="1:5" ht="15.75">
      <c r="A51" s="29">
        <v>41</v>
      </c>
      <c r="B51" s="22" t="s">
        <v>1552</v>
      </c>
      <c r="C51" s="22"/>
      <c r="D51" s="22"/>
      <c r="E51" s="22"/>
    </row>
    <row r="52" spans="1:5" ht="15.75">
      <c r="A52" s="29">
        <v>42</v>
      </c>
      <c r="B52" s="22" t="s">
        <v>880</v>
      </c>
      <c r="C52" s="22"/>
      <c r="D52" s="22"/>
      <c r="E52" s="22"/>
    </row>
    <row r="53" spans="1:5" ht="15.75">
      <c r="A53" s="29">
        <v>43</v>
      </c>
      <c r="B53" s="22" t="s">
        <v>881</v>
      </c>
      <c r="C53" s="22"/>
      <c r="D53" s="22"/>
      <c r="E53" s="22"/>
    </row>
    <row r="54" spans="1:5" ht="15.75">
      <c r="A54" s="29">
        <v>44</v>
      </c>
      <c r="B54" s="22" t="s">
        <v>882</v>
      </c>
      <c r="C54" s="22"/>
      <c r="D54" s="22"/>
      <c r="E54" s="22"/>
    </row>
    <row r="55" spans="1:5" ht="15.75">
      <c r="A55" s="29">
        <v>45</v>
      </c>
      <c r="B55" s="888" t="s">
        <v>36</v>
      </c>
      <c r="C55" s="22"/>
      <c r="D55" s="22"/>
      <c r="E55" s="22"/>
    </row>
    <row r="56" spans="1:2" ht="15.75">
      <c r="A56" s="29">
        <v>46</v>
      </c>
      <c r="B56" s="888" t="s">
        <v>27</v>
      </c>
    </row>
    <row r="60" spans="1:5" ht="15.75">
      <c r="A60" s="22"/>
      <c r="B60" s="22"/>
      <c r="C60" s="22"/>
      <c r="D60" s="22"/>
      <c r="E60" s="22"/>
    </row>
    <row r="61" spans="1:5" ht="15.75">
      <c r="A61" s="22"/>
      <c r="B61" s="22"/>
      <c r="C61" s="22"/>
      <c r="D61" s="22"/>
      <c r="E61" s="22"/>
    </row>
    <row r="62" spans="1:5" ht="15.75">
      <c r="A62" s="22"/>
      <c r="B62" s="22"/>
      <c r="C62" s="22"/>
      <c r="D62" s="22"/>
      <c r="E62" s="22"/>
    </row>
    <row r="63" spans="1:5" ht="15.75">
      <c r="A63" s="22"/>
      <c r="B63" s="22"/>
      <c r="C63" s="22"/>
      <c r="D63" s="22"/>
      <c r="E63" s="22"/>
    </row>
    <row r="64" spans="1:5" ht="15.75">
      <c r="A64" s="22"/>
      <c r="B64" s="22"/>
      <c r="C64" s="22"/>
      <c r="D64" s="22"/>
      <c r="E64" s="22"/>
    </row>
    <row r="65" spans="1:5" ht="15.75">
      <c r="A65" s="22"/>
      <c r="B65" s="22"/>
      <c r="C65" s="22"/>
      <c r="D65" s="22"/>
      <c r="E65" s="22"/>
    </row>
    <row r="66" spans="1:5" ht="15.75">
      <c r="A66" s="22"/>
      <c r="B66" s="22"/>
      <c r="C66" s="22"/>
      <c r="D66" s="22"/>
      <c r="E66" s="22"/>
    </row>
    <row r="67" spans="1:5" ht="15.75">
      <c r="A67" s="22"/>
      <c r="B67" s="22"/>
      <c r="C67" s="22"/>
      <c r="D67" s="22"/>
      <c r="E67" s="22"/>
    </row>
    <row r="68" spans="1:5" ht="15.75">
      <c r="A68" s="22"/>
      <c r="B68" s="22"/>
      <c r="C68" s="22"/>
      <c r="D68" s="22"/>
      <c r="E68" s="22"/>
    </row>
    <row r="69" spans="1:5" ht="15.75">
      <c r="A69" s="22"/>
      <c r="B69" s="22"/>
      <c r="C69" s="22"/>
      <c r="D69" s="22"/>
      <c r="E69" s="22"/>
    </row>
    <row r="70" spans="1:5" ht="15.75">
      <c r="A70" s="22"/>
      <c r="B70" s="22"/>
      <c r="C70" s="22"/>
      <c r="D70" s="22"/>
      <c r="E70" s="22"/>
    </row>
    <row r="71" spans="1:5" ht="15.75">
      <c r="A71" s="22"/>
      <c r="B71" s="22"/>
      <c r="C71" s="22"/>
      <c r="D71" s="22"/>
      <c r="E71" s="22"/>
    </row>
    <row r="72" spans="1:5" ht="15.75">
      <c r="A72" s="22"/>
      <c r="B72" s="22"/>
      <c r="C72" s="22"/>
      <c r="D72" s="22"/>
      <c r="E72" s="22"/>
    </row>
    <row r="73" spans="1:5" ht="15.75">
      <c r="A73" s="22"/>
      <c r="B73" s="22"/>
      <c r="C73" s="22"/>
      <c r="D73" s="22"/>
      <c r="E73" s="22"/>
    </row>
    <row r="74" spans="1:5" ht="15.75">
      <c r="A74" s="22"/>
      <c r="B74" s="22"/>
      <c r="C74" s="22"/>
      <c r="D74" s="22"/>
      <c r="E74" s="22"/>
    </row>
    <row r="75" spans="1:5" ht="15.75">
      <c r="A75" s="22"/>
      <c r="B75" s="22"/>
      <c r="C75" s="22"/>
      <c r="D75" s="22"/>
      <c r="E75" s="22"/>
    </row>
    <row r="76" spans="1:5" ht="15.75">
      <c r="A76" s="22"/>
      <c r="B76" s="22"/>
      <c r="C76" s="22"/>
      <c r="D76" s="22"/>
      <c r="E76" s="22"/>
    </row>
    <row r="77" spans="1:5" ht="15.75">
      <c r="A77" s="22"/>
      <c r="B77" s="22"/>
      <c r="C77" s="22"/>
      <c r="D77" s="22"/>
      <c r="E77" s="22"/>
    </row>
    <row r="78" spans="1:5" ht="15.75">
      <c r="A78" s="22"/>
      <c r="B78" s="22"/>
      <c r="C78" s="22"/>
      <c r="D78" s="22"/>
      <c r="E78" s="22"/>
    </row>
    <row r="79" spans="1:5" ht="15.75">
      <c r="A79" s="22"/>
      <c r="B79" s="22"/>
      <c r="C79" s="22"/>
      <c r="D79" s="22"/>
      <c r="E79" s="22"/>
    </row>
    <row r="80" spans="1:5" ht="15.75">
      <c r="A80" s="22"/>
      <c r="B80" s="22"/>
      <c r="C80" s="22"/>
      <c r="D80" s="22"/>
      <c r="E80" s="22"/>
    </row>
    <row r="81" spans="1:5" ht="15.75">
      <c r="A81" s="22"/>
      <c r="B81" s="22"/>
      <c r="C81" s="22"/>
      <c r="D81" s="22"/>
      <c r="E81" s="22"/>
    </row>
    <row r="82" spans="1:5" ht="15.75">
      <c r="A82" s="22"/>
      <c r="B82" s="22"/>
      <c r="C82" s="22"/>
      <c r="D82" s="22"/>
      <c r="E82" s="22"/>
    </row>
    <row r="83" spans="1:5" ht="15.75">
      <c r="A83" s="22"/>
      <c r="B83" s="22"/>
      <c r="C83" s="22"/>
      <c r="D83" s="22"/>
      <c r="E83" s="22"/>
    </row>
    <row r="84" spans="1:5" ht="15.75">
      <c r="A84" s="22"/>
      <c r="B84" s="22"/>
      <c r="C84" s="22"/>
      <c r="D84" s="22"/>
      <c r="E84" s="22"/>
    </row>
    <row r="85" spans="1:5" ht="15.75">
      <c r="A85" s="22"/>
      <c r="B85" s="22"/>
      <c r="C85" s="22"/>
      <c r="D85" s="22"/>
      <c r="E85" s="22"/>
    </row>
    <row r="86" spans="1:5" ht="15.75">
      <c r="A86" s="22"/>
      <c r="B86" s="22"/>
      <c r="C86" s="22"/>
      <c r="D86" s="22"/>
      <c r="E86" s="22"/>
    </row>
    <row r="87" spans="1:5" ht="15.75">
      <c r="A87" s="22"/>
      <c r="B87" s="22"/>
      <c r="C87" s="22"/>
      <c r="D87" s="22"/>
      <c r="E87" s="22"/>
    </row>
    <row r="88" spans="1:5" ht="15.75">
      <c r="A88" s="22"/>
      <c r="B88" s="22"/>
      <c r="C88" s="22"/>
      <c r="D88" s="22"/>
      <c r="E88" s="22"/>
    </row>
    <row r="89" spans="1:5" ht="15.75">
      <c r="A89" s="22"/>
      <c r="B89" s="22"/>
      <c r="C89" s="22"/>
      <c r="D89" s="22"/>
      <c r="E89" s="22"/>
    </row>
    <row r="90" spans="1:5" ht="15.75">
      <c r="A90" s="22"/>
      <c r="B90" s="22"/>
      <c r="C90" s="22"/>
      <c r="D90" s="22"/>
      <c r="E90" s="22"/>
    </row>
    <row r="91" spans="1:5" ht="15.75">
      <c r="A91" s="22"/>
      <c r="B91" s="22"/>
      <c r="C91" s="22"/>
      <c r="D91" s="22"/>
      <c r="E91" s="22"/>
    </row>
    <row r="92" spans="1:5" ht="15.75">
      <c r="A92" s="22"/>
      <c r="B92" s="22"/>
      <c r="C92" s="22"/>
      <c r="D92" s="22"/>
      <c r="E92" s="22"/>
    </row>
    <row r="93" spans="1:5" ht="15.75">
      <c r="A93" s="22"/>
      <c r="B93" s="22"/>
      <c r="C93" s="22"/>
      <c r="D93" s="22"/>
      <c r="E93" s="22"/>
    </row>
    <row r="94" spans="1:5" ht="15.75">
      <c r="A94" s="22"/>
      <c r="B94" s="22"/>
      <c r="C94" s="22"/>
      <c r="D94" s="22"/>
      <c r="E94" s="22"/>
    </row>
    <row r="95" spans="1:5" ht="15.75">
      <c r="A95" s="22"/>
      <c r="B95" s="22"/>
      <c r="C95" s="22"/>
      <c r="D95" s="22"/>
      <c r="E95" s="22"/>
    </row>
    <row r="96" spans="1:5" ht="15.75">
      <c r="A96" s="22"/>
      <c r="B96" s="22"/>
      <c r="C96" s="22"/>
      <c r="D96" s="22"/>
      <c r="E96" s="22"/>
    </row>
    <row r="97" spans="1:5" ht="15.75">
      <c r="A97" s="22"/>
      <c r="B97" s="22"/>
      <c r="C97" s="22"/>
      <c r="D97" s="22"/>
      <c r="E97" s="22"/>
    </row>
    <row r="98" spans="1:5" ht="15.75">
      <c r="A98" s="22"/>
      <c r="B98" s="22"/>
      <c r="C98" s="22"/>
      <c r="D98" s="22"/>
      <c r="E98" s="22"/>
    </row>
    <row r="99" spans="1:5" ht="15.75">
      <c r="A99" s="22"/>
      <c r="B99" s="22"/>
      <c r="C99" s="22"/>
      <c r="D99" s="22"/>
      <c r="E99" s="22"/>
    </row>
    <row r="100" spans="1:5" ht="15.75">
      <c r="A100" s="22"/>
      <c r="B100" s="22"/>
      <c r="C100" s="22"/>
      <c r="D100" s="22"/>
      <c r="E100" s="22"/>
    </row>
    <row r="101" spans="1:5" ht="15.75">
      <c r="A101" s="22"/>
      <c r="B101" s="22"/>
      <c r="C101" s="22"/>
      <c r="D101" s="22"/>
      <c r="E101" s="22"/>
    </row>
    <row r="102" spans="1:5" ht="15.75">
      <c r="A102" s="22"/>
      <c r="B102" s="22"/>
      <c r="C102" s="22"/>
      <c r="D102" s="22"/>
      <c r="E102" s="22"/>
    </row>
    <row r="103" spans="1:5" ht="15.75">
      <c r="A103" s="22"/>
      <c r="B103" s="22"/>
      <c r="C103" s="22"/>
      <c r="D103" s="22"/>
      <c r="E103" s="22"/>
    </row>
    <row r="104" spans="1:5" ht="15.75">
      <c r="A104" s="22"/>
      <c r="B104" s="22"/>
      <c r="C104" s="22"/>
      <c r="D104" s="22"/>
      <c r="E104" s="22"/>
    </row>
    <row r="105" spans="1:5" ht="15.75">
      <c r="A105" s="22"/>
      <c r="B105" s="22"/>
      <c r="C105" s="22"/>
      <c r="D105" s="22"/>
      <c r="E105" s="22"/>
    </row>
    <row r="106" spans="1:5" ht="15.75">
      <c r="A106" s="22"/>
      <c r="B106" s="22"/>
      <c r="C106" s="22"/>
      <c r="D106" s="22"/>
      <c r="E106" s="22"/>
    </row>
    <row r="107" spans="1:5" ht="15.75">
      <c r="A107" s="22"/>
      <c r="B107" s="22"/>
      <c r="C107" s="22"/>
      <c r="D107" s="22"/>
      <c r="E107" s="22"/>
    </row>
    <row r="108" spans="1:5" ht="15.75">
      <c r="A108" s="22"/>
      <c r="B108" s="22"/>
      <c r="C108" s="22"/>
      <c r="D108" s="22"/>
      <c r="E108" s="22"/>
    </row>
    <row r="109" spans="1:5" ht="15.75">
      <c r="A109" s="22"/>
      <c r="B109" s="22"/>
      <c r="C109" s="22"/>
      <c r="D109" s="22"/>
      <c r="E109" s="22"/>
    </row>
    <row r="110" spans="1:5" ht="15.75">
      <c r="A110" s="22"/>
      <c r="B110" s="22"/>
      <c r="C110" s="22"/>
      <c r="D110" s="22"/>
      <c r="E110" s="22"/>
    </row>
    <row r="111" spans="1:5" ht="15.75">
      <c r="A111" s="22"/>
      <c r="B111" s="22"/>
      <c r="C111" s="22"/>
      <c r="D111" s="22"/>
      <c r="E111" s="22"/>
    </row>
    <row r="112" spans="1:5" ht="15.75">
      <c r="A112" s="22"/>
      <c r="B112" s="22"/>
      <c r="C112" s="22"/>
      <c r="D112" s="22"/>
      <c r="E112" s="22"/>
    </row>
    <row r="113" spans="1:5" ht="15.75">
      <c r="A113" s="22"/>
      <c r="B113" s="22"/>
      <c r="C113" s="22"/>
      <c r="D113" s="22"/>
      <c r="E113" s="22"/>
    </row>
    <row r="114" spans="1:5" ht="15.75">
      <c r="A114" s="22"/>
      <c r="B114" s="22"/>
      <c r="C114" s="22"/>
      <c r="D114" s="22"/>
      <c r="E114" s="22"/>
    </row>
    <row r="115" spans="1:5" ht="15.75">
      <c r="A115" s="22"/>
      <c r="B115" s="22"/>
      <c r="C115" s="22"/>
      <c r="D115" s="22"/>
      <c r="E115" s="22"/>
    </row>
    <row r="116" spans="1:5" ht="15.75">
      <c r="A116" s="22"/>
      <c r="B116" s="22"/>
      <c r="C116" s="22"/>
      <c r="D116" s="22"/>
      <c r="E116" s="22"/>
    </row>
    <row r="117" spans="1:5" ht="15.75">
      <c r="A117" s="22"/>
      <c r="B117" s="22"/>
      <c r="C117" s="22"/>
      <c r="D117" s="22"/>
      <c r="E117" s="22"/>
    </row>
    <row r="118" spans="1:5" ht="15.75">
      <c r="A118" s="22"/>
      <c r="B118" s="22"/>
      <c r="C118" s="22"/>
      <c r="D118" s="22"/>
      <c r="E118" s="22"/>
    </row>
    <row r="119" spans="1:5" ht="15.75">
      <c r="A119" s="22"/>
      <c r="B119" s="22"/>
      <c r="C119" s="22"/>
      <c r="D119" s="22"/>
      <c r="E119" s="22"/>
    </row>
    <row r="120" spans="1:5" ht="15.75">
      <c r="A120" s="22"/>
      <c r="B120" s="22"/>
      <c r="C120" s="22"/>
      <c r="D120" s="22"/>
      <c r="E120" s="22"/>
    </row>
    <row r="121" spans="1:5" ht="15.75">
      <c r="A121" s="22"/>
      <c r="B121" s="22"/>
      <c r="C121" s="22"/>
      <c r="D121" s="22"/>
      <c r="E121" s="22"/>
    </row>
    <row r="122" spans="1:5" ht="15.75">
      <c r="A122" s="22"/>
      <c r="B122" s="22"/>
      <c r="C122" s="22"/>
      <c r="D122" s="22"/>
      <c r="E122" s="22"/>
    </row>
    <row r="123" spans="1:5" ht="15.75">
      <c r="A123" s="22"/>
      <c r="B123" s="22"/>
      <c r="C123" s="22"/>
      <c r="D123" s="22"/>
      <c r="E123" s="22"/>
    </row>
    <row r="124" spans="1:5" ht="15.75">
      <c r="A124" s="22"/>
      <c r="B124" s="22"/>
      <c r="C124" s="22"/>
      <c r="D124" s="22"/>
      <c r="E124" s="22"/>
    </row>
    <row r="125" spans="1:5" ht="15.75">
      <c r="A125" s="22"/>
      <c r="B125" s="22"/>
      <c r="C125" s="22"/>
      <c r="D125" s="22"/>
      <c r="E125" s="22"/>
    </row>
    <row r="126" spans="1:5" ht="15.75">
      <c r="A126" s="22"/>
      <c r="B126" s="22"/>
      <c r="C126" s="22"/>
      <c r="D126" s="22"/>
      <c r="E126" s="22"/>
    </row>
    <row r="127" spans="1:5" ht="15.75">
      <c r="A127" s="22"/>
      <c r="B127" s="22"/>
      <c r="C127" s="22"/>
      <c r="D127" s="22"/>
      <c r="E127" s="22"/>
    </row>
    <row r="128" spans="1:5" ht="15.75">
      <c r="A128" s="22"/>
      <c r="B128" s="22"/>
      <c r="C128" s="22"/>
      <c r="D128" s="22"/>
      <c r="E128" s="22"/>
    </row>
    <row r="129" spans="1:5" ht="15.75">
      <c r="A129" s="22"/>
      <c r="B129" s="22"/>
      <c r="C129" s="22"/>
      <c r="D129" s="22"/>
      <c r="E129" s="22"/>
    </row>
    <row r="130" spans="1:5" ht="15.75">
      <c r="A130" s="22"/>
      <c r="B130" s="22"/>
      <c r="C130" s="22"/>
      <c r="D130" s="22"/>
      <c r="E130" s="22"/>
    </row>
    <row r="131" spans="1:5" ht="15.75">
      <c r="A131" s="22"/>
      <c r="B131" s="22"/>
      <c r="C131" s="22"/>
      <c r="D131" s="22"/>
      <c r="E131" s="22"/>
    </row>
    <row r="132" spans="1:5" ht="15.75">
      <c r="A132" s="22"/>
      <c r="B132" s="22"/>
      <c r="C132" s="22"/>
      <c r="D132" s="22"/>
      <c r="E132" s="22"/>
    </row>
    <row r="133" spans="1:5" ht="15.75">
      <c r="A133" s="22"/>
      <c r="B133" s="22"/>
      <c r="C133" s="22"/>
      <c r="D133" s="22"/>
      <c r="E133" s="22"/>
    </row>
    <row r="134" spans="1:5" ht="15.75">
      <c r="A134" s="22"/>
      <c r="B134" s="22"/>
      <c r="C134" s="22"/>
      <c r="D134" s="22"/>
      <c r="E134" s="22"/>
    </row>
    <row r="135" spans="1:5" ht="15.75">
      <c r="A135" s="22"/>
      <c r="B135" s="22"/>
      <c r="C135" s="22"/>
      <c r="D135" s="22"/>
      <c r="E135" s="22"/>
    </row>
    <row r="136" spans="1:5" ht="15.75">
      <c r="A136" s="22"/>
      <c r="B136" s="22"/>
      <c r="C136" s="22"/>
      <c r="D136" s="22"/>
      <c r="E136" s="22"/>
    </row>
    <row r="137" spans="1:5" ht="15.75">
      <c r="A137" s="22"/>
      <c r="B137" s="22"/>
      <c r="C137" s="22"/>
      <c r="D137" s="22"/>
      <c r="E137" s="22"/>
    </row>
    <row r="138" spans="1:5" ht="15.75">
      <c r="A138" s="22"/>
      <c r="B138" s="22"/>
      <c r="C138" s="22"/>
      <c r="D138" s="22"/>
      <c r="E138" s="22"/>
    </row>
    <row r="139" spans="1:5" ht="15.75">
      <c r="A139" s="22"/>
      <c r="B139" s="22"/>
      <c r="C139" s="22"/>
      <c r="D139" s="22"/>
      <c r="E139" s="22"/>
    </row>
    <row r="140" spans="1:5" ht="15.75">
      <c r="A140" s="22"/>
      <c r="B140" s="22"/>
      <c r="C140" s="22"/>
      <c r="D140" s="22"/>
      <c r="E140" s="22"/>
    </row>
    <row r="141" spans="1:5" ht="15.75">
      <c r="A141" s="22"/>
      <c r="B141" s="22"/>
      <c r="C141" s="22"/>
      <c r="D141" s="22"/>
      <c r="E141" s="22"/>
    </row>
    <row r="142" spans="1:5" ht="15.75">
      <c r="A142" s="22"/>
      <c r="B142" s="22"/>
      <c r="C142" s="22"/>
      <c r="D142" s="22"/>
      <c r="E142" s="22"/>
    </row>
    <row r="143" spans="1:5" ht="15.75">
      <c r="A143" s="22"/>
      <c r="B143" s="22"/>
      <c r="C143" s="22"/>
      <c r="D143" s="22"/>
      <c r="E143" s="22"/>
    </row>
    <row r="144" spans="1:5" ht="15.75">
      <c r="A144" s="22"/>
      <c r="B144" s="22"/>
      <c r="C144" s="22"/>
      <c r="D144" s="22"/>
      <c r="E144" s="22"/>
    </row>
    <row r="145" spans="1:5" ht="15.75">
      <c r="A145" s="22"/>
      <c r="B145" s="22"/>
      <c r="C145" s="22"/>
      <c r="D145" s="22"/>
      <c r="E145" s="22"/>
    </row>
    <row r="146" spans="1:5" ht="15.75">
      <c r="A146" s="22"/>
      <c r="B146" s="22"/>
      <c r="C146" s="22"/>
      <c r="D146" s="22"/>
      <c r="E146" s="22"/>
    </row>
    <row r="147" spans="1:5" ht="15.75">
      <c r="A147" s="22"/>
      <c r="B147" s="22"/>
      <c r="C147" s="22"/>
      <c r="D147" s="22"/>
      <c r="E147" s="22"/>
    </row>
    <row r="148" spans="1:5" ht="15.75">
      <c r="A148" s="22"/>
      <c r="B148" s="22"/>
      <c r="C148" s="22"/>
      <c r="D148" s="22"/>
      <c r="E148" s="22"/>
    </row>
    <row r="149" spans="1:5" ht="15.75">
      <c r="A149" s="22"/>
      <c r="B149" s="22"/>
      <c r="C149" s="22"/>
      <c r="D149" s="22"/>
      <c r="E149" s="22"/>
    </row>
    <row r="150" spans="1:5" ht="15.75">
      <c r="A150" s="22"/>
      <c r="B150" s="22"/>
      <c r="C150" s="22"/>
      <c r="D150" s="22"/>
      <c r="E150" s="22"/>
    </row>
    <row r="151" spans="1:5" ht="15.75">
      <c r="A151" s="22"/>
      <c r="B151" s="22"/>
      <c r="C151" s="22"/>
      <c r="D151" s="22"/>
      <c r="E151" s="22"/>
    </row>
    <row r="152" spans="1:5" ht="15.75">
      <c r="A152" s="22"/>
      <c r="B152" s="22"/>
      <c r="C152" s="22"/>
      <c r="D152" s="22"/>
      <c r="E152" s="22"/>
    </row>
    <row r="153" spans="1:5" ht="15.75">
      <c r="A153" s="22"/>
      <c r="B153" s="22"/>
      <c r="C153" s="22"/>
      <c r="D153" s="22"/>
      <c r="E153" s="22"/>
    </row>
    <row r="154" spans="1:5" ht="15.75">
      <c r="A154" s="22"/>
      <c r="B154" s="22"/>
      <c r="C154" s="22"/>
      <c r="D154" s="22"/>
      <c r="E154" s="22"/>
    </row>
    <row r="155" spans="1:5" ht="15.75">
      <c r="A155" s="22"/>
      <c r="B155" s="22"/>
      <c r="C155" s="22"/>
      <c r="D155" s="22"/>
      <c r="E155" s="22"/>
    </row>
    <row r="156" spans="1:5" ht="15.75">
      <c r="A156" s="22"/>
      <c r="B156" s="22"/>
      <c r="C156" s="22"/>
      <c r="D156" s="22"/>
      <c r="E156" s="22"/>
    </row>
    <row r="157" spans="1:5" ht="15.75">
      <c r="A157" s="22"/>
      <c r="B157" s="22"/>
      <c r="C157" s="22"/>
      <c r="D157" s="22"/>
      <c r="E157" s="22"/>
    </row>
    <row r="158" spans="1:5" ht="15.75">
      <c r="A158" s="22"/>
      <c r="B158" s="22"/>
      <c r="C158" s="22"/>
      <c r="D158" s="22"/>
      <c r="E158" s="22"/>
    </row>
    <row r="159" spans="1:5" ht="15.75">
      <c r="A159" s="22"/>
      <c r="B159" s="22"/>
      <c r="C159" s="22"/>
      <c r="D159" s="22"/>
      <c r="E159" s="22"/>
    </row>
    <row r="160" spans="1:5" ht="15.75">
      <c r="A160" s="22"/>
      <c r="B160" s="22"/>
      <c r="C160" s="22"/>
      <c r="D160" s="22"/>
      <c r="E160" s="22"/>
    </row>
    <row r="161" spans="1:5" ht="15.75">
      <c r="A161" s="22"/>
      <c r="B161" s="22"/>
      <c r="C161" s="22"/>
      <c r="D161" s="22"/>
      <c r="E161" s="22"/>
    </row>
    <row r="162" spans="1:5" ht="15.75">
      <c r="A162" s="22"/>
      <c r="B162" s="22"/>
      <c r="C162" s="22"/>
      <c r="D162" s="22"/>
      <c r="E162" s="22"/>
    </row>
    <row r="163" spans="1:5" ht="15.75">
      <c r="A163" s="22"/>
      <c r="B163" s="22"/>
      <c r="C163" s="22"/>
      <c r="D163" s="22"/>
      <c r="E163" s="22"/>
    </row>
    <row r="164" spans="1:5" ht="15.75">
      <c r="A164" s="22"/>
      <c r="B164" s="22"/>
      <c r="C164" s="22"/>
      <c r="D164" s="22"/>
      <c r="E164" s="22"/>
    </row>
    <row r="165" spans="1:5" ht="15.75">
      <c r="A165" s="22"/>
      <c r="B165" s="22"/>
      <c r="C165" s="22"/>
      <c r="D165" s="22"/>
      <c r="E165" s="22"/>
    </row>
    <row r="166" spans="1:5" ht="15.75">
      <c r="A166" s="22"/>
      <c r="B166" s="22"/>
      <c r="C166" s="22"/>
      <c r="D166" s="22"/>
      <c r="E166" s="22"/>
    </row>
    <row r="167" spans="1:5" ht="15.75">
      <c r="A167" s="22"/>
      <c r="B167" s="22"/>
      <c r="C167" s="22"/>
      <c r="D167" s="22"/>
      <c r="E167" s="22"/>
    </row>
    <row r="168" spans="1:5" ht="15.75">
      <c r="A168" s="22"/>
      <c r="B168" s="22"/>
      <c r="C168" s="22"/>
      <c r="D168" s="22"/>
      <c r="E168" s="22"/>
    </row>
    <row r="169" spans="1:5" ht="15.75">
      <c r="A169" s="22"/>
      <c r="B169" s="22"/>
      <c r="C169" s="22"/>
      <c r="D169" s="22"/>
      <c r="E169" s="22"/>
    </row>
    <row r="170" spans="1:5" ht="15.75">
      <c r="A170" s="22"/>
      <c r="B170" s="22"/>
      <c r="C170" s="22"/>
      <c r="D170" s="22"/>
      <c r="E170" s="22"/>
    </row>
    <row r="171" spans="1:5" ht="15.75">
      <c r="A171" s="22"/>
      <c r="B171" s="22"/>
      <c r="C171" s="22"/>
      <c r="D171" s="22"/>
      <c r="E171" s="22"/>
    </row>
    <row r="172" spans="1:5" ht="15.75">
      <c r="A172" s="22"/>
      <c r="B172" s="22"/>
      <c r="C172" s="22"/>
      <c r="D172" s="22"/>
      <c r="E172" s="22"/>
    </row>
    <row r="173" spans="1:5" ht="15.75">
      <c r="A173" s="22"/>
      <c r="B173" s="22"/>
      <c r="C173" s="22"/>
      <c r="D173" s="22"/>
      <c r="E173" s="22"/>
    </row>
    <row r="174" spans="1:5" ht="15.75">
      <c r="A174" s="22"/>
      <c r="B174" s="22"/>
      <c r="C174" s="22"/>
      <c r="D174" s="22"/>
      <c r="E174" s="22"/>
    </row>
    <row r="175" spans="1:5" ht="15.75">
      <c r="A175" s="22"/>
      <c r="B175" s="22"/>
      <c r="C175" s="22"/>
      <c r="D175" s="22"/>
      <c r="E175" s="22"/>
    </row>
    <row r="176" spans="1:5" ht="15.75">
      <c r="A176" s="22"/>
      <c r="B176" s="22"/>
      <c r="C176" s="22"/>
      <c r="D176" s="22"/>
      <c r="E176" s="22"/>
    </row>
    <row r="177" spans="1:5" ht="15.75">
      <c r="A177" s="22"/>
      <c r="B177" s="22"/>
      <c r="C177" s="22"/>
      <c r="D177" s="22"/>
      <c r="E177" s="22"/>
    </row>
    <row r="178" spans="1:5" ht="15.75">
      <c r="A178" s="22"/>
      <c r="B178" s="22"/>
      <c r="C178" s="22"/>
      <c r="D178" s="22"/>
      <c r="E178" s="22"/>
    </row>
    <row r="179" spans="1:5" ht="15.75">
      <c r="A179" s="22"/>
      <c r="B179" s="22"/>
      <c r="C179" s="22"/>
      <c r="D179" s="22"/>
      <c r="E179" s="22"/>
    </row>
    <row r="180" spans="1:5" ht="15.75">
      <c r="A180" s="22"/>
      <c r="B180" s="22"/>
      <c r="C180" s="22"/>
      <c r="D180" s="22"/>
      <c r="E180" s="22"/>
    </row>
    <row r="181" spans="1:5" ht="15.75">
      <c r="A181" s="22"/>
      <c r="B181" s="22"/>
      <c r="C181" s="22"/>
      <c r="D181" s="22"/>
      <c r="E181" s="22"/>
    </row>
    <row r="182" spans="1:5" ht="15.75">
      <c r="A182" s="22"/>
      <c r="B182" s="22"/>
      <c r="C182" s="22"/>
      <c r="D182" s="22"/>
      <c r="E182" s="22"/>
    </row>
    <row r="183" spans="1:5" ht="15.75">
      <c r="A183" s="22"/>
      <c r="B183" s="22"/>
      <c r="C183" s="22"/>
      <c r="D183" s="22"/>
      <c r="E183" s="22"/>
    </row>
    <row r="184" spans="1:5" ht="15.75">
      <c r="A184" s="22"/>
      <c r="B184" s="22"/>
      <c r="C184" s="22"/>
      <c r="D184" s="22"/>
      <c r="E184" s="22"/>
    </row>
    <row r="185" spans="1:5" ht="15.75">
      <c r="A185" s="22"/>
      <c r="B185" s="22"/>
      <c r="C185" s="22"/>
      <c r="D185" s="22"/>
      <c r="E185" s="22"/>
    </row>
    <row r="186" spans="1:5" ht="15.75">
      <c r="A186" s="22"/>
      <c r="B186" s="22"/>
      <c r="C186" s="22"/>
      <c r="D186" s="22"/>
      <c r="E186" s="22"/>
    </row>
    <row r="187" spans="1:5" ht="15.75">
      <c r="A187" s="22"/>
      <c r="B187" s="22"/>
      <c r="C187" s="22"/>
      <c r="D187" s="22"/>
      <c r="E187" s="22"/>
    </row>
    <row r="188" spans="1:5" ht="15.75">
      <c r="A188" s="22"/>
      <c r="B188" s="22"/>
      <c r="C188" s="22"/>
      <c r="D188" s="22"/>
      <c r="E188" s="22"/>
    </row>
    <row r="189" spans="1:5" ht="15.75">
      <c r="A189" s="22"/>
      <c r="B189" s="22"/>
      <c r="C189" s="22"/>
      <c r="D189" s="22"/>
      <c r="E189" s="22"/>
    </row>
    <row r="190" spans="1:5" ht="15.75">
      <c r="A190" s="22"/>
      <c r="B190" s="22"/>
      <c r="C190" s="22"/>
      <c r="D190" s="22"/>
      <c r="E190" s="22"/>
    </row>
    <row r="191" spans="1:5" ht="15.75">
      <c r="A191" s="22"/>
      <c r="B191" s="22"/>
      <c r="C191" s="22"/>
      <c r="D191" s="22"/>
      <c r="E191" s="22"/>
    </row>
    <row r="192" spans="1:5" ht="15.75">
      <c r="A192" s="22"/>
      <c r="B192" s="22"/>
      <c r="C192" s="22"/>
      <c r="D192" s="22"/>
      <c r="E192" s="22"/>
    </row>
  </sheetData>
  <mergeCells count="2">
    <mergeCell ref="A1:G1"/>
    <mergeCell ref="A2:G2"/>
  </mergeCells>
  <hyperlinks>
    <hyperlink ref="B5" location="MS!A1" display="Monetary Survey"/>
    <hyperlink ref="B6" location="MAC!A1" display="Monetary Authorities' Account"/>
  </hyperlinks>
  <printOptions horizontalCentered="1"/>
  <pageMargins left="1" right="0.75" top="0.75" bottom="0.5" header="0.5" footer="0.5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workbookViewId="0" topLeftCell="A1">
      <selection activeCell="A23" sqref="A23:M23"/>
    </sheetView>
  </sheetViews>
  <sheetFormatPr defaultColWidth="9.140625" defaultRowHeight="12.75"/>
  <cols>
    <col min="1" max="1" width="10.00390625" style="343" customWidth="1"/>
    <col min="2" max="2" width="9.00390625" style="343" bestFit="1" customWidth="1"/>
    <col min="3" max="3" width="9.7109375" style="343" customWidth="1"/>
    <col min="4" max="4" width="9.00390625" style="343" bestFit="1" customWidth="1"/>
    <col min="5" max="5" width="9.7109375" style="343" customWidth="1"/>
    <col min="6" max="6" width="9.00390625" style="343" bestFit="1" customWidth="1"/>
    <col min="7" max="7" width="9.7109375" style="343" customWidth="1"/>
    <col min="8" max="8" width="9.00390625" style="343" bestFit="1" customWidth="1"/>
    <col min="9" max="9" width="9.7109375" style="343" customWidth="1"/>
    <col min="10" max="16384" width="9.140625" style="343" customWidth="1"/>
  </cols>
  <sheetData>
    <row r="1" spans="1:13" ht="12.75">
      <c r="A1" s="1645" t="s">
        <v>1198</v>
      </c>
      <c r="B1" s="1645"/>
      <c r="C1" s="1645"/>
      <c r="D1" s="1645"/>
      <c r="E1" s="1645"/>
      <c r="F1" s="1645"/>
      <c r="G1" s="1645"/>
      <c r="H1" s="1645"/>
      <c r="I1" s="1645"/>
      <c r="J1" s="1645"/>
      <c r="K1" s="1645"/>
      <c r="L1" s="1645"/>
      <c r="M1" s="1645"/>
    </row>
    <row r="2" spans="1:13" ht="15.75">
      <c r="A2" s="1646" t="s">
        <v>1199</v>
      </c>
      <c r="B2" s="1646"/>
      <c r="C2" s="1646"/>
      <c r="D2" s="1646"/>
      <c r="E2" s="1646"/>
      <c r="F2" s="1646"/>
      <c r="G2" s="1646"/>
      <c r="H2" s="1646"/>
      <c r="I2" s="1646"/>
      <c r="J2" s="1646"/>
      <c r="K2" s="1646"/>
      <c r="L2" s="1646"/>
      <c r="M2" s="1646"/>
    </row>
    <row r="3" spans="1:13" ht="13.5" thickBot="1">
      <c r="A3" s="9"/>
      <c r="B3" s="9"/>
      <c r="C3" s="9"/>
      <c r="D3" s="946"/>
      <c r="E3" s="915"/>
      <c r="F3" s="946"/>
      <c r="G3" s="915"/>
      <c r="H3" s="946"/>
      <c r="K3" s="915"/>
      <c r="M3" s="581" t="s">
        <v>595</v>
      </c>
    </row>
    <row r="4" spans="1:13" ht="13.5" thickTop="1">
      <c r="A4" s="1647" t="s">
        <v>9</v>
      </c>
      <c r="B4" s="1643" t="s">
        <v>1200</v>
      </c>
      <c r="C4" s="1644"/>
      <c r="D4" s="1649" t="s">
        <v>1201</v>
      </c>
      <c r="E4" s="1644"/>
      <c r="F4" s="1643" t="s">
        <v>1202</v>
      </c>
      <c r="G4" s="1644"/>
      <c r="H4" s="1643" t="s">
        <v>398</v>
      </c>
      <c r="I4" s="1644"/>
      <c r="J4" s="1643" t="s">
        <v>1476</v>
      </c>
      <c r="K4" s="1644"/>
      <c r="L4" s="1649" t="s">
        <v>438</v>
      </c>
      <c r="M4" s="1650"/>
    </row>
    <row r="5" spans="1:13" ht="25.5">
      <c r="A5" s="1648"/>
      <c r="B5" s="119" t="s">
        <v>1557</v>
      </c>
      <c r="C5" s="890" t="s">
        <v>1203</v>
      </c>
      <c r="D5" s="119" t="s">
        <v>1557</v>
      </c>
      <c r="E5" s="890" t="s">
        <v>1203</v>
      </c>
      <c r="F5" s="220" t="s">
        <v>1557</v>
      </c>
      <c r="G5" s="890" t="s">
        <v>1203</v>
      </c>
      <c r="H5" s="220" t="s">
        <v>1557</v>
      </c>
      <c r="I5" s="1121" t="s">
        <v>1203</v>
      </c>
      <c r="J5" s="220" t="s">
        <v>1557</v>
      </c>
      <c r="K5" s="1121" t="s">
        <v>1203</v>
      </c>
      <c r="L5" s="119" t="s">
        <v>1557</v>
      </c>
      <c r="M5" s="1110" t="s">
        <v>1203</v>
      </c>
    </row>
    <row r="6" spans="1:13" ht="15.75" customHeight="1">
      <c r="A6" s="415" t="s">
        <v>15</v>
      </c>
      <c r="B6" s="947">
        <v>0</v>
      </c>
      <c r="C6" s="948"/>
      <c r="D6" s="947">
        <v>1440</v>
      </c>
      <c r="E6" s="948">
        <v>3.4685</v>
      </c>
      <c r="F6" s="949">
        <v>1000</v>
      </c>
      <c r="G6" s="948">
        <v>2.506</v>
      </c>
      <c r="H6" s="953">
        <v>0</v>
      </c>
      <c r="I6" s="952">
        <v>0</v>
      </c>
      <c r="J6" s="953">
        <v>3500</v>
      </c>
      <c r="K6" s="952">
        <v>4.94</v>
      </c>
      <c r="L6" s="950">
        <v>7440</v>
      </c>
      <c r="M6" s="1111">
        <v>2.17</v>
      </c>
    </row>
    <row r="7" spans="1:13" ht="15.75" customHeight="1">
      <c r="A7" s="415" t="s">
        <v>16</v>
      </c>
      <c r="B7" s="947">
        <v>0</v>
      </c>
      <c r="C7" s="948"/>
      <c r="D7" s="947">
        <v>0</v>
      </c>
      <c r="E7" s="948">
        <v>0</v>
      </c>
      <c r="F7" s="949">
        <v>1250</v>
      </c>
      <c r="G7" s="948">
        <v>3.0606</v>
      </c>
      <c r="H7" s="953">
        <v>0</v>
      </c>
      <c r="I7" s="952">
        <v>0</v>
      </c>
      <c r="J7" s="960">
        <v>0</v>
      </c>
      <c r="K7" s="952">
        <v>0</v>
      </c>
      <c r="L7" s="950">
        <v>0</v>
      </c>
      <c r="M7" s="1112">
        <v>0</v>
      </c>
    </row>
    <row r="8" spans="1:13" ht="15.75" customHeight="1">
      <c r="A8" s="415" t="s">
        <v>17</v>
      </c>
      <c r="B8" s="947">
        <v>9550</v>
      </c>
      <c r="C8" s="948">
        <v>3.6448</v>
      </c>
      <c r="D8" s="947">
        <v>2000</v>
      </c>
      <c r="E8" s="948">
        <v>3.8467</v>
      </c>
      <c r="F8" s="949">
        <v>1020</v>
      </c>
      <c r="G8" s="948">
        <v>3.3775</v>
      </c>
      <c r="H8" s="953">
        <v>0</v>
      </c>
      <c r="I8" s="952">
        <v>0</v>
      </c>
      <c r="J8" s="953">
        <v>0</v>
      </c>
      <c r="K8" s="952">
        <v>0</v>
      </c>
      <c r="L8" s="950">
        <v>0</v>
      </c>
      <c r="M8" s="1112">
        <v>0</v>
      </c>
    </row>
    <row r="9" spans="1:13" ht="15.75" customHeight="1">
      <c r="A9" s="415" t="s">
        <v>18</v>
      </c>
      <c r="B9" s="947">
        <v>0</v>
      </c>
      <c r="C9" s="948"/>
      <c r="D9" s="947">
        <v>300</v>
      </c>
      <c r="E9" s="948">
        <v>3.0207</v>
      </c>
      <c r="F9" s="949">
        <v>0</v>
      </c>
      <c r="G9" s="948">
        <v>0</v>
      </c>
      <c r="H9" s="953">
        <v>500</v>
      </c>
      <c r="I9" s="952">
        <v>3.4401</v>
      </c>
      <c r="J9" s="953">
        <v>2000</v>
      </c>
      <c r="K9" s="952">
        <v>5.2</v>
      </c>
      <c r="L9" s="950">
        <v>0</v>
      </c>
      <c r="M9" s="1112">
        <v>0</v>
      </c>
    </row>
    <row r="10" spans="1:13" ht="15.75" customHeight="1">
      <c r="A10" s="415" t="s">
        <v>19</v>
      </c>
      <c r="B10" s="947">
        <v>0</v>
      </c>
      <c r="C10" s="948"/>
      <c r="D10" s="947">
        <v>830</v>
      </c>
      <c r="E10" s="948">
        <v>1.9046</v>
      </c>
      <c r="F10" s="949">
        <v>2620</v>
      </c>
      <c r="G10" s="948">
        <v>1.5936</v>
      </c>
      <c r="H10" s="953">
        <v>740</v>
      </c>
      <c r="I10" s="952">
        <v>4.3315</v>
      </c>
      <c r="J10" s="953">
        <v>1960</v>
      </c>
      <c r="K10" s="952">
        <v>4.95</v>
      </c>
      <c r="L10" s="950">
        <v>0</v>
      </c>
      <c r="M10" s="1112">
        <v>0</v>
      </c>
    </row>
    <row r="11" spans="1:13" ht="15.75" customHeight="1">
      <c r="A11" s="415" t="s">
        <v>20</v>
      </c>
      <c r="B11" s="947">
        <v>950</v>
      </c>
      <c r="C11" s="948">
        <v>2.2333</v>
      </c>
      <c r="D11" s="947">
        <v>0</v>
      </c>
      <c r="E11" s="948">
        <v>0</v>
      </c>
      <c r="F11" s="949">
        <v>0</v>
      </c>
      <c r="G11" s="948">
        <v>0</v>
      </c>
      <c r="H11" s="953">
        <v>0</v>
      </c>
      <c r="I11" s="952">
        <v>0</v>
      </c>
      <c r="J11" s="953">
        <v>0</v>
      </c>
      <c r="K11" s="952">
        <v>0</v>
      </c>
      <c r="L11" s="950">
        <v>0</v>
      </c>
      <c r="M11" s="1111">
        <v>0</v>
      </c>
    </row>
    <row r="12" spans="1:13" ht="15.75" customHeight="1">
      <c r="A12" s="415" t="s">
        <v>21</v>
      </c>
      <c r="B12" s="947">
        <v>0</v>
      </c>
      <c r="C12" s="948">
        <v>0</v>
      </c>
      <c r="D12" s="947">
        <v>0</v>
      </c>
      <c r="E12" s="948">
        <v>0</v>
      </c>
      <c r="F12" s="949">
        <v>0</v>
      </c>
      <c r="G12" s="948">
        <v>0</v>
      </c>
      <c r="H12" s="953">
        <v>0</v>
      </c>
      <c r="I12" s="952">
        <v>0</v>
      </c>
      <c r="J12" s="953">
        <v>0</v>
      </c>
      <c r="K12" s="952">
        <v>0</v>
      </c>
      <c r="L12" s="950">
        <v>0</v>
      </c>
      <c r="M12" s="1111">
        <v>0</v>
      </c>
    </row>
    <row r="13" spans="1:13" ht="15.75" customHeight="1">
      <c r="A13" s="415" t="s">
        <v>22</v>
      </c>
      <c r="B13" s="947">
        <v>0</v>
      </c>
      <c r="C13" s="948">
        <v>0</v>
      </c>
      <c r="D13" s="947">
        <v>470</v>
      </c>
      <c r="E13" s="952">
        <v>3.7437</v>
      </c>
      <c r="F13" s="949">
        <v>2000</v>
      </c>
      <c r="G13" s="952">
        <v>2.9419</v>
      </c>
      <c r="H13" s="953">
        <v>2460</v>
      </c>
      <c r="I13" s="952">
        <v>4.871</v>
      </c>
      <c r="J13" s="953">
        <v>0</v>
      </c>
      <c r="K13" s="952">
        <v>0</v>
      </c>
      <c r="L13" s="950">
        <v>0</v>
      </c>
      <c r="M13" s="1111">
        <v>0</v>
      </c>
    </row>
    <row r="14" spans="1:13" ht="15.75" customHeight="1">
      <c r="A14" s="415" t="s">
        <v>23</v>
      </c>
      <c r="B14" s="947">
        <v>0</v>
      </c>
      <c r="C14" s="948">
        <v>0</v>
      </c>
      <c r="D14" s="947">
        <v>930</v>
      </c>
      <c r="E14" s="952">
        <v>4.006</v>
      </c>
      <c r="F14" s="949">
        <v>1010</v>
      </c>
      <c r="G14" s="952">
        <v>2.5443</v>
      </c>
      <c r="H14" s="953">
        <v>770</v>
      </c>
      <c r="I14" s="952">
        <v>4.049</v>
      </c>
      <c r="J14" s="953">
        <v>0</v>
      </c>
      <c r="K14" s="952">
        <v>0</v>
      </c>
      <c r="L14" s="950">
        <v>0</v>
      </c>
      <c r="M14" s="1111">
        <v>0</v>
      </c>
    </row>
    <row r="15" spans="1:13" ht="15.75" customHeight="1">
      <c r="A15" s="415" t="s">
        <v>24</v>
      </c>
      <c r="B15" s="947">
        <v>0</v>
      </c>
      <c r="C15" s="948">
        <v>0</v>
      </c>
      <c r="D15" s="947">
        <v>0</v>
      </c>
      <c r="E15" s="952">
        <v>0</v>
      </c>
      <c r="F15" s="953">
        <v>1300</v>
      </c>
      <c r="G15" s="952">
        <v>3.3656</v>
      </c>
      <c r="H15" s="953">
        <v>2000</v>
      </c>
      <c r="I15" s="952">
        <v>5.38</v>
      </c>
      <c r="J15" s="953">
        <v>0</v>
      </c>
      <c r="K15" s="952">
        <v>0</v>
      </c>
      <c r="L15" s="950">
        <v>0</v>
      </c>
      <c r="M15" s="1111">
        <v>0</v>
      </c>
    </row>
    <row r="16" spans="1:13" ht="15.75" customHeight="1">
      <c r="A16" s="415" t="s">
        <v>25</v>
      </c>
      <c r="B16" s="947">
        <v>0</v>
      </c>
      <c r="C16" s="948">
        <v>0</v>
      </c>
      <c r="D16" s="947">
        <v>3390</v>
      </c>
      <c r="E16" s="952">
        <v>3.5012</v>
      </c>
      <c r="F16" s="953">
        <v>6050</v>
      </c>
      <c r="G16" s="952">
        <v>2.7965</v>
      </c>
      <c r="H16" s="953">
        <v>3430</v>
      </c>
      <c r="I16" s="952">
        <v>5.98</v>
      </c>
      <c r="J16" s="953">
        <v>0</v>
      </c>
      <c r="K16" s="952">
        <v>0</v>
      </c>
      <c r="L16" s="950">
        <v>0</v>
      </c>
      <c r="M16" s="1111">
        <v>0</v>
      </c>
    </row>
    <row r="17" spans="1:13" ht="15.75" customHeight="1">
      <c r="A17" s="322" t="s">
        <v>358</v>
      </c>
      <c r="B17" s="954">
        <v>0</v>
      </c>
      <c r="C17" s="955">
        <v>0</v>
      </c>
      <c r="D17" s="956">
        <v>4150</v>
      </c>
      <c r="E17" s="957">
        <v>3.6783</v>
      </c>
      <c r="F17" s="958">
        <v>2150</v>
      </c>
      <c r="G17" s="957">
        <v>4.513486046511628</v>
      </c>
      <c r="H17" s="958">
        <v>4950</v>
      </c>
      <c r="I17" s="957">
        <v>5.652</v>
      </c>
      <c r="J17" s="958">
        <v>0</v>
      </c>
      <c r="K17" s="957">
        <v>0</v>
      </c>
      <c r="L17" s="956"/>
      <c r="M17" s="1113"/>
    </row>
    <row r="18" spans="1:13" ht="15.75" customHeight="1" thickBot="1">
      <c r="A18" s="1417" t="s">
        <v>659</v>
      </c>
      <c r="B18" s="1418">
        <f>SUM(B6:B17)</f>
        <v>10500</v>
      </c>
      <c r="C18" s="1419"/>
      <c r="D18" s="1418">
        <f>SUM(D6:D17)</f>
        <v>13510</v>
      </c>
      <c r="E18" s="1419"/>
      <c r="F18" s="1420">
        <f>SUM(F6:F17)</f>
        <v>18400</v>
      </c>
      <c r="G18" s="1421"/>
      <c r="H18" s="1422">
        <v>14850</v>
      </c>
      <c r="I18" s="1423">
        <v>4.814</v>
      </c>
      <c r="J18" s="1420">
        <f>SUM(J6:J17)</f>
        <v>7460</v>
      </c>
      <c r="K18" s="1421">
        <v>0</v>
      </c>
      <c r="L18" s="1422">
        <f>SUM(L6:L17)</f>
        <v>7440</v>
      </c>
      <c r="M18" s="1424">
        <v>2.17</v>
      </c>
    </row>
    <row r="19" spans="1:13" s="1298" customFormat="1" ht="13.5" thickTop="1">
      <c r="A19" s="27" t="s">
        <v>1204</v>
      </c>
      <c r="B19" s="1286"/>
      <c r="C19" s="1286"/>
      <c r="D19" s="1286"/>
      <c r="E19" s="1286"/>
      <c r="F19" s="1286"/>
      <c r="G19" s="1286"/>
      <c r="H19" s="1286"/>
      <c r="I19" s="1286"/>
      <c r="J19" s="1286"/>
      <c r="K19" s="1286"/>
      <c r="L19" s="1286"/>
      <c r="M19" s="1286"/>
    </row>
    <row r="20" spans="1:13" ht="12.75">
      <c r="A20" s="27" t="s">
        <v>1205</v>
      </c>
      <c r="B20" s="1287"/>
      <c r="C20" s="1287"/>
      <c r="D20" s="1287"/>
      <c r="E20" s="1287"/>
      <c r="F20" s="1287"/>
      <c r="G20" s="1287"/>
      <c r="H20" s="1287"/>
      <c r="I20" s="1287"/>
      <c r="J20" s="1287"/>
      <c r="K20" s="1287"/>
      <c r="L20" s="1287"/>
      <c r="M20" s="1287"/>
    </row>
    <row r="21" spans="1:13" ht="12.75">
      <c r="A21" s="27" t="s">
        <v>1206</v>
      </c>
      <c r="B21" s="1287"/>
      <c r="C21" s="1287"/>
      <c r="D21" s="1287"/>
      <c r="E21" s="1287"/>
      <c r="F21" s="1287"/>
      <c r="G21" s="1287"/>
      <c r="H21" s="1287"/>
      <c r="I21" s="1287"/>
      <c r="J21" s="1287"/>
      <c r="K21" s="1287"/>
      <c r="L21" s="1287"/>
      <c r="M21" s="1287"/>
    </row>
    <row r="22" spans="1:13" ht="12.75">
      <c r="A22" s="27"/>
      <c r="B22" s="1287"/>
      <c r="C22" s="1287"/>
      <c r="D22" s="1287"/>
      <c r="E22" s="1287"/>
      <c r="F22" s="1287"/>
      <c r="G22" s="1287"/>
      <c r="H22" s="1287"/>
      <c r="I22" s="1287"/>
      <c r="J22" s="1287"/>
      <c r="K22" s="1287"/>
      <c r="L22" s="1287"/>
      <c r="M22" s="1287"/>
    </row>
    <row r="23" spans="1:13" ht="12.75">
      <c r="A23" s="1645" t="s">
        <v>1207</v>
      </c>
      <c r="B23" s="1645"/>
      <c r="C23" s="1645"/>
      <c r="D23" s="1645"/>
      <c r="E23" s="1645"/>
      <c r="F23" s="1645"/>
      <c r="G23" s="1645"/>
      <c r="H23" s="1645"/>
      <c r="I23" s="1645"/>
      <c r="J23" s="1645"/>
      <c r="K23" s="1645"/>
      <c r="L23" s="1645"/>
      <c r="M23" s="1645"/>
    </row>
    <row r="24" spans="1:13" ht="15.75">
      <c r="A24" s="1646" t="s">
        <v>1208</v>
      </c>
      <c r="B24" s="1646"/>
      <c r="C24" s="1646"/>
      <c r="D24" s="1646"/>
      <c r="E24" s="1646"/>
      <c r="F24" s="1646"/>
      <c r="G24" s="1646"/>
      <c r="H24" s="1646"/>
      <c r="I24" s="1646"/>
      <c r="J24" s="1646"/>
      <c r="K24" s="1646"/>
      <c r="L24" s="1646"/>
      <c r="M24" s="1646"/>
    </row>
    <row r="25" spans="1:13" ht="13.5" thickBot="1">
      <c r="A25" s="9"/>
      <c r="B25" s="9"/>
      <c r="C25" s="9"/>
      <c r="D25" s="946"/>
      <c r="E25" s="915"/>
      <c r="F25" s="946"/>
      <c r="G25" s="915"/>
      <c r="H25" s="946"/>
      <c r="K25" s="915"/>
      <c r="M25" s="581" t="s">
        <v>595</v>
      </c>
    </row>
    <row r="26" spans="1:13" ht="13.5" thickTop="1">
      <c r="A26" s="1647" t="s">
        <v>9</v>
      </c>
      <c r="B26" s="1643" t="s">
        <v>1200</v>
      </c>
      <c r="C26" s="1644"/>
      <c r="D26" s="1649" t="s">
        <v>1201</v>
      </c>
      <c r="E26" s="1644"/>
      <c r="F26" s="1643" t="s">
        <v>1202</v>
      </c>
      <c r="G26" s="1644"/>
      <c r="H26" s="1643" t="s">
        <v>398</v>
      </c>
      <c r="I26" s="1644"/>
      <c r="J26" s="1643" t="s">
        <v>1476</v>
      </c>
      <c r="K26" s="1644"/>
      <c r="L26" s="1649" t="s">
        <v>438</v>
      </c>
      <c r="M26" s="1650"/>
    </row>
    <row r="27" spans="1:13" ht="25.5">
      <c r="A27" s="1648"/>
      <c r="B27" s="220" t="s">
        <v>1557</v>
      </c>
      <c r="C27" s="890" t="s">
        <v>1203</v>
      </c>
      <c r="D27" s="119" t="s">
        <v>1557</v>
      </c>
      <c r="E27" s="890" t="s">
        <v>1203</v>
      </c>
      <c r="F27" s="220" t="s">
        <v>1557</v>
      </c>
      <c r="G27" s="890" t="s">
        <v>1203</v>
      </c>
      <c r="H27" s="220" t="s">
        <v>1557</v>
      </c>
      <c r="I27" s="1121" t="s">
        <v>1203</v>
      </c>
      <c r="J27" s="220" t="s">
        <v>1557</v>
      </c>
      <c r="K27" s="1121" t="s">
        <v>1203</v>
      </c>
      <c r="L27" s="119" t="s">
        <v>1557</v>
      </c>
      <c r="M27" s="1110" t="s">
        <v>1203</v>
      </c>
    </row>
    <row r="28" spans="1:13" ht="15.75" customHeight="1">
      <c r="A28" s="415" t="s">
        <v>15</v>
      </c>
      <c r="B28" s="949">
        <v>0</v>
      </c>
      <c r="C28" s="948">
        <v>0</v>
      </c>
      <c r="D28" s="947">
        <v>0</v>
      </c>
      <c r="E28" s="948">
        <v>0</v>
      </c>
      <c r="F28" s="959">
        <v>0</v>
      </c>
      <c r="G28" s="948">
        <v>0</v>
      </c>
      <c r="H28" s="960">
        <v>0</v>
      </c>
      <c r="I28" s="1123">
        <v>0</v>
      </c>
      <c r="J28" s="960">
        <v>0</v>
      </c>
      <c r="K28" s="1123">
        <v>0</v>
      </c>
      <c r="L28" s="951">
        <v>0</v>
      </c>
      <c r="M28" s="1125">
        <v>0</v>
      </c>
    </row>
    <row r="29" spans="1:13" ht="15.75" customHeight="1">
      <c r="A29" s="415" t="s">
        <v>16</v>
      </c>
      <c r="B29" s="949">
        <v>0</v>
      </c>
      <c r="C29" s="948">
        <v>0</v>
      </c>
      <c r="D29" s="947">
        <v>0</v>
      </c>
      <c r="E29" s="948">
        <v>0</v>
      </c>
      <c r="F29" s="959">
        <v>0</v>
      </c>
      <c r="G29" s="948">
        <v>0</v>
      </c>
      <c r="H29" s="960">
        <v>0</v>
      </c>
      <c r="I29" s="1123">
        <v>0</v>
      </c>
      <c r="J29" s="960">
        <v>0</v>
      </c>
      <c r="K29" s="1123">
        <v>0</v>
      </c>
      <c r="L29" s="951">
        <v>0</v>
      </c>
      <c r="M29" s="1125">
        <v>0</v>
      </c>
    </row>
    <row r="30" spans="1:13" ht="15.75" customHeight="1">
      <c r="A30" s="415" t="s">
        <v>17</v>
      </c>
      <c r="B30" s="949">
        <v>0</v>
      </c>
      <c r="C30" s="948">
        <v>0</v>
      </c>
      <c r="D30" s="947">
        <v>530</v>
      </c>
      <c r="E30" s="948">
        <v>4.9897</v>
      </c>
      <c r="F30" s="959">
        <v>0</v>
      </c>
      <c r="G30" s="1122">
        <v>0</v>
      </c>
      <c r="H30" s="960">
        <v>0</v>
      </c>
      <c r="I30" s="1124">
        <v>0</v>
      </c>
      <c r="J30" s="960">
        <v>0</v>
      </c>
      <c r="K30" s="1124">
        <v>0</v>
      </c>
      <c r="L30" s="951">
        <v>0</v>
      </c>
      <c r="M30" s="1126">
        <v>0</v>
      </c>
    </row>
    <row r="31" spans="1:13" ht="15.75" customHeight="1">
      <c r="A31" s="415" t="s">
        <v>18</v>
      </c>
      <c r="B31" s="949">
        <v>49.6</v>
      </c>
      <c r="C31" s="948">
        <v>2.4316</v>
      </c>
      <c r="D31" s="947">
        <v>300</v>
      </c>
      <c r="E31" s="948">
        <v>3.516</v>
      </c>
      <c r="F31" s="959">
        <v>0</v>
      </c>
      <c r="G31" s="1122">
        <v>0</v>
      </c>
      <c r="H31" s="960">
        <v>0</v>
      </c>
      <c r="I31" s="1124">
        <v>0</v>
      </c>
      <c r="J31" s="960">
        <v>0</v>
      </c>
      <c r="K31" s="1124">
        <v>0</v>
      </c>
      <c r="L31" s="951">
        <v>0</v>
      </c>
      <c r="M31" s="1126">
        <v>0</v>
      </c>
    </row>
    <row r="32" spans="1:13" ht="15.75" customHeight="1">
      <c r="A32" s="415" t="s">
        <v>19</v>
      </c>
      <c r="B32" s="949"/>
      <c r="C32" s="948">
        <v>0</v>
      </c>
      <c r="D32" s="947">
        <v>0</v>
      </c>
      <c r="E32" s="948">
        <v>0</v>
      </c>
      <c r="F32" s="959">
        <v>0</v>
      </c>
      <c r="G32" s="948">
        <v>0</v>
      </c>
      <c r="H32" s="960">
        <v>0</v>
      </c>
      <c r="I32" s="1123">
        <v>0</v>
      </c>
      <c r="J32" s="960">
        <v>0</v>
      </c>
      <c r="K32" s="1123">
        <v>0</v>
      </c>
      <c r="L32" s="951">
        <v>0</v>
      </c>
      <c r="M32" s="1125">
        <v>0</v>
      </c>
    </row>
    <row r="33" spans="1:13" ht="15.75" customHeight="1">
      <c r="A33" s="415" t="s">
        <v>20</v>
      </c>
      <c r="B33" s="949">
        <v>0</v>
      </c>
      <c r="C33" s="948">
        <v>0</v>
      </c>
      <c r="D33" s="947">
        <v>0</v>
      </c>
      <c r="E33" s="948">
        <v>0</v>
      </c>
      <c r="F33" s="959">
        <v>0</v>
      </c>
      <c r="G33" s="948">
        <v>0</v>
      </c>
      <c r="H33" s="960">
        <v>0</v>
      </c>
      <c r="I33" s="1123">
        <v>0</v>
      </c>
      <c r="J33" s="960">
        <v>0</v>
      </c>
      <c r="K33" s="1123">
        <v>0</v>
      </c>
      <c r="L33" s="951">
        <v>3381.73</v>
      </c>
      <c r="M33" s="1125">
        <v>4.51</v>
      </c>
    </row>
    <row r="34" spans="1:13" ht="15.75" customHeight="1">
      <c r="A34" s="415" t="s">
        <v>21</v>
      </c>
      <c r="B34" s="949">
        <v>1072.2</v>
      </c>
      <c r="C34" s="948">
        <v>2.2887</v>
      </c>
      <c r="D34" s="947">
        <v>0</v>
      </c>
      <c r="E34" s="948">
        <v>0</v>
      </c>
      <c r="F34" s="959">
        <v>0</v>
      </c>
      <c r="G34" s="948">
        <v>0</v>
      </c>
      <c r="H34" s="960">
        <v>0</v>
      </c>
      <c r="I34" s="1123">
        <v>0</v>
      </c>
      <c r="J34" s="960">
        <v>0</v>
      </c>
      <c r="K34" s="1123">
        <v>0</v>
      </c>
      <c r="L34" s="951">
        <v>0</v>
      </c>
      <c r="M34" s="1125">
        <v>0</v>
      </c>
    </row>
    <row r="35" spans="1:13" ht="15.75" customHeight="1">
      <c r="A35" s="415" t="s">
        <v>22</v>
      </c>
      <c r="B35" s="949">
        <v>190</v>
      </c>
      <c r="C35" s="948">
        <v>2.1122</v>
      </c>
      <c r="D35" s="947">
        <v>0</v>
      </c>
      <c r="E35" s="948">
        <v>0</v>
      </c>
      <c r="F35" s="959">
        <v>0</v>
      </c>
      <c r="G35" s="948">
        <v>0</v>
      </c>
      <c r="H35" s="960">
        <v>0</v>
      </c>
      <c r="I35" s="1123">
        <v>0</v>
      </c>
      <c r="J35" s="960">
        <v>0</v>
      </c>
      <c r="K35" s="1123">
        <v>0</v>
      </c>
      <c r="L35" s="951">
        <v>0</v>
      </c>
      <c r="M35" s="1125">
        <v>0</v>
      </c>
    </row>
    <row r="36" spans="1:13" ht="15.75" customHeight="1">
      <c r="A36" s="415" t="s">
        <v>23</v>
      </c>
      <c r="B36" s="949">
        <v>0</v>
      </c>
      <c r="C36" s="948">
        <v>0</v>
      </c>
      <c r="D36" s="947">
        <v>0</v>
      </c>
      <c r="E36" s="948">
        <v>0</v>
      </c>
      <c r="F36" s="959">
        <v>0</v>
      </c>
      <c r="G36" s="948">
        <v>0</v>
      </c>
      <c r="H36" s="960">
        <v>0</v>
      </c>
      <c r="I36" s="1123">
        <v>0</v>
      </c>
      <c r="J36" s="960">
        <v>0</v>
      </c>
      <c r="K36" s="1123">
        <v>0</v>
      </c>
      <c r="L36" s="951">
        <v>0</v>
      </c>
      <c r="M36" s="1125">
        <v>0</v>
      </c>
    </row>
    <row r="37" spans="1:13" ht="15.75" customHeight="1">
      <c r="A37" s="415" t="s">
        <v>24</v>
      </c>
      <c r="B37" s="949">
        <v>0</v>
      </c>
      <c r="C37" s="948">
        <v>0</v>
      </c>
      <c r="D37" s="947">
        <v>0</v>
      </c>
      <c r="E37" s="948">
        <v>0</v>
      </c>
      <c r="F37" s="960">
        <v>0</v>
      </c>
      <c r="G37" s="952">
        <v>0</v>
      </c>
      <c r="H37" s="960">
        <v>0</v>
      </c>
      <c r="I37" s="1123">
        <v>0</v>
      </c>
      <c r="J37" s="960">
        <v>0</v>
      </c>
      <c r="K37" s="1123">
        <v>0</v>
      </c>
      <c r="L37" s="951">
        <v>0</v>
      </c>
      <c r="M37" s="1125">
        <v>0</v>
      </c>
    </row>
    <row r="38" spans="1:13" ht="15.75" customHeight="1">
      <c r="A38" s="415" t="s">
        <v>25</v>
      </c>
      <c r="B38" s="949">
        <v>0</v>
      </c>
      <c r="C38" s="948">
        <v>0</v>
      </c>
      <c r="D38" s="947">
        <v>0</v>
      </c>
      <c r="E38" s="948">
        <v>0</v>
      </c>
      <c r="F38" s="960">
        <v>0</v>
      </c>
      <c r="G38" s="952">
        <v>0</v>
      </c>
      <c r="H38" s="960">
        <v>0</v>
      </c>
      <c r="I38" s="1123">
        <v>0</v>
      </c>
      <c r="J38" s="960">
        <v>0</v>
      </c>
      <c r="K38" s="1123">
        <v>0</v>
      </c>
      <c r="L38" s="951">
        <v>0</v>
      </c>
      <c r="M38" s="1125">
        <v>0</v>
      </c>
    </row>
    <row r="39" spans="1:13" ht="15.75" customHeight="1">
      <c r="A39" s="322" t="s">
        <v>358</v>
      </c>
      <c r="B39" s="961">
        <v>0</v>
      </c>
      <c r="C39" s="955">
        <v>0</v>
      </c>
      <c r="D39" s="956">
        <v>0</v>
      </c>
      <c r="E39" s="957">
        <v>0</v>
      </c>
      <c r="F39" s="962">
        <v>0</v>
      </c>
      <c r="G39" s="957">
        <v>0</v>
      </c>
      <c r="H39" s="960">
        <v>0</v>
      </c>
      <c r="I39" s="1123">
        <v>0</v>
      </c>
      <c r="J39" s="960">
        <v>0</v>
      </c>
      <c r="K39" s="1123">
        <v>0</v>
      </c>
      <c r="L39" s="963"/>
      <c r="M39" s="1113"/>
    </row>
    <row r="40" spans="1:13" ht="15.75" customHeight="1" thickBot="1">
      <c r="A40" s="1114" t="s">
        <v>659</v>
      </c>
      <c r="B40" s="1127">
        <v>1311.8</v>
      </c>
      <c r="C40" s="1116"/>
      <c r="D40" s="1115">
        <v>830</v>
      </c>
      <c r="E40" s="1116"/>
      <c r="F40" s="1128">
        <v>0</v>
      </c>
      <c r="G40" s="1117">
        <v>0</v>
      </c>
      <c r="H40" s="1129">
        <v>0</v>
      </c>
      <c r="I40" s="1119">
        <v>0</v>
      </c>
      <c r="J40" s="1129">
        <v>0</v>
      </c>
      <c r="K40" s="1119">
        <v>0</v>
      </c>
      <c r="L40" s="1425">
        <f>SUM(L28:L39)</f>
        <v>3381.73</v>
      </c>
      <c r="M40" s="1426">
        <v>4.5059</v>
      </c>
    </row>
    <row r="41" spans="1:13" ht="13.5" thickTop="1">
      <c r="A41" s="27" t="s">
        <v>1204</v>
      </c>
      <c r="B41" s="1286"/>
      <c r="C41" s="1286"/>
      <c r="D41" s="1286"/>
      <c r="E41" s="1286"/>
      <c r="F41" s="1286"/>
      <c r="G41" s="1286"/>
      <c r="H41" s="1286"/>
      <c r="I41" s="1286"/>
      <c r="J41" s="1287"/>
      <c r="K41" s="1287"/>
      <c r="L41" s="1287"/>
      <c r="M41" s="1287"/>
    </row>
    <row r="42" spans="1:13" ht="12.75">
      <c r="A42" s="27" t="s">
        <v>1209</v>
      </c>
      <c r="B42" s="1287"/>
      <c r="C42" s="1287"/>
      <c r="D42" s="1287"/>
      <c r="E42" s="1287"/>
      <c r="F42" s="1287"/>
      <c r="G42" s="1287"/>
      <c r="H42" s="1287"/>
      <c r="I42" s="1287"/>
      <c r="J42" s="1287"/>
      <c r="K42" s="1287"/>
      <c r="L42" s="1287"/>
      <c r="M42" s="1287"/>
    </row>
    <row r="43" spans="1:13" ht="12.75">
      <c r="A43" s="27" t="s">
        <v>1206</v>
      </c>
      <c r="B43" s="1287"/>
      <c r="C43" s="1287"/>
      <c r="D43" s="1287"/>
      <c r="E43" s="1287"/>
      <c r="F43" s="1287"/>
      <c r="G43" s="1287"/>
      <c r="H43" s="1287"/>
      <c r="I43" s="1287"/>
      <c r="J43" s="1287"/>
      <c r="K43" s="1287"/>
      <c r="L43" s="1287"/>
      <c r="M43" s="1287"/>
    </row>
  </sheetData>
  <mergeCells count="18">
    <mergeCell ref="A23:M23"/>
    <mergeCell ref="A24:M24"/>
    <mergeCell ref="L4:M4"/>
    <mergeCell ref="A26:A27"/>
    <mergeCell ref="B26:C26"/>
    <mergeCell ref="D26:E26"/>
    <mergeCell ref="F26:G26"/>
    <mergeCell ref="H26:I26"/>
    <mergeCell ref="J26:K26"/>
    <mergeCell ref="L26:M26"/>
    <mergeCell ref="H4:I4"/>
    <mergeCell ref="J4:K4"/>
    <mergeCell ref="A1:M1"/>
    <mergeCell ref="A2:M2"/>
    <mergeCell ref="A4:A5"/>
    <mergeCell ref="B4:C4"/>
    <mergeCell ref="D4:E4"/>
    <mergeCell ref="F4:G4"/>
  </mergeCells>
  <printOptions horizontalCentered="1"/>
  <pageMargins left="0.75" right="0.75" top="1" bottom="1" header="0.5" footer="0.5"/>
  <pageSetup fitToHeight="1" fitToWidth="1" horizontalDpi="600" verticalDpi="600" orientation="portrait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40"/>
  <sheetViews>
    <sheetView workbookViewId="0" topLeftCell="A1">
      <selection activeCell="B22" sqref="B22:H22"/>
    </sheetView>
  </sheetViews>
  <sheetFormatPr defaultColWidth="9.140625" defaultRowHeight="12.75"/>
  <cols>
    <col min="1" max="1" width="9.140625" style="9" customWidth="1"/>
    <col min="2" max="2" width="14.140625" style="9" customWidth="1"/>
    <col min="3" max="6" width="11.8515625" style="9" customWidth="1"/>
    <col min="7" max="7" width="9.140625" style="9" customWidth="1"/>
    <col min="8" max="8" width="10.7109375" style="9" customWidth="1"/>
    <col min="9" max="16384" width="9.140625" style="9" customWidth="1"/>
  </cols>
  <sheetData>
    <row r="1" spans="2:8" ht="12.75">
      <c r="B1" s="1645" t="s">
        <v>1210</v>
      </c>
      <c r="C1" s="1645"/>
      <c r="D1" s="1645"/>
      <c r="E1" s="1645"/>
      <c r="F1" s="1645"/>
      <c r="G1" s="1645"/>
      <c r="H1" s="1645"/>
    </row>
    <row r="2" spans="2:8" ht="15.75">
      <c r="B2" s="1646" t="s">
        <v>1211</v>
      </c>
      <c r="C2" s="1646"/>
      <c r="D2" s="1646"/>
      <c r="E2" s="1646"/>
      <c r="F2" s="1646"/>
      <c r="G2" s="1646"/>
      <c r="H2" s="1646"/>
    </row>
    <row r="3" spans="4:8" ht="13.5" thickBot="1">
      <c r="D3" s="915"/>
      <c r="E3" s="915"/>
      <c r="G3" s="915"/>
      <c r="H3" s="581" t="s">
        <v>595</v>
      </c>
    </row>
    <row r="4" spans="2:8" ht="13.5" thickTop="1">
      <c r="B4" s="1131" t="s">
        <v>9</v>
      </c>
      <c r="C4" s="1217" t="s">
        <v>1200</v>
      </c>
      <c r="D4" s="889" t="s">
        <v>1201</v>
      </c>
      <c r="E4" s="1217" t="s">
        <v>1202</v>
      </c>
      <c r="F4" s="1217" t="s">
        <v>398</v>
      </c>
      <c r="G4" s="1217" t="s">
        <v>1476</v>
      </c>
      <c r="H4" s="892" t="s">
        <v>438</v>
      </c>
    </row>
    <row r="5" spans="2:8" ht="15.75" customHeight="1">
      <c r="B5" s="415" t="s">
        <v>15</v>
      </c>
      <c r="C5" s="966">
        <v>0</v>
      </c>
      <c r="D5" s="967">
        <v>0</v>
      </c>
      <c r="E5" s="966">
        <v>0</v>
      </c>
      <c r="F5" s="968">
        <v>0</v>
      </c>
      <c r="G5" s="968">
        <v>0</v>
      </c>
      <c r="H5" s="1112">
        <v>0</v>
      </c>
    </row>
    <row r="6" spans="2:8" ht="15.75" customHeight="1">
      <c r="B6" s="415" t="s">
        <v>16</v>
      </c>
      <c r="C6" s="966">
        <v>0</v>
      </c>
      <c r="D6" s="967">
        <v>0</v>
      </c>
      <c r="E6" s="966">
        <v>0</v>
      </c>
      <c r="F6" s="968">
        <v>0</v>
      </c>
      <c r="G6" s="968">
        <v>0</v>
      </c>
      <c r="H6" s="1132">
        <v>0</v>
      </c>
    </row>
    <row r="7" spans="2:8" ht="15.75" customHeight="1">
      <c r="B7" s="415" t="s">
        <v>17</v>
      </c>
      <c r="C7" s="966">
        <v>0</v>
      </c>
      <c r="D7" s="967">
        <v>0</v>
      </c>
      <c r="E7" s="966">
        <v>0</v>
      </c>
      <c r="F7" s="968">
        <v>0</v>
      </c>
      <c r="G7" s="968">
        <v>0</v>
      </c>
      <c r="H7" s="1112">
        <v>1000</v>
      </c>
    </row>
    <row r="8" spans="2:8" ht="15.75" customHeight="1">
      <c r="B8" s="415" t="s">
        <v>18</v>
      </c>
      <c r="C8" s="966">
        <v>1050</v>
      </c>
      <c r="D8" s="967">
        <v>0</v>
      </c>
      <c r="E8" s="966">
        <v>0</v>
      </c>
      <c r="F8" s="968">
        <v>0</v>
      </c>
      <c r="G8" s="968">
        <v>0</v>
      </c>
      <c r="H8" s="1112">
        <v>2000</v>
      </c>
    </row>
    <row r="9" spans="2:8" ht="15.75" customHeight="1">
      <c r="B9" s="415" t="s">
        <v>19</v>
      </c>
      <c r="C9" s="966">
        <v>1610</v>
      </c>
      <c r="D9" s="967">
        <v>0</v>
      </c>
      <c r="E9" s="966">
        <v>0</v>
      </c>
      <c r="F9" s="968">
        <v>0</v>
      </c>
      <c r="G9" s="968">
        <v>0</v>
      </c>
      <c r="H9" s="1112">
        <v>13000</v>
      </c>
    </row>
    <row r="10" spans="2:8" ht="15.75" customHeight="1">
      <c r="B10" s="415" t="s">
        <v>20</v>
      </c>
      <c r="C10" s="966">
        <v>0</v>
      </c>
      <c r="D10" s="967">
        <v>0</v>
      </c>
      <c r="E10" s="966">
        <v>0</v>
      </c>
      <c r="F10" s="968">
        <v>2000</v>
      </c>
      <c r="G10" s="968">
        <v>0</v>
      </c>
      <c r="H10" s="1112">
        <v>23982</v>
      </c>
    </row>
    <row r="11" spans="2:8" ht="15.75" customHeight="1">
      <c r="B11" s="415" t="s">
        <v>21</v>
      </c>
      <c r="C11" s="966">
        <v>2800</v>
      </c>
      <c r="D11" s="967">
        <v>450</v>
      </c>
      <c r="E11" s="966">
        <v>0</v>
      </c>
      <c r="F11" s="968">
        <v>5000</v>
      </c>
      <c r="G11" s="968">
        <v>4000</v>
      </c>
      <c r="H11" s="1112">
        <v>18953</v>
      </c>
    </row>
    <row r="12" spans="2:8" ht="15.75" customHeight="1">
      <c r="B12" s="415" t="s">
        <v>22</v>
      </c>
      <c r="C12" s="966">
        <v>300</v>
      </c>
      <c r="D12" s="967">
        <v>0</v>
      </c>
      <c r="E12" s="966">
        <v>0</v>
      </c>
      <c r="F12" s="968">
        <v>2000</v>
      </c>
      <c r="G12" s="968">
        <v>5000</v>
      </c>
      <c r="H12" s="1112">
        <v>15250.3</v>
      </c>
    </row>
    <row r="13" spans="2:8" ht="15.75" customHeight="1">
      <c r="B13" s="415" t="s">
        <v>23</v>
      </c>
      <c r="C13" s="966">
        <v>0</v>
      </c>
      <c r="D13" s="967">
        <v>0</v>
      </c>
      <c r="E13" s="968">
        <v>0</v>
      </c>
      <c r="F13" s="1134" t="s">
        <v>436</v>
      </c>
      <c r="G13" s="1134">
        <v>0</v>
      </c>
      <c r="H13" s="1133">
        <v>20929</v>
      </c>
    </row>
    <row r="14" spans="2:8" ht="15.75" customHeight="1">
      <c r="B14" s="415" t="s">
        <v>24</v>
      </c>
      <c r="C14" s="966">
        <v>600</v>
      </c>
      <c r="D14" s="967">
        <v>0</v>
      </c>
      <c r="E14" s="968">
        <v>2000</v>
      </c>
      <c r="F14" s="1134" t="s">
        <v>436</v>
      </c>
      <c r="G14" s="1134">
        <v>0</v>
      </c>
      <c r="H14" s="1133">
        <v>12000</v>
      </c>
    </row>
    <row r="15" spans="2:8" ht="15.75" customHeight="1">
      <c r="B15" s="415" t="s">
        <v>25</v>
      </c>
      <c r="C15" s="966">
        <v>0</v>
      </c>
      <c r="D15" s="967">
        <v>0</v>
      </c>
      <c r="E15" s="968">
        <v>0</v>
      </c>
      <c r="F15" s="1134" t="s">
        <v>436</v>
      </c>
      <c r="G15" s="1134">
        <v>2000</v>
      </c>
      <c r="H15" s="1133">
        <v>11996.5</v>
      </c>
    </row>
    <row r="16" spans="2:8" ht="15.75" customHeight="1">
      <c r="B16" s="322" t="s">
        <v>358</v>
      </c>
      <c r="C16" s="969">
        <v>320</v>
      </c>
      <c r="D16" s="970">
        <v>0</v>
      </c>
      <c r="E16" s="968">
        <v>0</v>
      </c>
      <c r="F16" s="1134" t="s">
        <v>436</v>
      </c>
      <c r="G16" s="1135">
        <v>0</v>
      </c>
      <c r="H16" s="1112"/>
    </row>
    <row r="17" spans="2:8" ht="15.75" customHeight="1" thickBot="1">
      <c r="B17" s="1114" t="s">
        <v>659</v>
      </c>
      <c r="C17" s="1219">
        <f>SUM(C5:C16)</f>
        <v>6680</v>
      </c>
      <c r="D17" s="1219">
        <f>SUM(D5:D16)</f>
        <v>450</v>
      </c>
      <c r="E17" s="1299">
        <f>SUM(E5:E16)</f>
        <v>2000</v>
      </c>
      <c r="F17" s="1299">
        <f>SUM(F5:F16)</f>
        <v>9000</v>
      </c>
      <c r="G17" s="1300">
        <f>SUM(G5:G16)</f>
        <v>11000</v>
      </c>
      <c r="H17" s="1301">
        <v>119110.8</v>
      </c>
    </row>
    <row r="18" ht="15.75" customHeight="1" thickTop="1">
      <c r="B18" s="27" t="s">
        <v>1212</v>
      </c>
    </row>
    <row r="19" ht="15.75" customHeight="1">
      <c r="B19" s="27" t="s">
        <v>1206</v>
      </c>
    </row>
    <row r="20" ht="15.75" customHeight="1">
      <c r="B20" s="27"/>
    </row>
    <row r="21" ht="17.25" customHeight="1">
      <c r="B21" s="27"/>
    </row>
    <row r="22" spans="2:8" ht="17.25" customHeight="1">
      <c r="B22" s="1645" t="s">
        <v>1213</v>
      </c>
      <c r="C22" s="1645"/>
      <c r="D22" s="1645"/>
      <c r="E22" s="1645"/>
      <c r="F22" s="1645"/>
      <c r="G22" s="1645"/>
      <c r="H22" s="1645"/>
    </row>
    <row r="23" spans="2:8" ht="15.75">
      <c r="B23" s="1646" t="s">
        <v>1214</v>
      </c>
      <c r="C23" s="1646"/>
      <c r="D23" s="1646"/>
      <c r="E23" s="1646"/>
      <c r="F23" s="1646"/>
      <c r="G23" s="1646"/>
      <c r="H23" s="1646"/>
    </row>
    <row r="24" spans="4:8" ht="13.5" thickBot="1">
      <c r="D24" s="915"/>
      <c r="E24" s="915"/>
      <c r="G24" s="915"/>
      <c r="H24" s="581" t="s">
        <v>595</v>
      </c>
    </row>
    <row r="25" spans="2:8" ht="13.5" thickTop="1">
      <c r="B25" s="1131" t="s">
        <v>9</v>
      </c>
      <c r="C25" s="1217" t="str">
        <f aca="true" t="shared" si="0" ref="C25:H25">C4</f>
        <v>2004/05</v>
      </c>
      <c r="D25" s="889" t="str">
        <f t="shared" si="0"/>
        <v>2005/06</v>
      </c>
      <c r="E25" s="889" t="str">
        <f t="shared" si="0"/>
        <v>2006/07</v>
      </c>
      <c r="F25" s="891" t="str">
        <f t="shared" si="0"/>
        <v>2007/08</v>
      </c>
      <c r="G25" s="1217" t="str">
        <f t="shared" si="0"/>
        <v>2008/09</v>
      </c>
      <c r="H25" s="892" t="str">
        <f t="shared" si="0"/>
        <v>2009/10</v>
      </c>
    </row>
    <row r="26" spans="2:8" ht="12.75">
      <c r="B26" s="415" t="s">
        <v>15</v>
      </c>
      <c r="C26" s="966">
        <v>0</v>
      </c>
      <c r="D26" s="967">
        <v>0</v>
      </c>
      <c r="E26" s="967">
        <v>2590</v>
      </c>
      <c r="F26" s="950">
        <v>0</v>
      </c>
      <c r="G26" s="968">
        <v>2000</v>
      </c>
      <c r="H26" s="1112">
        <v>0</v>
      </c>
    </row>
    <row r="27" spans="2:8" ht="12.75">
      <c r="B27" s="415" t="s">
        <v>16</v>
      </c>
      <c r="C27" s="966">
        <v>0</v>
      </c>
      <c r="D27" s="967">
        <v>0</v>
      </c>
      <c r="E27" s="967">
        <v>1500</v>
      </c>
      <c r="F27" s="950">
        <v>1000</v>
      </c>
      <c r="G27" s="968">
        <v>3520</v>
      </c>
      <c r="H27" s="1112">
        <v>1000</v>
      </c>
    </row>
    <row r="28" spans="2:8" ht="12.75">
      <c r="B28" s="415" t="s">
        <v>17</v>
      </c>
      <c r="C28" s="966">
        <v>1500</v>
      </c>
      <c r="D28" s="967">
        <v>0</v>
      </c>
      <c r="E28" s="967">
        <v>1500</v>
      </c>
      <c r="F28" s="950">
        <v>4570</v>
      </c>
      <c r="G28" s="968">
        <v>0</v>
      </c>
      <c r="H28" s="1112">
        <v>0</v>
      </c>
    </row>
    <row r="29" spans="2:8" ht="12.75">
      <c r="B29" s="415" t="s">
        <v>18</v>
      </c>
      <c r="C29" s="966">
        <v>0</v>
      </c>
      <c r="D29" s="967">
        <v>500</v>
      </c>
      <c r="E29" s="967">
        <v>6150</v>
      </c>
      <c r="F29" s="950">
        <v>0</v>
      </c>
      <c r="G29" s="968">
        <v>0</v>
      </c>
      <c r="H29" s="1112">
        <v>0</v>
      </c>
    </row>
    <row r="30" spans="2:8" ht="12.75">
      <c r="B30" s="415" t="s">
        <v>19</v>
      </c>
      <c r="C30" s="966">
        <v>0</v>
      </c>
      <c r="D30" s="967">
        <v>1500</v>
      </c>
      <c r="E30" s="967">
        <v>750</v>
      </c>
      <c r="F30" s="950">
        <v>0</v>
      </c>
      <c r="G30" s="968">
        <v>3500</v>
      </c>
      <c r="H30" s="1112">
        <v>0</v>
      </c>
    </row>
    <row r="31" spans="2:8" ht="12.75">
      <c r="B31" s="415" t="s">
        <v>20</v>
      </c>
      <c r="C31" s="966">
        <v>2570</v>
      </c>
      <c r="D31" s="967">
        <v>2000</v>
      </c>
      <c r="E31" s="967">
        <v>1070</v>
      </c>
      <c r="F31" s="950">
        <v>0</v>
      </c>
      <c r="G31" s="968">
        <v>4240</v>
      </c>
      <c r="H31" s="1112">
        <v>0</v>
      </c>
    </row>
    <row r="32" spans="2:8" ht="12.75">
      <c r="B32" s="415" t="s">
        <v>21</v>
      </c>
      <c r="C32" s="966">
        <v>0</v>
      </c>
      <c r="D32" s="967">
        <v>1000</v>
      </c>
      <c r="E32" s="967">
        <v>0</v>
      </c>
      <c r="F32" s="950">
        <v>0</v>
      </c>
      <c r="G32" s="968">
        <v>0</v>
      </c>
      <c r="H32" s="1112">
        <v>0</v>
      </c>
    </row>
    <row r="33" spans="2:8" ht="12.75">
      <c r="B33" s="415" t="s">
        <v>22</v>
      </c>
      <c r="C33" s="966">
        <v>0</v>
      </c>
      <c r="D33" s="967">
        <v>0</v>
      </c>
      <c r="E33" s="967">
        <v>500</v>
      </c>
      <c r="F33" s="950">
        <v>0</v>
      </c>
      <c r="G33" s="968">
        <v>0</v>
      </c>
      <c r="H33" s="1112">
        <v>0</v>
      </c>
    </row>
    <row r="34" spans="2:8" ht="12.75">
      <c r="B34" s="415" t="s">
        <v>23</v>
      </c>
      <c r="C34" s="966">
        <v>1200</v>
      </c>
      <c r="D34" s="967">
        <v>1500</v>
      </c>
      <c r="E34" s="967">
        <v>0</v>
      </c>
      <c r="F34" s="947">
        <v>1000</v>
      </c>
      <c r="G34" s="966">
        <v>0</v>
      </c>
      <c r="H34" s="1136">
        <v>0</v>
      </c>
    </row>
    <row r="35" spans="2:8" ht="12.75">
      <c r="B35" s="415" t="s">
        <v>24</v>
      </c>
      <c r="C35" s="966">
        <v>0</v>
      </c>
      <c r="D35" s="967">
        <v>0</v>
      </c>
      <c r="E35" s="965">
        <v>0</v>
      </c>
      <c r="F35" s="1137">
        <v>0</v>
      </c>
      <c r="G35" s="1138">
        <v>0</v>
      </c>
      <c r="H35" s="1132">
        <v>0</v>
      </c>
    </row>
    <row r="36" spans="2:8" ht="12.75">
      <c r="B36" s="415" t="s">
        <v>25</v>
      </c>
      <c r="C36" s="966">
        <v>0</v>
      </c>
      <c r="D36" s="967">
        <v>0</v>
      </c>
      <c r="E36" s="965">
        <v>0</v>
      </c>
      <c r="F36" s="1137">
        <v>0</v>
      </c>
      <c r="G36" s="1138">
        <v>0</v>
      </c>
      <c r="H36" s="1132">
        <v>0</v>
      </c>
    </row>
    <row r="37" spans="2:8" ht="12.75">
      <c r="B37" s="322" t="s">
        <v>358</v>
      </c>
      <c r="C37" s="969">
        <v>0</v>
      </c>
      <c r="D37" s="970">
        <v>0</v>
      </c>
      <c r="E37" s="965">
        <v>280</v>
      </c>
      <c r="F37" s="1137">
        <v>0</v>
      </c>
      <c r="G37" s="968">
        <v>0</v>
      </c>
      <c r="H37" s="1112"/>
    </row>
    <row r="38" spans="2:8" ht="13.5" thickBot="1">
      <c r="B38" s="1114" t="s">
        <v>659</v>
      </c>
      <c r="C38" s="1219">
        <f aca="true" t="shared" si="1" ref="C38:H38">SUM(C26:C37)</f>
        <v>5270</v>
      </c>
      <c r="D38" s="1219">
        <f t="shared" si="1"/>
        <v>6500</v>
      </c>
      <c r="E38" s="1299">
        <f t="shared" si="1"/>
        <v>14340</v>
      </c>
      <c r="F38" s="1302">
        <f t="shared" si="1"/>
        <v>6570</v>
      </c>
      <c r="G38" s="1299">
        <f t="shared" si="1"/>
        <v>13260</v>
      </c>
      <c r="H38" s="1301">
        <f t="shared" si="1"/>
        <v>1000</v>
      </c>
    </row>
    <row r="39" ht="13.5" thickTop="1">
      <c r="B39" s="27" t="s">
        <v>1215</v>
      </c>
    </row>
    <row r="40" ht="12.75">
      <c r="B40" s="27" t="s">
        <v>1206</v>
      </c>
    </row>
  </sheetData>
  <mergeCells count="4">
    <mergeCell ref="B1:H1"/>
    <mergeCell ref="B2:H2"/>
    <mergeCell ref="B22:H22"/>
    <mergeCell ref="B23:H2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A1" sqref="A1:V1"/>
    </sheetView>
  </sheetViews>
  <sheetFormatPr defaultColWidth="9.140625" defaultRowHeight="12.75"/>
  <cols>
    <col min="1" max="1" width="11.57421875" style="9" bestFit="1" customWidth="1"/>
    <col min="2" max="2" width="9.00390625" style="9" hidden="1" customWidth="1"/>
    <col min="3" max="3" width="8.140625" style="9" hidden="1" customWidth="1"/>
    <col min="4" max="4" width="9.00390625" style="9" hidden="1" customWidth="1"/>
    <col min="5" max="5" width="10.00390625" style="9" bestFit="1" customWidth="1"/>
    <col min="6" max="6" width="9.00390625" style="9" bestFit="1" customWidth="1"/>
    <col min="7" max="8" width="10.00390625" style="9" bestFit="1" customWidth="1"/>
    <col min="9" max="9" width="7.57421875" style="9" bestFit="1" customWidth="1"/>
    <col min="10" max="11" width="10.00390625" style="9" bestFit="1" customWidth="1"/>
    <col min="12" max="12" width="7.57421875" style="9" bestFit="1" customWidth="1"/>
    <col min="13" max="13" width="10.00390625" style="9" bestFit="1" customWidth="1"/>
    <col min="14" max="14" width="11.00390625" style="9" bestFit="1" customWidth="1"/>
    <col min="15" max="15" width="9.00390625" style="9" bestFit="1" customWidth="1"/>
    <col min="16" max="17" width="11.00390625" style="9" bestFit="1" customWidth="1"/>
    <col min="18" max="18" width="9.00390625" style="9" bestFit="1" customWidth="1"/>
    <col min="19" max="19" width="11.00390625" style="9" bestFit="1" customWidth="1"/>
    <col min="20" max="20" width="11.421875" style="9" customWidth="1"/>
    <col min="21" max="21" width="7.57421875" style="9" bestFit="1" customWidth="1"/>
    <col min="22" max="22" width="11.8515625" style="9" bestFit="1" customWidth="1"/>
    <col min="23" max="16384" width="9.140625" style="9" customWidth="1"/>
  </cols>
  <sheetData>
    <row r="1" spans="1:22" ht="12.75">
      <c r="A1" s="1651" t="s">
        <v>1216</v>
      </c>
      <c r="B1" s="1651"/>
      <c r="C1" s="1651"/>
      <c r="D1" s="1651"/>
      <c r="E1" s="1651"/>
      <c r="F1" s="1651"/>
      <c r="G1" s="1651"/>
      <c r="H1" s="1651"/>
      <c r="I1" s="1651"/>
      <c r="J1" s="1651"/>
      <c r="K1" s="1651"/>
      <c r="L1" s="1651"/>
      <c r="M1" s="1651"/>
      <c r="N1" s="1651"/>
      <c r="O1" s="1651"/>
      <c r="P1" s="1651"/>
      <c r="Q1" s="1651"/>
      <c r="R1" s="1651"/>
      <c r="S1" s="1651"/>
      <c r="T1" s="1651"/>
      <c r="U1" s="1651"/>
      <c r="V1" s="1651"/>
    </row>
    <row r="2" spans="1:22" ht="15.75">
      <c r="A2" s="1652" t="s">
        <v>1217</v>
      </c>
      <c r="B2" s="1652"/>
      <c r="C2" s="1652"/>
      <c r="D2" s="1652"/>
      <c r="E2" s="1652"/>
      <c r="F2" s="1652"/>
      <c r="G2" s="1652"/>
      <c r="H2" s="1652"/>
      <c r="I2" s="1652"/>
      <c r="J2" s="1652"/>
      <c r="K2" s="1652"/>
      <c r="L2" s="1652"/>
      <c r="M2" s="1652"/>
      <c r="N2" s="1652"/>
      <c r="O2" s="1652"/>
      <c r="P2" s="1652"/>
      <c r="Q2" s="1652"/>
      <c r="R2" s="1652"/>
      <c r="S2" s="1652"/>
      <c r="T2" s="1652"/>
      <c r="U2" s="1652"/>
      <c r="V2" s="1652"/>
    </row>
    <row r="3" spans="1:10" ht="12.75" hidden="1">
      <c r="A3" s="1653" t="s">
        <v>1218</v>
      </c>
      <c r="B3" s="1653"/>
      <c r="C3" s="1653"/>
      <c r="D3" s="1653"/>
      <c r="E3" s="1653"/>
      <c r="F3" s="1653"/>
      <c r="G3" s="1653"/>
      <c r="H3" s="1653"/>
      <c r="I3" s="1653"/>
      <c r="J3" s="1653"/>
    </row>
    <row r="4" spans="1:22" ht="13.5" thickBot="1">
      <c r="A4" s="971"/>
      <c r="B4" s="971"/>
      <c r="C4" s="971"/>
      <c r="D4" s="971"/>
      <c r="E4" s="971"/>
      <c r="F4" s="971"/>
      <c r="G4" s="971"/>
      <c r="H4" s="971"/>
      <c r="I4" s="26"/>
      <c r="J4" s="26"/>
      <c r="K4" s="971"/>
      <c r="L4" s="26"/>
      <c r="M4" s="915"/>
      <c r="N4" s="971"/>
      <c r="O4" s="26"/>
      <c r="S4" s="915"/>
      <c r="V4" s="581" t="s">
        <v>595</v>
      </c>
    </row>
    <row r="5" spans="1:22" ht="13.5" thickTop="1">
      <c r="A5" s="1145"/>
      <c r="B5" s="1654" t="s">
        <v>1219</v>
      </c>
      <c r="C5" s="1655"/>
      <c r="D5" s="1656"/>
      <c r="E5" s="1654" t="s">
        <v>1200</v>
      </c>
      <c r="F5" s="1655"/>
      <c r="G5" s="1656"/>
      <c r="H5" s="1655" t="s">
        <v>1201</v>
      </c>
      <c r="I5" s="1655"/>
      <c r="J5" s="1656"/>
      <c r="K5" s="1655" t="s">
        <v>1202</v>
      </c>
      <c r="L5" s="1655"/>
      <c r="M5" s="1656"/>
      <c r="N5" s="1655" t="s">
        <v>398</v>
      </c>
      <c r="O5" s="1655"/>
      <c r="P5" s="1655"/>
      <c r="Q5" s="1654" t="s">
        <v>1476</v>
      </c>
      <c r="R5" s="1655"/>
      <c r="S5" s="1656"/>
      <c r="T5" s="1655" t="s">
        <v>438</v>
      </c>
      <c r="U5" s="1655"/>
      <c r="V5" s="1657"/>
    </row>
    <row r="6" spans="1:22" s="972" customFormat="1" ht="25.5">
      <c r="A6" s="1146" t="s">
        <v>9</v>
      </c>
      <c r="B6" s="1139" t="s">
        <v>1220</v>
      </c>
      <c r="C6" s="1140" t="s">
        <v>1221</v>
      </c>
      <c r="D6" s="1141" t="s">
        <v>1222</v>
      </c>
      <c r="E6" s="1139" t="s">
        <v>1220</v>
      </c>
      <c r="F6" s="1140" t="s">
        <v>1221</v>
      </c>
      <c r="G6" s="1141" t="s">
        <v>1222</v>
      </c>
      <c r="H6" s="1140" t="s">
        <v>1220</v>
      </c>
      <c r="I6" s="1140" t="s">
        <v>1221</v>
      </c>
      <c r="J6" s="1141" t="s">
        <v>1222</v>
      </c>
      <c r="K6" s="1140" t="s">
        <v>1220</v>
      </c>
      <c r="L6" s="1140" t="s">
        <v>1221</v>
      </c>
      <c r="M6" s="1141" t="s">
        <v>1222</v>
      </c>
      <c r="N6" s="1140" t="s">
        <v>1220</v>
      </c>
      <c r="O6" s="1140" t="s">
        <v>1221</v>
      </c>
      <c r="P6" s="1150" t="s">
        <v>1222</v>
      </c>
      <c r="Q6" s="1139" t="s">
        <v>1220</v>
      </c>
      <c r="R6" s="1140" t="s">
        <v>1221</v>
      </c>
      <c r="S6" s="1141" t="s">
        <v>1222</v>
      </c>
      <c r="T6" s="1140" t="s">
        <v>1220</v>
      </c>
      <c r="U6" s="1140" t="s">
        <v>1221</v>
      </c>
      <c r="V6" s="1147" t="s">
        <v>1222</v>
      </c>
    </row>
    <row r="7" spans="1:22" ht="15" customHeight="1">
      <c r="A7" s="415" t="s">
        <v>15</v>
      </c>
      <c r="B7" s="960">
        <v>735.39</v>
      </c>
      <c r="C7" s="951">
        <v>0</v>
      </c>
      <c r="D7" s="952">
        <v>735.39</v>
      </c>
      <c r="E7" s="959">
        <v>1357.5</v>
      </c>
      <c r="F7" s="1142">
        <v>0</v>
      </c>
      <c r="G7" s="948">
        <v>1357.5</v>
      </c>
      <c r="H7" s="1142">
        <v>1699.84</v>
      </c>
      <c r="I7" s="1142">
        <v>522.736</v>
      </c>
      <c r="J7" s="948">
        <v>1177.1139999999998</v>
      </c>
      <c r="K7" s="1142">
        <v>6548.66</v>
      </c>
      <c r="L7" s="1142">
        <v>0</v>
      </c>
      <c r="M7" s="948">
        <v>6548.66</v>
      </c>
      <c r="N7" s="951">
        <v>2250.71</v>
      </c>
      <c r="O7" s="951">
        <v>0</v>
      </c>
      <c r="P7" s="951">
        <v>2250.71</v>
      </c>
      <c r="Q7" s="960">
        <v>5574.13</v>
      </c>
      <c r="R7" s="951">
        <v>183.84</v>
      </c>
      <c r="S7" s="952">
        <v>5390.29</v>
      </c>
      <c r="T7" s="951">
        <v>5766.139</v>
      </c>
      <c r="U7" s="951">
        <v>0</v>
      </c>
      <c r="V7" s="1111">
        <v>5766.139</v>
      </c>
    </row>
    <row r="8" spans="1:22" ht="15" customHeight="1">
      <c r="A8" s="415" t="s">
        <v>16</v>
      </c>
      <c r="B8" s="960">
        <v>1337.1</v>
      </c>
      <c r="C8" s="951">
        <v>0</v>
      </c>
      <c r="D8" s="952">
        <v>1337.1</v>
      </c>
      <c r="E8" s="959">
        <v>2067.5</v>
      </c>
      <c r="F8" s="1142">
        <v>0</v>
      </c>
      <c r="G8" s="948">
        <v>2067.5</v>
      </c>
      <c r="H8" s="1142">
        <v>2160.84</v>
      </c>
      <c r="I8" s="1142">
        <v>0</v>
      </c>
      <c r="J8" s="948">
        <v>2160.84</v>
      </c>
      <c r="K8" s="1142">
        <v>4746.41</v>
      </c>
      <c r="L8" s="1142">
        <v>0</v>
      </c>
      <c r="M8" s="948">
        <v>4746.41</v>
      </c>
      <c r="N8" s="951">
        <v>4792.01</v>
      </c>
      <c r="O8" s="951">
        <v>400.38</v>
      </c>
      <c r="P8" s="951">
        <v>4391.63</v>
      </c>
      <c r="Q8" s="960">
        <v>7770</v>
      </c>
      <c r="R8" s="951">
        <v>974.74</v>
      </c>
      <c r="S8" s="952">
        <v>6795.26</v>
      </c>
      <c r="T8" s="951">
        <v>9851.092</v>
      </c>
      <c r="U8" s="951">
        <v>0</v>
      </c>
      <c r="V8" s="1111">
        <v>9851.092</v>
      </c>
    </row>
    <row r="9" spans="1:22" ht="15" customHeight="1">
      <c r="A9" s="415" t="s">
        <v>17</v>
      </c>
      <c r="B9" s="960">
        <v>3529.54</v>
      </c>
      <c r="C9" s="951">
        <v>0</v>
      </c>
      <c r="D9" s="952">
        <v>3529.54</v>
      </c>
      <c r="E9" s="959">
        <v>3687.8</v>
      </c>
      <c r="F9" s="1142">
        <v>0</v>
      </c>
      <c r="G9" s="948">
        <v>3687.8</v>
      </c>
      <c r="H9" s="1142">
        <v>3783.86</v>
      </c>
      <c r="I9" s="1142">
        <v>0</v>
      </c>
      <c r="J9" s="948">
        <v>3783.86</v>
      </c>
      <c r="K9" s="1142">
        <v>5593.18</v>
      </c>
      <c r="L9" s="1142">
        <v>0</v>
      </c>
      <c r="M9" s="948">
        <v>5593.18</v>
      </c>
      <c r="N9" s="951">
        <v>7387.13</v>
      </c>
      <c r="O9" s="951">
        <v>0</v>
      </c>
      <c r="P9" s="951">
        <v>7387.13</v>
      </c>
      <c r="Q9" s="960">
        <v>18467.03</v>
      </c>
      <c r="R9" s="951">
        <v>0</v>
      </c>
      <c r="S9" s="952">
        <v>18467.03</v>
      </c>
      <c r="T9" s="951">
        <v>4561.7625</v>
      </c>
      <c r="U9" s="951">
        <v>0</v>
      </c>
      <c r="V9" s="1111">
        <v>4561.7625</v>
      </c>
    </row>
    <row r="10" spans="1:22" ht="15" customHeight="1">
      <c r="A10" s="415" t="s">
        <v>18</v>
      </c>
      <c r="B10" s="960">
        <v>2685.96</v>
      </c>
      <c r="C10" s="951">
        <v>0</v>
      </c>
      <c r="D10" s="952">
        <v>2685.96</v>
      </c>
      <c r="E10" s="959">
        <v>2435.07</v>
      </c>
      <c r="F10" s="1142">
        <v>1088.43</v>
      </c>
      <c r="G10" s="948">
        <v>1346.64</v>
      </c>
      <c r="H10" s="1142">
        <v>6195.489499999999</v>
      </c>
      <c r="I10" s="1142">
        <v>0</v>
      </c>
      <c r="J10" s="948">
        <v>6195.489499999999</v>
      </c>
      <c r="K10" s="1142">
        <v>5134.5</v>
      </c>
      <c r="L10" s="1142">
        <v>0</v>
      </c>
      <c r="M10" s="948">
        <v>5134.5</v>
      </c>
      <c r="N10" s="951">
        <v>6602.39</v>
      </c>
      <c r="O10" s="951">
        <v>0</v>
      </c>
      <c r="P10" s="951">
        <v>6602.39</v>
      </c>
      <c r="Q10" s="960">
        <v>11548.76</v>
      </c>
      <c r="R10" s="951">
        <v>0</v>
      </c>
      <c r="S10" s="952">
        <v>11548.76</v>
      </c>
      <c r="T10" s="951">
        <v>6372.0455</v>
      </c>
      <c r="U10" s="951">
        <v>0</v>
      </c>
      <c r="V10" s="1111">
        <v>6372.0455</v>
      </c>
    </row>
    <row r="11" spans="1:22" ht="15" customHeight="1">
      <c r="A11" s="415" t="s">
        <v>19</v>
      </c>
      <c r="B11" s="960">
        <v>2257.5</v>
      </c>
      <c r="C11" s="951">
        <v>496.34</v>
      </c>
      <c r="D11" s="952">
        <v>1761.16</v>
      </c>
      <c r="E11" s="959">
        <v>3233.32</v>
      </c>
      <c r="F11" s="1142">
        <v>0</v>
      </c>
      <c r="G11" s="948">
        <v>3233.32</v>
      </c>
      <c r="H11" s="1142">
        <v>4826.32</v>
      </c>
      <c r="I11" s="1142">
        <v>0</v>
      </c>
      <c r="J11" s="948">
        <v>4826.32</v>
      </c>
      <c r="K11" s="1142">
        <v>6876.1</v>
      </c>
      <c r="L11" s="1142">
        <v>0</v>
      </c>
      <c r="M11" s="948">
        <v>6876.1</v>
      </c>
      <c r="N11" s="951">
        <v>9124.41</v>
      </c>
      <c r="O11" s="951">
        <v>0</v>
      </c>
      <c r="P11" s="951">
        <v>9124.41</v>
      </c>
      <c r="Q11" s="960">
        <v>17492.02</v>
      </c>
      <c r="R11" s="951">
        <v>0</v>
      </c>
      <c r="S11" s="952">
        <v>17492.02</v>
      </c>
      <c r="T11" s="951">
        <v>7210.115</v>
      </c>
      <c r="U11" s="951">
        <v>0</v>
      </c>
      <c r="V11" s="1111">
        <v>7210.115</v>
      </c>
    </row>
    <row r="12" spans="1:22" ht="15" customHeight="1">
      <c r="A12" s="415" t="s">
        <v>20</v>
      </c>
      <c r="B12" s="960">
        <v>2901.58</v>
      </c>
      <c r="C12" s="951">
        <v>0</v>
      </c>
      <c r="D12" s="952">
        <v>2901.58</v>
      </c>
      <c r="E12" s="959">
        <v>4718.09</v>
      </c>
      <c r="F12" s="1142">
        <v>0</v>
      </c>
      <c r="G12" s="948">
        <v>4718.09</v>
      </c>
      <c r="H12" s="1142">
        <v>4487.173</v>
      </c>
      <c r="I12" s="1142">
        <v>131.742</v>
      </c>
      <c r="J12" s="948">
        <v>4355.431</v>
      </c>
      <c r="K12" s="1142">
        <v>5420.58</v>
      </c>
      <c r="L12" s="1142">
        <v>0</v>
      </c>
      <c r="M12" s="948">
        <v>5420.58</v>
      </c>
      <c r="N12" s="951">
        <v>5915.13</v>
      </c>
      <c r="O12" s="951">
        <v>0</v>
      </c>
      <c r="P12" s="951">
        <v>5915.13</v>
      </c>
      <c r="Q12" s="960">
        <v>13494.7</v>
      </c>
      <c r="R12" s="951">
        <v>0</v>
      </c>
      <c r="S12" s="952">
        <v>13494.7</v>
      </c>
      <c r="T12" s="951">
        <v>4258.9175</v>
      </c>
      <c r="U12" s="951">
        <v>446.76</v>
      </c>
      <c r="V12" s="1111">
        <v>3812.1574999999993</v>
      </c>
    </row>
    <row r="13" spans="1:22" ht="15" customHeight="1">
      <c r="A13" s="415" t="s">
        <v>21</v>
      </c>
      <c r="B13" s="960">
        <v>1893.9</v>
      </c>
      <c r="C13" s="951">
        <v>0</v>
      </c>
      <c r="D13" s="952">
        <v>1893.9</v>
      </c>
      <c r="E13" s="959">
        <v>2090.36</v>
      </c>
      <c r="F13" s="1142">
        <v>1750.53</v>
      </c>
      <c r="G13" s="948">
        <v>339.83</v>
      </c>
      <c r="H13" s="1142">
        <v>2934.97</v>
      </c>
      <c r="I13" s="1142">
        <v>0</v>
      </c>
      <c r="J13" s="948">
        <v>2934.97</v>
      </c>
      <c r="K13" s="1142">
        <v>3363.4045</v>
      </c>
      <c r="L13" s="1142">
        <v>511.488</v>
      </c>
      <c r="M13" s="948">
        <v>2851.9165000000003</v>
      </c>
      <c r="N13" s="951">
        <v>7033.14</v>
      </c>
      <c r="O13" s="951">
        <v>548.94</v>
      </c>
      <c r="P13" s="951">
        <v>6484.18</v>
      </c>
      <c r="Q13" s="960">
        <v>12134.07</v>
      </c>
      <c r="R13" s="951">
        <v>0</v>
      </c>
      <c r="S13" s="952">
        <v>12134.07</v>
      </c>
      <c r="T13" s="951">
        <v>8642.305</v>
      </c>
      <c r="U13" s="951">
        <v>0</v>
      </c>
      <c r="V13" s="1111">
        <v>8642.305</v>
      </c>
    </row>
    <row r="14" spans="1:22" ht="15" customHeight="1">
      <c r="A14" s="415" t="s">
        <v>22</v>
      </c>
      <c r="B14" s="960">
        <v>1962.72</v>
      </c>
      <c r="C14" s="951">
        <v>0</v>
      </c>
      <c r="D14" s="952">
        <v>1962.72</v>
      </c>
      <c r="E14" s="959">
        <v>2120.21</v>
      </c>
      <c r="F14" s="1142">
        <v>0</v>
      </c>
      <c r="G14" s="948">
        <v>2120.21</v>
      </c>
      <c r="H14" s="1142">
        <v>5263.02</v>
      </c>
      <c r="I14" s="1142">
        <v>0</v>
      </c>
      <c r="J14" s="948">
        <v>5263.02</v>
      </c>
      <c r="K14" s="1142">
        <v>7260.27</v>
      </c>
      <c r="L14" s="1142">
        <v>0</v>
      </c>
      <c r="M14" s="948">
        <v>7260.27</v>
      </c>
      <c r="N14" s="951">
        <v>12834.02</v>
      </c>
      <c r="O14" s="951">
        <v>0</v>
      </c>
      <c r="P14" s="951">
        <v>12834.02</v>
      </c>
      <c r="Q14" s="960">
        <v>11919.78</v>
      </c>
      <c r="R14" s="951">
        <v>0</v>
      </c>
      <c r="S14" s="952">
        <v>11919.78</v>
      </c>
      <c r="T14" s="951">
        <v>8950.886</v>
      </c>
      <c r="U14" s="951">
        <v>0</v>
      </c>
      <c r="V14" s="1111">
        <v>8950.886</v>
      </c>
    </row>
    <row r="15" spans="1:22" ht="15" customHeight="1">
      <c r="A15" s="415" t="s">
        <v>23</v>
      </c>
      <c r="B15" s="960">
        <v>2955.37</v>
      </c>
      <c r="C15" s="951">
        <v>0</v>
      </c>
      <c r="D15" s="952">
        <v>2955.37</v>
      </c>
      <c r="E15" s="959">
        <v>6237.81</v>
      </c>
      <c r="F15" s="1142">
        <v>0</v>
      </c>
      <c r="G15" s="948">
        <v>6237.81</v>
      </c>
      <c r="H15" s="1142">
        <v>3922.8</v>
      </c>
      <c r="I15" s="1142">
        <v>0</v>
      </c>
      <c r="J15" s="948">
        <v>3922.8</v>
      </c>
      <c r="K15" s="951">
        <v>3531.87</v>
      </c>
      <c r="L15" s="951">
        <v>0</v>
      </c>
      <c r="M15" s="952">
        <v>3531.87</v>
      </c>
      <c r="N15" s="951">
        <v>10993.26</v>
      </c>
      <c r="O15" s="951">
        <v>0</v>
      </c>
      <c r="P15" s="951">
        <v>10993.26</v>
      </c>
      <c r="Q15" s="960">
        <v>10794.48</v>
      </c>
      <c r="R15" s="951">
        <v>0</v>
      </c>
      <c r="S15" s="952">
        <v>10794.48</v>
      </c>
      <c r="T15" s="951">
        <v>13701.534</v>
      </c>
      <c r="U15" s="951">
        <v>0</v>
      </c>
      <c r="V15" s="1111">
        <v>13701.534</v>
      </c>
    </row>
    <row r="16" spans="1:22" ht="15" customHeight="1">
      <c r="A16" s="415" t="s">
        <v>24</v>
      </c>
      <c r="B16" s="960">
        <v>1971.17</v>
      </c>
      <c r="C16" s="951">
        <v>408.86</v>
      </c>
      <c r="D16" s="952">
        <v>1562.31</v>
      </c>
      <c r="E16" s="959">
        <v>3808.95</v>
      </c>
      <c r="F16" s="1142">
        <v>780.34</v>
      </c>
      <c r="G16" s="948">
        <v>3028.61</v>
      </c>
      <c r="H16" s="1142">
        <v>5023.75</v>
      </c>
      <c r="I16" s="1142">
        <v>0</v>
      </c>
      <c r="J16" s="948">
        <v>5023.75</v>
      </c>
      <c r="K16" s="951">
        <v>4500.14</v>
      </c>
      <c r="L16" s="951">
        <v>0</v>
      </c>
      <c r="M16" s="952">
        <v>4500.14</v>
      </c>
      <c r="N16" s="951">
        <v>10622.39</v>
      </c>
      <c r="O16" s="951">
        <v>0</v>
      </c>
      <c r="P16" s="951">
        <v>10622.39</v>
      </c>
      <c r="Q16" s="960">
        <v>13464.8</v>
      </c>
      <c r="R16" s="951"/>
      <c r="S16" s="952">
        <v>13464.8</v>
      </c>
      <c r="T16" s="951">
        <v>15581.091</v>
      </c>
      <c r="U16" s="951">
        <v>0</v>
      </c>
      <c r="V16" s="1111">
        <v>15581.091</v>
      </c>
    </row>
    <row r="17" spans="1:22" ht="15" customHeight="1">
      <c r="A17" s="415" t="s">
        <v>25</v>
      </c>
      <c r="B17" s="960">
        <v>4584.48</v>
      </c>
      <c r="C17" s="951">
        <v>0</v>
      </c>
      <c r="D17" s="952">
        <v>4584.48</v>
      </c>
      <c r="E17" s="959">
        <v>2288.94</v>
      </c>
      <c r="F17" s="1142">
        <v>0</v>
      </c>
      <c r="G17" s="948">
        <v>2288.94</v>
      </c>
      <c r="H17" s="1142">
        <v>9752.21</v>
      </c>
      <c r="I17" s="1142">
        <v>0</v>
      </c>
      <c r="J17" s="948">
        <v>9752.21</v>
      </c>
      <c r="K17" s="951">
        <v>5395.53</v>
      </c>
      <c r="L17" s="951">
        <v>0</v>
      </c>
      <c r="M17" s="952">
        <v>5395.53</v>
      </c>
      <c r="N17" s="951">
        <v>12503.12</v>
      </c>
      <c r="O17" s="951">
        <v>0</v>
      </c>
      <c r="P17" s="951">
        <v>12503.12</v>
      </c>
      <c r="Q17" s="960">
        <v>9098.5</v>
      </c>
      <c r="R17" s="951">
        <v>377.7</v>
      </c>
      <c r="S17" s="952">
        <v>8720.8</v>
      </c>
      <c r="T17" s="951">
        <v>16544.959</v>
      </c>
      <c r="U17" s="951">
        <v>0</v>
      </c>
      <c r="V17" s="1111">
        <v>16544.959</v>
      </c>
    </row>
    <row r="18" spans="1:22" ht="15" customHeight="1">
      <c r="A18" s="322" t="s">
        <v>358</v>
      </c>
      <c r="B18" s="962">
        <v>3337.29</v>
      </c>
      <c r="C18" s="963">
        <v>1132.25</v>
      </c>
      <c r="D18" s="952">
        <v>2205.04</v>
      </c>
      <c r="E18" s="1143">
        <v>3849.1</v>
      </c>
      <c r="F18" s="1144">
        <v>0</v>
      </c>
      <c r="G18" s="952">
        <v>3849.1</v>
      </c>
      <c r="H18" s="951">
        <v>5827.24</v>
      </c>
      <c r="I18" s="951">
        <v>0</v>
      </c>
      <c r="J18" s="952">
        <v>5827.24</v>
      </c>
      <c r="K18" s="951">
        <v>6596.009</v>
      </c>
      <c r="L18" s="951">
        <v>0</v>
      </c>
      <c r="M18" s="952">
        <v>6596.009</v>
      </c>
      <c r="N18" s="951">
        <v>13516.69</v>
      </c>
      <c r="O18" s="951">
        <v>215.42</v>
      </c>
      <c r="P18" s="951">
        <v>13301.27</v>
      </c>
      <c r="Q18" s="960">
        <v>12276.9</v>
      </c>
      <c r="R18" s="951">
        <v>0</v>
      </c>
      <c r="S18" s="952">
        <v>12276.9</v>
      </c>
      <c r="T18" s="951"/>
      <c r="U18" s="951"/>
      <c r="V18" s="1111"/>
    </row>
    <row r="19" spans="1:22" s="973" customFormat="1" ht="15" customHeight="1" thickBot="1">
      <c r="A19" s="1148" t="s">
        <v>659</v>
      </c>
      <c r="B19" s="1129">
        <v>30152</v>
      </c>
      <c r="C19" s="1130">
        <v>2037.45</v>
      </c>
      <c r="D19" s="1119">
        <v>28114.55</v>
      </c>
      <c r="E19" s="1129">
        <v>37894.65</v>
      </c>
      <c r="F19" s="1130">
        <v>3619.3</v>
      </c>
      <c r="G19" s="1119">
        <v>34275.35</v>
      </c>
      <c r="H19" s="1129">
        <v>55877.5125</v>
      </c>
      <c r="I19" s="1130">
        <v>654.478</v>
      </c>
      <c r="J19" s="1119">
        <v>55223.034499999994</v>
      </c>
      <c r="K19" s="1129">
        <v>64966.6535</v>
      </c>
      <c r="L19" s="1130">
        <v>511.488</v>
      </c>
      <c r="M19" s="1119">
        <v>64455.1555</v>
      </c>
      <c r="N19" s="1129">
        <v>103574.4</v>
      </c>
      <c r="O19" s="1130">
        <v>1164.74</v>
      </c>
      <c r="P19" s="1130">
        <v>102409.66</v>
      </c>
      <c r="Q19" s="1129">
        <v>144035.17</v>
      </c>
      <c r="R19" s="1130">
        <v>1536.28</v>
      </c>
      <c r="S19" s="1119">
        <v>142498.89</v>
      </c>
      <c r="T19" s="1130">
        <v>101440.8465</v>
      </c>
      <c r="U19" s="1130">
        <v>446.76</v>
      </c>
      <c r="V19" s="1151">
        <v>100994.0865</v>
      </c>
    </row>
    <row r="20" spans="1:16" s="973" customFormat="1" ht="15" customHeight="1" thickTop="1">
      <c r="A20" s="797"/>
      <c r="B20" s="1303"/>
      <c r="C20" s="1303"/>
      <c r="D20" s="1303"/>
      <c r="E20" s="1303"/>
      <c r="F20" s="1303"/>
      <c r="G20" s="1303"/>
      <c r="H20" s="1303"/>
      <c r="I20" s="1303"/>
      <c r="J20" s="1303"/>
      <c r="K20" s="1303"/>
      <c r="L20" s="1303"/>
      <c r="M20" s="1303"/>
      <c r="N20" s="1303"/>
      <c r="O20" s="1303"/>
      <c r="P20" s="1303"/>
    </row>
    <row r="21" s="33" customFormat="1" ht="16.5" customHeight="1">
      <c r="A21" s="33" t="s">
        <v>1223</v>
      </c>
    </row>
    <row r="22" ht="12.75">
      <c r="A22" s="33"/>
    </row>
  </sheetData>
  <mergeCells count="10">
    <mergeCell ref="A1:V1"/>
    <mergeCell ref="A2:V2"/>
    <mergeCell ref="A3:J3"/>
    <mergeCell ref="B5:D5"/>
    <mergeCell ref="E5:G5"/>
    <mergeCell ref="H5:J5"/>
    <mergeCell ref="K5:M5"/>
    <mergeCell ref="N5:P5"/>
    <mergeCell ref="Q5:S5"/>
    <mergeCell ref="T5:V5"/>
  </mergeCells>
  <printOptions horizontalCentered="1"/>
  <pageMargins left="0.75" right="0.75" top="1" bottom="1" header="0.5" footer="0.5"/>
  <pageSetup fitToHeight="1" fitToWidth="1" horizontalDpi="600" verticalDpi="600" orientation="portrait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workbookViewId="0" topLeftCell="A1">
      <selection activeCell="P15" sqref="P15"/>
    </sheetView>
  </sheetViews>
  <sheetFormatPr defaultColWidth="9.140625" defaultRowHeight="12.75"/>
  <cols>
    <col min="1" max="1" width="11.57421875" style="9" bestFit="1" customWidth="1"/>
    <col min="2" max="2" width="7.8515625" style="9" hidden="1" customWidth="1"/>
    <col min="3" max="3" width="6.00390625" style="9" hidden="1" customWidth="1"/>
    <col min="4" max="4" width="7.7109375" style="9" hidden="1" customWidth="1"/>
    <col min="5" max="5" width="8.421875" style="9" bestFit="1" customWidth="1"/>
    <col min="6" max="6" width="6.57421875" style="9" bestFit="1" customWidth="1"/>
    <col min="7" max="7" width="7.57421875" style="9" bestFit="1" customWidth="1"/>
    <col min="8" max="8" width="8.421875" style="9" bestFit="1" customWidth="1"/>
    <col min="9" max="9" width="5.57421875" style="9" bestFit="1" customWidth="1"/>
    <col min="10" max="10" width="7.57421875" style="9" bestFit="1" customWidth="1"/>
    <col min="11" max="11" width="8.421875" style="9" bestFit="1" customWidth="1"/>
    <col min="12" max="12" width="5.57421875" style="9" bestFit="1" customWidth="1"/>
    <col min="13" max="13" width="7.8515625" style="9" bestFit="1" customWidth="1"/>
    <col min="14" max="14" width="9.00390625" style="9" bestFit="1" customWidth="1"/>
    <col min="15" max="15" width="6.57421875" style="9" bestFit="1" customWidth="1"/>
    <col min="16" max="17" width="9.00390625" style="9" bestFit="1" customWidth="1"/>
    <col min="18" max="18" width="6.57421875" style="9" bestFit="1" customWidth="1"/>
    <col min="19" max="20" width="9.00390625" style="9" bestFit="1" customWidth="1"/>
    <col min="21" max="21" width="5.57421875" style="9" bestFit="1" customWidth="1"/>
    <col min="22" max="22" width="12.8515625" style="9" bestFit="1" customWidth="1"/>
    <col min="23" max="16384" width="9.140625" style="9" customWidth="1"/>
  </cols>
  <sheetData>
    <row r="1" spans="1:22" s="33" customFormat="1" ht="12.75">
      <c r="A1" s="1658" t="s">
        <v>1224</v>
      </c>
      <c r="B1" s="1658"/>
      <c r="C1" s="1658"/>
      <c r="D1" s="1658"/>
      <c r="E1" s="1658"/>
      <c r="F1" s="1658"/>
      <c r="G1" s="1658"/>
      <c r="H1" s="1658"/>
      <c r="I1" s="1658"/>
      <c r="J1" s="1658"/>
      <c r="K1" s="1658"/>
      <c r="L1" s="1658"/>
      <c r="M1" s="1658"/>
      <c r="N1" s="1658"/>
      <c r="O1" s="1658"/>
      <c r="P1" s="1658"/>
      <c r="Q1" s="1658"/>
      <c r="R1" s="1658"/>
      <c r="S1" s="1658"/>
      <c r="T1" s="1658"/>
      <c r="U1" s="1658"/>
      <c r="V1" s="1658"/>
    </row>
    <row r="2" spans="1:22" s="33" customFormat="1" ht="15.75">
      <c r="A2" s="1659" t="s">
        <v>1217</v>
      </c>
      <c r="B2" s="1659"/>
      <c r="C2" s="1659"/>
      <c r="D2" s="1659"/>
      <c r="E2" s="1659"/>
      <c r="F2" s="1659"/>
      <c r="G2" s="1659"/>
      <c r="H2" s="1659"/>
      <c r="I2" s="1659"/>
      <c r="J2" s="1659"/>
      <c r="K2" s="1659"/>
      <c r="L2" s="1659"/>
      <c r="M2" s="1659"/>
      <c r="N2" s="1659"/>
      <c r="O2" s="1659"/>
      <c r="P2" s="1659"/>
      <c r="Q2" s="1659"/>
      <c r="R2" s="1659"/>
      <c r="S2" s="1659"/>
      <c r="T2" s="1659"/>
      <c r="U2" s="1659"/>
      <c r="V2" s="1659"/>
    </row>
    <row r="3" spans="1:10" ht="12.75" hidden="1">
      <c r="A3" s="1653" t="s">
        <v>1218</v>
      </c>
      <c r="B3" s="1653"/>
      <c r="C3" s="1653"/>
      <c r="D3" s="1653"/>
      <c r="E3" s="1653"/>
      <c r="F3" s="1653"/>
      <c r="G3" s="1653"/>
      <c r="H3" s="1653"/>
      <c r="I3" s="1653"/>
      <c r="J3" s="1653"/>
    </row>
    <row r="4" spans="1:22" ht="13.5" thickBot="1">
      <c r="A4" s="971"/>
      <c r="B4" s="971"/>
      <c r="C4" s="971"/>
      <c r="D4" s="971"/>
      <c r="E4" s="971"/>
      <c r="F4" s="971"/>
      <c r="G4" s="971"/>
      <c r="H4" s="971"/>
      <c r="I4" s="26"/>
      <c r="J4" s="26"/>
      <c r="K4" s="971"/>
      <c r="L4" s="26"/>
      <c r="M4" s="915"/>
      <c r="N4" s="971"/>
      <c r="O4" s="26"/>
      <c r="S4" s="915"/>
      <c r="V4" s="581" t="s">
        <v>117</v>
      </c>
    </row>
    <row r="5" spans="1:22" ht="13.5" thickTop="1">
      <c r="A5" s="1145"/>
      <c r="B5" s="1654" t="s">
        <v>1219</v>
      </c>
      <c r="C5" s="1655"/>
      <c r="D5" s="1656"/>
      <c r="E5" s="1660" t="str">
        <f>'[1]forex_nrs'!E5</f>
        <v>2004/05</v>
      </c>
      <c r="F5" s="1660"/>
      <c r="G5" s="1660"/>
      <c r="H5" s="1660" t="str">
        <f>'[1]forex_nrs'!H5</f>
        <v>2005/06</v>
      </c>
      <c r="I5" s="1660"/>
      <c r="J5" s="1660"/>
      <c r="K5" s="1655" t="str">
        <f>'[1]forex_nrs'!K5</f>
        <v>2006/07</v>
      </c>
      <c r="L5" s="1655"/>
      <c r="M5" s="1656"/>
      <c r="N5" s="1655" t="str">
        <f>'[1]forex_nrs'!N5</f>
        <v>2007/08</v>
      </c>
      <c r="O5" s="1655"/>
      <c r="P5" s="1655"/>
      <c r="Q5" s="1654" t="str">
        <f>'[1]forex_nrs'!Q5</f>
        <v>2008/09</v>
      </c>
      <c r="R5" s="1655"/>
      <c r="S5" s="1656"/>
      <c r="T5" s="1655" t="str">
        <f>'[1]forex_nrs'!T5</f>
        <v>2009/10</v>
      </c>
      <c r="U5" s="1655"/>
      <c r="V5" s="1657"/>
    </row>
    <row r="6" spans="1:22" s="972" customFormat="1" ht="38.25">
      <c r="A6" s="1146" t="s">
        <v>9</v>
      </c>
      <c r="B6" s="1139" t="s">
        <v>1220</v>
      </c>
      <c r="C6" s="1140" t="s">
        <v>1221</v>
      </c>
      <c r="D6" s="1141" t="s">
        <v>1222</v>
      </c>
      <c r="E6" s="1500" t="s">
        <v>1220</v>
      </c>
      <c r="F6" s="1501" t="s">
        <v>1221</v>
      </c>
      <c r="G6" s="1502" t="s">
        <v>1222</v>
      </c>
      <c r="H6" s="1500" t="s">
        <v>1220</v>
      </c>
      <c r="I6" s="1501" t="s">
        <v>1221</v>
      </c>
      <c r="J6" s="1502" t="s">
        <v>1222</v>
      </c>
      <c r="K6" s="1500" t="s">
        <v>1220</v>
      </c>
      <c r="L6" s="1501" t="s">
        <v>1221</v>
      </c>
      <c r="M6" s="1502" t="s">
        <v>1222</v>
      </c>
      <c r="N6" s="1500" t="s">
        <v>1220</v>
      </c>
      <c r="O6" s="1501" t="s">
        <v>1221</v>
      </c>
      <c r="P6" s="1502" t="s">
        <v>1222</v>
      </c>
      <c r="Q6" s="1500" t="s">
        <v>1220</v>
      </c>
      <c r="R6" s="1501" t="s">
        <v>1221</v>
      </c>
      <c r="S6" s="1502" t="s">
        <v>1222</v>
      </c>
      <c r="T6" s="1500" t="s">
        <v>1220</v>
      </c>
      <c r="U6" s="1501" t="s">
        <v>1221</v>
      </c>
      <c r="V6" s="1503" t="s">
        <v>1222</v>
      </c>
    </row>
    <row r="7" spans="1:22" ht="15" customHeight="1">
      <c r="A7" s="415" t="s">
        <v>15</v>
      </c>
      <c r="B7" s="959">
        <v>9.8</v>
      </c>
      <c r="C7" s="1142">
        <v>0</v>
      </c>
      <c r="D7" s="948">
        <f>SUM(B7-C7)</f>
        <v>9.8</v>
      </c>
      <c r="E7" s="959">
        <v>18.2</v>
      </c>
      <c r="F7" s="1142">
        <v>0</v>
      </c>
      <c r="G7" s="948">
        <f>SUM(E7-F7)</f>
        <v>18.2</v>
      </c>
      <c r="H7" s="1142">
        <v>24.1</v>
      </c>
      <c r="I7" s="1142">
        <v>7.4</v>
      </c>
      <c r="J7" s="948">
        <f>SUM(H7-I7)</f>
        <v>16.700000000000003</v>
      </c>
      <c r="K7" s="1142">
        <v>87.5</v>
      </c>
      <c r="L7" s="1142">
        <v>0</v>
      </c>
      <c r="M7" s="948">
        <f aca="true" t="shared" si="0" ref="M7:M18">SUM(K7-L7)</f>
        <v>87.5</v>
      </c>
      <c r="N7" s="951">
        <v>34.55</v>
      </c>
      <c r="O7" s="951">
        <v>0</v>
      </c>
      <c r="P7" s="951">
        <f aca="true" t="shared" si="1" ref="P7:P12">SUM(N7-O7)</f>
        <v>34.55</v>
      </c>
      <c r="Q7" s="960">
        <v>81.75</v>
      </c>
      <c r="R7" s="951">
        <v>2.7</v>
      </c>
      <c r="S7" s="952">
        <f aca="true" t="shared" si="2" ref="S7:S18">SUM(Q7-R7)</f>
        <v>79.05</v>
      </c>
      <c r="T7" s="951">
        <v>74.75</v>
      </c>
      <c r="U7" s="951">
        <v>0</v>
      </c>
      <c r="V7" s="1111">
        <v>74.75</v>
      </c>
    </row>
    <row r="8" spans="1:22" ht="15" customHeight="1">
      <c r="A8" s="415" t="s">
        <v>16</v>
      </c>
      <c r="B8" s="959">
        <v>17.9</v>
      </c>
      <c r="C8" s="1142">
        <v>0</v>
      </c>
      <c r="D8" s="948">
        <f aca="true" t="shared" si="3" ref="D8:D18">SUM(B8-C8)</f>
        <v>17.9</v>
      </c>
      <c r="E8" s="959">
        <v>27.6</v>
      </c>
      <c r="F8" s="1142">
        <v>0</v>
      </c>
      <c r="G8" s="948">
        <f aca="true" t="shared" si="4" ref="G8:G18">SUM(E8-F8)</f>
        <v>27.6</v>
      </c>
      <c r="H8" s="1142">
        <v>30.5</v>
      </c>
      <c r="I8" s="1142">
        <v>0</v>
      </c>
      <c r="J8" s="948">
        <f aca="true" t="shared" si="5" ref="J8:J19">SUM(H8-I8)</f>
        <v>30.5</v>
      </c>
      <c r="K8" s="1142">
        <v>63.85</v>
      </c>
      <c r="L8" s="1142">
        <v>0</v>
      </c>
      <c r="M8" s="948">
        <f t="shared" si="0"/>
        <v>63.85</v>
      </c>
      <c r="N8" s="951">
        <v>72.9</v>
      </c>
      <c r="O8" s="951">
        <v>6</v>
      </c>
      <c r="P8" s="951">
        <f t="shared" si="1"/>
        <v>66.9</v>
      </c>
      <c r="Q8" s="960">
        <v>109.6</v>
      </c>
      <c r="R8" s="951">
        <v>13.75</v>
      </c>
      <c r="S8" s="952">
        <v>95.85</v>
      </c>
      <c r="T8" s="951">
        <v>126.55</v>
      </c>
      <c r="U8" s="951">
        <v>0</v>
      </c>
      <c r="V8" s="1111">
        <v>126.55</v>
      </c>
    </row>
    <row r="9" spans="1:22" ht="15" customHeight="1">
      <c r="A9" s="415" t="s">
        <v>17</v>
      </c>
      <c r="B9" s="959">
        <v>47.6</v>
      </c>
      <c r="C9" s="1142">
        <v>0</v>
      </c>
      <c r="D9" s="948">
        <f t="shared" si="3"/>
        <v>47.6</v>
      </c>
      <c r="E9" s="959">
        <v>49.4</v>
      </c>
      <c r="F9" s="1142">
        <v>0</v>
      </c>
      <c r="G9" s="948">
        <f t="shared" si="4"/>
        <v>49.4</v>
      </c>
      <c r="H9" s="1142">
        <v>53</v>
      </c>
      <c r="I9" s="1142">
        <v>0</v>
      </c>
      <c r="J9" s="948">
        <f t="shared" si="5"/>
        <v>53</v>
      </c>
      <c r="K9" s="1142">
        <v>76.25</v>
      </c>
      <c r="L9" s="1142">
        <v>0</v>
      </c>
      <c r="M9" s="948">
        <f t="shared" si="0"/>
        <v>76.25</v>
      </c>
      <c r="N9" s="951">
        <v>115.9</v>
      </c>
      <c r="O9" s="951">
        <v>0</v>
      </c>
      <c r="P9" s="951">
        <f t="shared" si="1"/>
        <v>115.9</v>
      </c>
      <c r="Q9" s="960">
        <v>245.2</v>
      </c>
      <c r="R9" s="951">
        <v>0</v>
      </c>
      <c r="S9" s="952">
        <f t="shared" si="2"/>
        <v>245.2</v>
      </c>
      <c r="T9" s="951">
        <v>59.8</v>
      </c>
      <c r="U9" s="951">
        <v>0</v>
      </c>
      <c r="V9" s="1111">
        <v>59.8</v>
      </c>
    </row>
    <row r="10" spans="1:22" ht="15" customHeight="1">
      <c r="A10" s="415" t="s">
        <v>18</v>
      </c>
      <c r="B10" s="959">
        <v>36.4</v>
      </c>
      <c r="C10" s="1142">
        <v>0</v>
      </c>
      <c r="D10" s="948">
        <f t="shared" si="3"/>
        <v>36.4</v>
      </c>
      <c r="E10" s="959">
        <v>32.9</v>
      </c>
      <c r="F10" s="1142">
        <v>14.6</v>
      </c>
      <c r="G10" s="948">
        <f t="shared" si="4"/>
        <v>18.299999999999997</v>
      </c>
      <c r="H10" s="1142">
        <v>84.35</v>
      </c>
      <c r="I10" s="1142">
        <v>0</v>
      </c>
      <c r="J10" s="948">
        <f t="shared" si="5"/>
        <v>84.35</v>
      </c>
      <c r="K10" s="1142">
        <v>71.05</v>
      </c>
      <c r="L10" s="1142">
        <v>0</v>
      </c>
      <c r="M10" s="948">
        <f t="shared" si="0"/>
        <v>71.05</v>
      </c>
      <c r="N10" s="951">
        <v>104.1</v>
      </c>
      <c r="O10" s="951">
        <v>0</v>
      </c>
      <c r="P10" s="951">
        <f t="shared" si="1"/>
        <v>104.1</v>
      </c>
      <c r="Q10" s="960">
        <v>149.53</v>
      </c>
      <c r="R10" s="951">
        <v>0</v>
      </c>
      <c r="S10" s="952">
        <f t="shared" si="2"/>
        <v>149.53</v>
      </c>
      <c r="T10" s="951">
        <v>85.3</v>
      </c>
      <c r="U10" s="951">
        <v>0</v>
      </c>
      <c r="V10" s="1111">
        <v>85.3</v>
      </c>
    </row>
    <row r="11" spans="1:22" ht="15" customHeight="1">
      <c r="A11" s="415" t="s">
        <v>19</v>
      </c>
      <c r="B11" s="959">
        <v>30.4</v>
      </c>
      <c r="C11" s="1142">
        <v>6.7</v>
      </c>
      <c r="D11" s="948">
        <f t="shared" si="3"/>
        <v>23.7</v>
      </c>
      <c r="E11" s="959">
        <v>44.5</v>
      </c>
      <c r="F11" s="1142">
        <v>0</v>
      </c>
      <c r="G11" s="948">
        <f t="shared" si="4"/>
        <v>44.5</v>
      </c>
      <c r="H11" s="1142">
        <v>65</v>
      </c>
      <c r="I11" s="1142">
        <v>0</v>
      </c>
      <c r="J11" s="948">
        <f t="shared" si="5"/>
        <v>65</v>
      </c>
      <c r="K11" s="1142">
        <v>95.85</v>
      </c>
      <c r="L11" s="1142">
        <v>0</v>
      </c>
      <c r="M11" s="948">
        <f t="shared" si="0"/>
        <v>95.85</v>
      </c>
      <c r="N11" s="951">
        <v>143.4</v>
      </c>
      <c r="O11" s="951">
        <v>0</v>
      </c>
      <c r="P11" s="951">
        <f t="shared" si="1"/>
        <v>143.4</v>
      </c>
      <c r="Q11" s="960">
        <v>219.45</v>
      </c>
      <c r="R11" s="951">
        <v>0</v>
      </c>
      <c r="S11" s="952">
        <f t="shared" si="2"/>
        <v>219.45</v>
      </c>
      <c r="T11" s="951">
        <v>96.95</v>
      </c>
      <c r="U11" s="951">
        <v>0</v>
      </c>
      <c r="V11" s="1111">
        <v>96.95</v>
      </c>
    </row>
    <row r="12" spans="1:22" ht="15" customHeight="1">
      <c r="A12" s="415" t="s">
        <v>20</v>
      </c>
      <c r="B12" s="959">
        <v>39.2</v>
      </c>
      <c r="C12" s="1142">
        <v>0</v>
      </c>
      <c r="D12" s="948">
        <f t="shared" si="3"/>
        <v>39.2</v>
      </c>
      <c r="E12" s="959">
        <v>66.2</v>
      </c>
      <c r="F12" s="1142">
        <v>0</v>
      </c>
      <c r="G12" s="948">
        <f t="shared" si="4"/>
        <v>66.2</v>
      </c>
      <c r="H12" s="1142">
        <v>62.3</v>
      </c>
      <c r="I12" s="1142">
        <v>1.8</v>
      </c>
      <c r="J12" s="948">
        <f t="shared" si="5"/>
        <v>60.5</v>
      </c>
      <c r="K12" s="1142">
        <v>75.95</v>
      </c>
      <c r="L12" s="1142">
        <v>0</v>
      </c>
      <c r="M12" s="948">
        <f t="shared" si="0"/>
        <v>75.95</v>
      </c>
      <c r="N12" s="951">
        <v>93.3</v>
      </c>
      <c r="O12" s="951">
        <v>0</v>
      </c>
      <c r="P12" s="951">
        <f t="shared" si="1"/>
        <v>93.3</v>
      </c>
      <c r="Q12" s="960">
        <v>174.5</v>
      </c>
      <c r="R12" s="951">
        <v>0</v>
      </c>
      <c r="S12" s="952">
        <f t="shared" si="2"/>
        <v>174.5</v>
      </c>
      <c r="T12" s="951">
        <v>57.35</v>
      </c>
      <c r="U12" s="951">
        <v>6</v>
      </c>
      <c r="V12" s="1111">
        <v>51.35</v>
      </c>
    </row>
    <row r="13" spans="1:22" ht="15" customHeight="1">
      <c r="A13" s="415" t="s">
        <v>21</v>
      </c>
      <c r="B13" s="959">
        <v>25.7</v>
      </c>
      <c r="C13" s="1142">
        <v>0</v>
      </c>
      <c r="D13" s="948">
        <f t="shared" si="3"/>
        <v>25.7</v>
      </c>
      <c r="E13" s="959">
        <v>29.5</v>
      </c>
      <c r="F13" s="1142">
        <v>24.5</v>
      </c>
      <c r="G13" s="948">
        <f t="shared" si="4"/>
        <v>5</v>
      </c>
      <c r="H13" s="1142">
        <v>41.2</v>
      </c>
      <c r="I13" s="1142">
        <v>0</v>
      </c>
      <c r="J13" s="948">
        <f t="shared" si="5"/>
        <v>41.2</v>
      </c>
      <c r="K13" s="1142">
        <v>47.55</v>
      </c>
      <c r="L13" s="1142">
        <v>7.2</v>
      </c>
      <c r="M13" s="948">
        <f t="shared" si="0"/>
        <v>40.349999999999994</v>
      </c>
      <c r="N13" s="1142">
        <v>111.05</v>
      </c>
      <c r="O13" s="1142">
        <v>8.6</v>
      </c>
      <c r="P13" s="1142">
        <v>102.45</v>
      </c>
      <c r="Q13" s="959">
        <v>155.15</v>
      </c>
      <c r="R13" s="951">
        <v>0</v>
      </c>
      <c r="S13" s="948">
        <f t="shared" si="2"/>
        <v>155.15</v>
      </c>
      <c r="T13" s="1142">
        <v>116.7</v>
      </c>
      <c r="U13" s="951">
        <v>0</v>
      </c>
      <c r="V13" s="1111">
        <v>116.7</v>
      </c>
    </row>
    <row r="14" spans="1:22" ht="15" customHeight="1">
      <c r="A14" s="415" t="s">
        <v>22</v>
      </c>
      <c r="B14" s="959">
        <v>26.7</v>
      </c>
      <c r="C14" s="1142">
        <v>0</v>
      </c>
      <c r="D14" s="948">
        <f t="shared" si="3"/>
        <v>26.7</v>
      </c>
      <c r="E14" s="959">
        <v>29.9</v>
      </c>
      <c r="F14" s="1142">
        <v>0</v>
      </c>
      <c r="G14" s="948">
        <f t="shared" si="4"/>
        <v>29.9</v>
      </c>
      <c r="H14" s="1142">
        <v>73.6</v>
      </c>
      <c r="I14" s="1142">
        <v>0</v>
      </c>
      <c r="J14" s="948">
        <f t="shared" si="5"/>
        <v>73.6</v>
      </c>
      <c r="K14" s="1142">
        <v>102.5</v>
      </c>
      <c r="L14" s="1142">
        <v>0</v>
      </c>
      <c r="M14" s="948">
        <f t="shared" si="0"/>
        <v>102.5</v>
      </c>
      <c r="N14" s="1142">
        <v>199.6</v>
      </c>
      <c r="O14" s="1142">
        <v>0</v>
      </c>
      <c r="P14" s="1142">
        <v>199.6</v>
      </c>
      <c r="Q14" s="959">
        <v>147.65</v>
      </c>
      <c r="R14" s="951">
        <v>0</v>
      </c>
      <c r="S14" s="948">
        <f t="shared" si="2"/>
        <v>147.65</v>
      </c>
      <c r="T14" s="1142">
        <v>121.7</v>
      </c>
      <c r="U14" s="951">
        <v>0</v>
      </c>
      <c r="V14" s="1111">
        <v>121.7</v>
      </c>
    </row>
    <row r="15" spans="1:22" ht="15" customHeight="1">
      <c r="A15" s="415" t="s">
        <v>23</v>
      </c>
      <c r="B15" s="959">
        <v>40.6</v>
      </c>
      <c r="C15" s="1142">
        <v>0</v>
      </c>
      <c r="D15" s="948">
        <f t="shared" si="3"/>
        <v>40.6</v>
      </c>
      <c r="E15" s="959">
        <v>88</v>
      </c>
      <c r="F15" s="1142">
        <v>0</v>
      </c>
      <c r="G15" s="948">
        <f t="shared" si="4"/>
        <v>88</v>
      </c>
      <c r="H15" s="1142">
        <v>54.7</v>
      </c>
      <c r="I15" s="1142">
        <v>0</v>
      </c>
      <c r="J15" s="948">
        <f t="shared" si="5"/>
        <v>54.7</v>
      </c>
      <c r="K15" s="951">
        <v>50.9</v>
      </c>
      <c r="L15" s="951">
        <v>0</v>
      </c>
      <c r="M15" s="952">
        <f t="shared" si="0"/>
        <v>50.9</v>
      </c>
      <c r="N15" s="951">
        <v>170.25</v>
      </c>
      <c r="O15" s="951">
        <v>0</v>
      </c>
      <c r="P15" s="951">
        <v>170.25</v>
      </c>
      <c r="Q15" s="960">
        <v>132.6</v>
      </c>
      <c r="R15" s="951">
        <v>0</v>
      </c>
      <c r="S15" s="952">
        <f t="shared" si="2"/>
        <v>132.6</v>
      </c>
      <c r="T15" s="951">
        <v>190.2</v>
      </c>
      <c r="U15" s="951">
        <v>0</v>
      </c>
      <c r="V15" s="1111">
        <v>190.2</v>
      </c>
    </row>
    <row r="16" spans="1:22" ht="15" customHeight="1">
      <c r="A16" s="415" t="s">
        <v>24</v>
      </c>
      <c r="B16" s="959">
        <v>17.3</v>
      </c>
      <c r="C16" s="1142">
        <v>5.7</v>
      </c>
      <c r="D16" s="948">
        <f t="shared" si="3"/>
        <v>11.600000000000001</v>
      </c>
      <c r="E16" s="959">
        <v>53.9</v>
      </c>
      <c r="F16" s="1142">
        <v>11</v>
      </c>
      <c r="G16" s="948">
        <f t="shared" si="4"/>
        <v>42.9</v>
      </c>
      <c r="H16" s="1142">
        <v>69.25</v>
      </c>
      <c r="I16" s="1142">
        <v>0</v>
      </c>
      <c r="J16" s="948">
        <f t="shared" si="5"/>
        <v>69.25</v>
      </c>
      <c r="K16" s="951">
        <v>67.5</v>
      </c>
      <c r="L16" s="951">
        <v>0</v>
      </c>
      <c r="M16" s="952">
        <f t="shared" si="0"/>
        <v>67.5</v>
      </c>
      <c r="N16" s="951">
        <v>164.3</v>
      </c>
      <c r="O16" s="951">
        <v>0</v>
      </c>
      <c r="P16" s="951">
        <v>164.3</v>
      </c>
      <c r="Q16" s="960">
        <v>168.9</v>
      </c>
      <c r="R16" s="951"/>
      <c r="S16" s="952">
        <f t="shared" si="2"/>
        <v>168.9</v>
      </c>
      <c r="T16" s="951">
        <v>218.9</v>
      </c>
      <c r="U16" s="951">
        <v>0</v>
      </c>
      <c r="V16" s="1111">
        <v>218.9</v>
      </c>
    </row>
    <row r="17" spans="1:22" ht="15" customHeight="1">
      <c r="A17" s="415" t="s">
        <v>25</v>
      </c>
      <c r="B17" s="959">
        <v>62.35</v>
      </c>
      <c r="C17" s="1142">
        <v>0</v>
      </c>
      <c r="D17" s="948">
        <f t="shared" si="3"/>
        <v>62.35</v>
      </c>
      <c r="E17" s="959">
        <v>32.4</v>
      </c>
      <c r="F17" s="1142">
        <v>0</v>
      </c>
      <c r="G17" s="948">
        <f t="shared" si="4"/>
        <v>32.4</v>
      </c>
      <c r="H17" s="1142">
        <v>133</v>
      </c>
      <c r="I17" s="1142">
        <v>0</v>
      </c>
      <c r="J17" s="948">
        <f t="shared" si="5"/>
        <v>133</v>
      </c>
      <c r="K17" s="951">
        <v>82.75</v>
      </c>
      <c r="L17" s="951">
        <v>0</v>
      </c>
      <c r="M17" s="952">
        <f t="shared" si="0"/>
        <v>82.75</v>
      </c>
      <c r="N17" s="951">
        <v>183.45</v>
      </c>
      <c r="O17" s="951">
        <v>0</v>
      </c>
      <c r="P17" s="951">
        <v>183.45</v>
      </c>
      <c r="Q17" s="960">
        <v>119.5</v>
      </c>
      <c r="R17" s="951">
        <v>5</v>
      </c>
      <c r="S17" s="952">
        <f t="shared" si="2"/>
        <v>114.5</v>
      </c>
      <c r="T17" s="951">
        <v>222.3</v>
      </c>
      <c r="U17" s="951">
        <v>0</v>
      </c>
      <c r="V17" s="1111">
        <v>222.3</v>
      </c>
    </row>
    <row r="18" spans="1:22" ht="15" customHeight="1">
      <c r="A18" s="322" t="s">
        <v>358</v>
      </c>
      <c r="B18" s="1143">
        <v>44.85</v>
      </c>
      <c r="C18" s="1144">
        <v>15.2</v>
      </c>
      <c r="D18" s="952">
        <f t="shared" si="3"/>
        <v>29.650000000000002</v>
      </c>
      <c r="E18" s="1143">
        <v>54.5</v>
      </c>
      <c r="F18" s="1144">
        <v>0</v>
      </c>
      <c r="G18" s="952">
        <f t="shared" si="4"/>
        <v>54.5</v>
      </c>
      <c r="H18" s="951">
        <v>78.8</v>
      </c>
      <c r="I18" s="951">
        <v>0</v>
      </c>
      <c r="J18" s="952">
        <f t="shared" si="5"/>
        <v>78.8</v>
      </c>
      <c r="K18" s="951">
        <v>101.3</v>
      </c>
      <c r="L18" s="951">
        <v>0</v>
      </c>
      <c r="M18" s="952">
        <f t="shared" si="0"/>
        <v>101.3</v>
      </c>
      <c r="N18" s="951">
        <v>196.35</v>
      </c>
      <c r="O18" s="951">
        <v>3.1</v>
      </c>
      <c r="P18" s="951">
        <f>SUM(N18-O18)</f>
        <v>193.25</v>
      </c>
      <c r="Q18" s="962">
        <v>159.1</v>
      </c>
      <c r="R18" s="963">
        <v>0</v>
      </c>
      <c r="S18" s="957">
        <f t="shared" si="2"/>
        <v>159.1</v>
      </c>
      <c r="T18" s="951"/>
      <c r="U18" s="951"/>
      <c r="V18" s="1111"/>
    </row>
    <row r="19" spans="1:22" s="973" customFormat="1" ht="15" customHeight="1" thickBot="1">
      <c r="A19" s="1148" t="s">
        <v>659</v>
      </c>
      <c r="B19" s="1129">
        <f>SUM(B7:B18)</f>
        <v>398.80000000000007</v>
      </c>
      <c r="C19" s="1130">
        <f>SUM(C7:C18)</f>
        <v>27.6</v>
      </c>
      <c r="D19" s="1119">
        <f>SUM(B19-C19)</f>
        <v>371.20000000000005</v>
      </c>
      <c r="E19" s="1129">
        <f>SUM(E7:E18)</f>
        <v>527</v>
      </c>
      <c r="F19" s="1130">
        <f>SUM(F7:F18)</f>
        <v>50.1</v>
      </c>
      <c r="G19" s="1119">
        <f>SUM(E19-F19)</f>
        <v>476.9</v>
      </c>
      <c r="H19" s="1129">
        <f>SUM(H7:H18)</f>
        <v>769.8</v>
      </c>
      <c r="I19" s="1130">
        <f>SUM(I7:I18)</f>
        <v>9.200000000000001</v>
      </c>
      <c r="J19" s="1119">
        <f t="shared" si="5"/>
        <v>760.5999999999999</v>
      </c>
      <c r="K19" s="1129">
        <f>SUM(K7:K18)</f>
        <v>922.9499999999999</v>
      </c>
      <c r="L19" s="1130">
        <f>SUM(L7:L18)</f>
        <v>7.2</v>
      </c>
      <c r="M19" s="1119">
        <f>SUM(K19-L19)</f>
        <v>915.7499999999999</v>
      </c>
      <c r="N19" s="1129">
        <f>SUM(N7:N18)</f>
        <v>1589.1499999999999</v>
      </c>
      <c r="O19" s="1130">
        <f>SUM(O7:O18)</f>
        <v>17.7</v>
      </c>
      <c r="P19" s="1130">
        <f>SUM(N19-O19)</f>
        <v>1571.4499999999998</v>
      </c>
      <c r="Q19" s="1129">
        <f>SUM(Q7:Q18)</f>
        <v>1862.93</v>
      </c>
      <c r="R19" s="1130">
        <f>SUM(R7:R18)</f>
        <v>21.45</v>
      </c>
      <c r="S19" s="1130">
        <f>SUM(Q19-R19)</f>
        <v>1841.48</v>
      </c>
      <c r="T19" s="1129">
        <v>1370.5</v>
      </c>
      <c r="U19" s="1130">
        <v>6</v>
      </c>
      <c r="V19" s="1149">
        <v>1364.5</v>
      </c>
    </row>
    <row r="20" s="33" customFormat="1" ht="16.5" customHeight="1" thickTop="1">
      <c r="A20" s="33" t="s">
        <v>1223</v>
      </c>
    </row>
  </sheetData>
  <mergeCells count="10">
    <mergeCell ref="T5:V5"/>
    <mergeCell ref="A1:V1"/>
    <mergeCell ref="A2:V2"/>
    <mergeCell ref="A3:J3"/>
    <mergeCell ref="B5:D5"/>
    <mergeCell ref="E5:G5"/>
    <mergeCell ref="H5:J5"/>
    <mergeCell ref="K5:M5"/>
    <mergeCell ref="N5:P5"/>
    <mergeCell ref="Q5:S5"/>
  </mergeCells>
  <printOptions horizontalCentered="1"/>
  <pageMargins left="0.75" right="0.75" top="1" bottom="1" header="0.5" footer="0.5"/>
  <pageSetup fitToHeight="1" fitToWidth="1" horizontalDpi="600" verticalDpi="600" orientation="portrait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workbookViewId="0" topLeftCell="A1">
      <selection activeCell="A1" sqref="A1:O1"/>
    </sheetView>
  </sheetViews>
  <sheetFormatPr defaultColWidth="9.140625" defaultRowHeight="12.75"/>
  <cols>
    <col min="1" max="1" width="10.00390625" style="343" customWidth="1"/>
    <col min="2" max="2" width="10.7109375" style="343" hidden="1" customWidth="1"/>
    <col min="3" max="3" width="8.140625" style="343" hidden="1" customWidth="1"/>
    <col min="4" max="4" width="10.7109375" style="343" bestFit="1" customWidth="1"/>
    <col min="5" max="5" width="8.140625" style="343" bestFit="1" customWidth="1"/>
    <col min="6" max="6" width="10.7109375" style="343" bestFit="1" customWidth="1"/>
    <col min="7" max="7" width="8.140625" style="343" bestFit="1" customWidth="1"/>
    <col min="8" max="8" width="10.7109375" style="343" bestFit="1" customWidth="1"/>
    <col min="9" max="9" width="8.140625" style="343" customWidth="1"/>
    <col min="10" max="10" width="10.7109375" style="343" bestFit="1" customWidth="1"/>
    <col min="11" max="11" width="8.140625" style="343" customWidth="1"/>
    <col min="12" max="12" width="10.7109375" style="343" bestFit="1" customWidth="1"/>
    <col min="13" max="13" width="8.140625" style="343" bestFit="1" customWidth="1"/>
    <col min="14" max="14" width="10.7109375" style="343" bestFit="1" customWidth="1"/>
    <col min="15" max="16384" width="9.140625" style="343" customWidth="1"/>
  </cols>
  <sheetData>
    <row r="1" spans="1:19" ht="12.75">
      <c r="A1" s="1626" t="s">
        <v>1225</v>
      </c>
      <c r="B1" s="1626"/>
      <c r="C1" s="1626"/>
      <c r="D1" s="1626"/>
      <c r="E1" s="1626"/>
      <c r="F1" s="1626"/>
      <c r="G1" s="1626"/>
      <c r="H1" s="1626"/>
      <c r="I1" s="1626"/>
      <c r="J1" s="1626"/>
      <c r="K1" s="1626"/>
      <c r="L1" s="1626"/>
      <c r="M1" s="1626"/>
      <c r="N1" s="1626"/>
      <c r="O1" s="1626"/>
      <c r="P1" s="73"/>
      <c r="Q1" s="73"/>
      <c r="R1" s="73"/>
      <c r="S1" s="73"/>
    </row>
    <row r="2" spans="1:19" ht="15.75">
      <c r="A2" s="1587" t="s">
        <v>863</v>
      </c>
      <c r="B2" s="1587"/>
      <c r="C2" s="1587"/>
      <c r="D2" s="1587"/>
      <c r="E2" s="1587"/>
      <c r="F2" s="1587"/>
      <c r="G2" s="1587"/>
      <c r="H2" s="1587"/>
      <c r="I2" s="1587"/>
      <c r="J2" s="1587"/>
      <c r="K2" s="1587"/>
      <c r="L2" s="1587"/>
      <c r="M2" s="1587"/>
      <c r="N2" s="1587"/>
      <c r="O2" s="1587"/>
      <c r="P2" s="73"/>
      <c r="Q2" s="73"/>
      <c r="R2" s="73"/>
      <c r="S2" s="73"/>
    </row>
    <row r="3" spans="1:15" ht="17.25" customHeight="1" thickBot="1">
      <c r="A3" s="857"/>
      <c r="B3" s="857"/>
      <c r="C3" s="857"/>
      <c r="D3" s="974"/>
      <c r="E3" s="974"/>
      <c r="F3" s="974"/>
      <c r="G3" s="974"/>
      <c r="H3" s="974"/>
      <c r="I3" s="915"/>
      <c r="J3" s="974"/>
      <c r="M3" s="915"/>
      <c r="O3" s="581" t="s">
        <v>133</v>
      </c>
    </row>
    <row r="4" spans="1:15" s="39" customFormat="1" ht="13.5" customHeight="1" thickTop="1">
      <c r="A4" s="1155"/>
      <c r="B4" s="1643" t="s">
        <v>1219</v>
      </c>
      <c r="C4" s="1644"/>
      <c r="D4" s="1661" t="str">
        <f>'[1]forex_nrs'!E5</f>
        <v>2004/05</v>
      </c>
      <c r="E4" s="1644"/>
      <c r="F4" s="1662" t="str">
        <f>'[1]forex_nrs'!H5</f>
        <v>2005/06</v>
      </c>
      <c r="G4" s="1644"/>
      <c r="H4" s="1662" t="str">
        <f>'[1]forex_nrs'!K5</f>
        <v>2006/07</v>
      </c>
      <c r="I4" s="1644"/>
      <c r="J4" s="1662" t="str">
        <f>'[1]forex_nrs'!N5</f>
        <v>2007/08</v>
      </c>
      <c r="K4" s="1644"/>
      <c r="L4" s="1662" t="str">
        <f>'[1]forex_nrs'!Q5</f>
        <v>2008/09</v>
      </c>
      <c r="M4" s="1644"/>
      <c r="N4" s="1662" t="s">
        <v>438</v>
      </c>
      <c r="O4" s="1650"/>
    </row>
    <row r="5" spans="1:15" s="39" customFormat="1" ht="13.5" customHeight="1">
      <c r="A5" s="503" t="s">
        <v>9</v>
      </c>
      <c r="B5" s="1152" t="s">
        <v>1226</v>
      </c>
      <c r="C5" s="1153" t="s">
        <v>1227</v>
      </c>
      <c r="D5" s="1152" t="s">
        <v>1226</v>
      </c>
      <c r="E5" s="1153" t="s">
        <v>1227</v>
      </c>
      <c r="F5" s="1154" t="s">
        <v>1226</v>
      </c>
      <c r="G5" s="1153" t="s">
        <v>1227</v>
      </c>
      <c r="H5" s="1154" t="s">
        <v>1226</v>
      </c>
      <c r="I5" s="1153" t="s">
        <v>1227</v>
      </c>
      <c r="J5" s="1154" t="s">
        <v>1226</v>
      </c>
      <c r="K5" s="1153" t="s">
        <v>1227</v>
      </c>
      <c r="L5" s="1154" t="s">
        <v>1226</v>
      </c>
      <c r="M5" s="1153" t="s">
        <v>1227</v>
      </c>
      <c r="N5" s="1154" t="s">
        <v>1226</v>
      </c>
      <c r="O5" s="1156" t="s">
        <v>1227</v>
      </c>
    </row>
    <row r="6" spans="1:15" ht="15.75" customHeight="1">
      <c r="A6" s="415" t="s">
        <v>15</v>
      </c>
      <c r="B6" s="975">
        <v>461.85</v>
      </c>
      <c r="C6" s="976">
        <v>10</v>
      </c>
      <c r="D6" s="977">
        <v>1847.355</v>
      </c>
      <c r="E6" s="978">
        <v>40</v>
      </c>
      <c r="F6" s="979">
        <v>2611.31</v>
      </c>
      <c r="G6" s="978">
        <v>60</v>
      </c>
      <c r="H6" s="979">
        <f>466.4+467.55+469.45+465.275+465.9</f>
        <v>2334.5750000000003</v>
      </c>
      <c r="I6" s="978">
        <v>50</v>
      </c>
      <c r="J6" s="980">
        <f>403.55+403.525+402.35+403.3+405.1+404.35+406.45+405.675+407.325</f>
        <v>3641.625</v>
      </c>
      <c r="K6" s="978">
        <f>90</f>
        <v>90</v>
      </c>
      <c r="L6" s="980">
        <v>5969.58</v>
      </c>
      <c r="M6" s="978">
        <v>140</v>
      </c>
      <c r="N6" s="980">
        <v>15930.35</v>
      </c>
      <c r="O6" s="1157">
        <v>330</v>
      </c>
    </row>
    <row r="7" spans="1:15" ht="15.75" customHeight="1">
      <c r="A7" s="415" t="s">
        <v>16</v>
      </c>
      <c r="B7" s="975">
        <v>0</v>
      </c>
      <c r="C7" s="976">
        <v>0</v>
      </c>
      <c r="D7" s="977">
        <v>0</v>
      </c>
      <c r="E7" s="981">
        <v>0</v>
      </c>
      <c r="F7" s="979">
        <v>2191.9</v>
      </c>
      <c r="G7" s="978">
        <v>50</v>
      </c>
      <c r="H7" s="979">
        <f>465.275+465.225+465.9+465.175+462.3+462.6</f>
        <v>2786.475</v>
      </c>
      <c r="I7" s="978">
        <v>60</v>
      </c>
      <c r="J7" s="980">
        <f>411.9+411.675+409.9+408.925+409.3+407.25+406.05+406.2+404.225</f>
        <v>3675.4249999999997</v>
      </c>
      <c r="K7" s="978">
        <v>90</v>
      </c>
      <c r="L7" s="980">
        <v>2644.05</v>
      </c>
      <c r="M7" s="978">
        <v>60</v>
      </c>
      <c r="N7" s="980">
        <v>8748.6</v>
      </c>
      <c r="O7" s="1157">
        <v>180</v>
      </c>
    </row>
    <row r="8" spans="1:15" ht="15.75" customHeight="1">
      <c r="A8" s="415" t="s">
        <v>17</v>
      </c>
      <c r="B8" s="975">
        <v>453.35</v>
      </c>
      <c r="C8" s="976">
        <v>10</v>
      </c>
      <c r="D8" s="977">
        <v>0</v>
      </c>
      <c r="E8" s="981">
        <v>0</v>
      </c>
      <c r="F8" s="979">
        <v>2652.09</v>
      </c>
      <c r="G8" s="978">
        <v>50</v>
      </c>
      <c r="H8" s="979">
        <f>461.125+459.275+459.5+457.65+456.925+455.925+454.9</f>
        <v>3205.3000000000006</v>
      </c>
      <c r="I8" s="978">
        <v>70</v>
      </c>
      <c r="J8" s="982">
        <f>405.65+398.925+397+397.1+397.6+397.725+394.825+394.35+393.1+393.075+393.025+393.05+787.3</f>
        <v>5542.724999999999</v>
      </c>
      <c r="K8" s="983">
        <f>140</f>
        <v>140</v>
      </c>
      <c r="L8" s="982">
        <v>3257.1</v>
      </c>
      <c r="M8" s="983">
        <v>70</v>
      </c>
      <c r="N8" s="982">
        <v>5629.95</v>
      </c>
      <c r="O8" s="1158">
        <v>120</v>
      </c>
    </row>
    <row r="9" spans="1:15" ht="15.75" customHeight="1">
      <c r="A9" s="415" t="s">
        <v>18</v>
      </c>
      <c r="B9" s="975">
        <v>906.175</v>
      </c>
      <c r="C9" s="976">
        <v>20</v>
      </c>
      <c r="D9" s="977">
        <v>0</v>
      </c>
      <c r="E9" s="981">
        <v>0</v>
      </c>
      <c r="F9" s="979">
        <v>1810.725</v>
      </c>
      <c r="G9" s="978">
        <v>40</v>
      </c>
      <c r="H9" s="984">
        <f>452.9+450.575+450.15+449.475+449.35+448.875+449.025+451.8</f>
        <v>3602.15</v>
      </c>
      <c r="I9" s="983">
        <v>80</v>
      </c>
      <c r="J9" s="982">
        <f>393.85+393.2+393.6+393.35+785.4+392.45+393.4+393.6+393.5</f>
        <v>3932.35</v>
      </c>
      <c r="K9" s="983">
        <v>100</v>
      </c>
      <c r="L9" s="982">
        <v>10657.1</v>
      </c>
      <c r="M9" s="983">
        <v>220</v>
      </c>
      <c r="N9" s="982">
        <v>3739.15</v>
      </c>
      <c r="O9" s="1158">
        <v>80</v>
      </c>
    </row>
    <row r="10" spans="1:15" ht="15.75" customHeight="1">
      <c r="A10" s="415" t="s">
        <v>19</v>
      </c>
      <c r="B10" s="975">
        <v>228.075</v>
      </c>
      <c r="C10" s="976">
        <v>5</v>
      </c>
      <c r="D10" s="977">
        <v>1340.73</v>
      </c>
      <c r="E10" s="978">
        <v>30</v>
      </c>
      <c r="F10" s="979">
        <v>2290.13</v>
      </c>
      <c r="G10" s="978">
        <v>50</v>
      </c>
      <c r="H10" s="984">
        <f>453.325+448.675+447.125+445.6+445.85+448.75</f>
        <v>2689.325</v>
      </c>
      <c r="I10" s="983">
        <v>60</v>
      </c>
      <c r="J10" s="982">
        <f>393.025+393.425+394.4+393.025+396.75+398.375+396.9+397.575+396.3+394.3+394.65+394.65+394.225+394</f>
        <v>5531.6</v>
      </c>
      <c r="K10" s="983">
        <v>140</v>
      </c>
      <c r="L10" s="982">
        <v>6950.8</v>
      </c>
      <c r="M10" s="983">
        <v>140</v>
      </c>
      <c r="N10" s="982">
        <v>7453.55</v>
      </c>
      <c r="O10" s="1158">
        <v>160</v>
      </c>
    </row>
    <row r="11" spans="1:15" ht="15.75" customHeight="1">
      <c r="A11" s="415" t="s">
        <v>20</v>
      </c>
      <c r="B11" s="975">
        <v>228.1625</v>
      </c>
      <c r="C11" s="976">
        <v>5</v>
      </c>
      <c r="D11" s="977">
        <v>437.3</v>
      </c>
      <c r="E11" s="978">
        <v>10</v>
      </c>
      <c r="F11" s="979">
        <v>1348.15</v>
      </c>
      <c r="G11" s="978">
        <v>40</v>
      </c>
      <c r="H11" s="984">
        <f>447.03+446.45+444.875+443.7+443.275+443.32+443.355</f>
        <v>3112.005</v>
      </c>
      <c r="I11" s="983">
        <v>70</v>
      </c>
      <c r="J11" s="982">
        <f>394.9+395.7+396.1+395.75+394.45+394.125+394.1+392.65+392.825+392.85</f>
        <v>3943.4499999999994</v>
      </c>
      <c r="K11" s="983">
        <v>100</v>
      </c>
      <c r="L11" s="982">
        <v>4381.8</v>
      </c>
      <c r="M11" s="983">
        <v>90</v>
      </c>
      <c r="N11" s="982">
        <v>8316.9</v>
      </c>
      <c r="O11" s="1158">
        <v>180</v>
      </c>
    </row>
    <row r="12" spans="1:15" ht="15.75" customHeight="1">
      <c r="A12" s="415" t="s">
        <v>21</v>
      </c>
      <c r="B12" s="975">
        <v>2265.55</v>
      </c>
      <c r="C12" s="976">
        <v>50</v>
      </c>
      <c r="D12" s="977">
        <v>2183.225</v>
      </c>
      <c r="E12" s="978">
        <v>50</v>
      </c>
      <c r="F12" s="979">
        <v>2213.55</v>
      </c>
      <c r="G12" s="978">
        <v>50</v>
      </c>
      <c r="H12" s="979">
        <f>443.255+442.35+441.13</f>
        <v>1326.7350000000001</v>
      </c>
      <c r="I12" s="978">
        <v>30</v>
      </c>
      <c r="J12" s="982">
        <v>5125.83</v>
      </c>
      <c r="K12" s="983">
        <v>130</v>
      </c>
      <c r="L12" s="982">
        <v>6352.28</v>
      </c>
      <c r="M12" s="983">
        <v>130</v>
      </c>
      <c r="N12" s="982">
        <v>8302.05</v>
      </c>
      <c r="O12" s="1158">
        <v>180</v>
      </c>
    </row>
    <row r="13" spans="1:15" ht="15.75" customHeight="1">
      <c r="A13" s="415" t="s">
        <v>22</v>
      </c>
      <c r="B13" s="975">
        <v>2263.11</v>
      </c>
      <c r="C13" s="976">
        <v>50</v>
      </c>
      <c r="D13" s="977">
        <v>2624.225</v>
      </c>
      <c r="E13" s="978">
        <v>60</v>
      </c>
      <c r="F13" s="979">
        <v>3106.1</v>
      </c>
      <c r="G13" s="978">
        <v>70</v>
      </c>
      <c r="H13" s="979">
        <f>441.625+440.875+441.925+442.525+441.95+442.75+442.125</f>
        <v>3093.7749999999996</v>
      </c>
      <c r="I13" s="978">
        <v>70</v>
      </c>
      <c r="J13" s="982">
        <v>4799.95</v>
      </c>
      <c r="K13" s="983">
        <v>120</v>
      </c>
      <c r="L13" s="982">
        <v>7561.65</v>
      </c>
      <c r="M13" s="983">
        <v>150</v>
      </c>
      <c r="N13" s="982">
        <v>5503.2</v>
      </c>
      <c r="O13" s="1158">
        <v>120</v>
      </c>
    </row>
    <row r="14" spans="1:15" ht="15.75" customHeight="1">
      <c r="A14" s="415" t="s">
        <v>23</v>
      </c>
      <c r="B14" s="975">
        <v>904.81</v>
      </c>
      <c r="C14" s="976">
        <v>20</v>
      </c>
      <c r="D14" s="977">
        <v>436.25</v>
      </c>
      <c r="E14" s="978">
        <v>10</v>
      </c>
      <c r="F14" s="979">
        <v>3124.5</v>
      </c>
      <c r="G14" s="978">
        <v>70</v>
      </c>
      <c r="H14" s="984">
        <f>436.3+436.95+435.55+430.675+430.85+429+430.1+428.15</f>
        <v>3457.575</v>
      </c>
      <c r="I14" s="983">
        <v>80</v>
      </c>
      <c r="J14" s="984">
        <v>5624.83</v>
      </c>
      <c r="K14" s="983">
        <v>140</v>
      </c>
      <c r="L14" s="984">
        <v>5621.88</v>
      </c>
      <c r="M14" s="983">
        <v>110</v>
      </c>
      <c r="N14" s="984">
        <v>7246.63</v>
      </c>
      <c r="O14" s="1158">
        <v>160</v>
      </c>
    </row>
    <row r="15" spans="1:15" ht="15.75" customHeight="1">
      <c r="A15" s="415" t="s">
        <v>24</v>
      </c>
      <c r="B15" s="975">
        <v>1325.615</v>
      </c>
      <c r="C15" s="976">
        <v>30</v>
      </c>
      <c r="D15" s="977">
        <v>3052.16</v>
      </c>
      <c r="E15" s="978">
        <v>70</v>
      </c>
      <c r="F15" s="979">
        <v>452.95</v>
      </c>
      <c r="G15" s="978">
        <v>10</v>
      </c>
      <c r="H15" s="984">
        <f>427.475+417.35+417.1+410.4+408.35+414.4+411.925+409.15+406.15+408.115+409.05+411.175</f>
        <v>4950.640000000001</v>
      </c>
      <c r="I15" s="983">
        <v>120</v>
      </c>
      <c r="J15" s="984">
        <v>6474.78</v>
      </c>
      <c r="K15" s="983">
        <v>160</v>
      </c>
      <c r="L15" s="984">
        <v>6495.8</v>
      </c>
      <c r="M15" s="983">
        <v>130</v>
      </c>
      <c r="N15" s="984">
        <v>11627.85</v>
      </c>
      <c r="O15" s="1158">
        <v>260</v>
      </c>
    </row>
    <row r="16" spans="1:15" ht="15.75" customHeight="1">
      <c r="A16" s="415" t="s">
        <v>25</v>
      </c>
      <c r="B16" s="975">
        <v>0</v>
      </c>
      <c r="C16" s="976">
        <v>0</v>
      </c>
      <c r="D16" s="977">
        <v>2177.63</v>
      </c>
      <c r="E16" s="978">
        <v>50</v>
      </c>
      <c r="F16" s="984">
        <f>450.675+454.7+455.1+457.05+460.8+463.9</f>
        <v>2742.225</v>
      </c>
      <c r="G16" s="983">
        <v>60</v>
      </c>
      <c r="H16" s="984">
        <f>412.75+409.55+408.25+408.925+405.25+405.675+405.2+405.115+406.475+405.025+405.1+406.75+409.2</f>
        <v>5293.265</v>
      </c>
      <c r="I16" s="983">
        <v>130</v>
      </c>
      <c r="J16" s="984">
        <v>7678.38</v>
      </c>
      <c r="K16" s="983">
        <v>180</v>
      </c>
      <c r="L16" s="984">
        <v>5298.2</v>
      </c>
      <c r="M16" s="983">
        <v>110</v>
      </c>
      <c r="N16" s="984">
        <v>9332.05</v>
      </c>
      <c r="O16" s="1158">
        <v>200</v>
      </c>
    </row>
    <row r="17" spans="1:15" ht="15.75" customHeight="1">
      <c r="A17" s="322" t="s">
        <v>358</v>
      </c>
      <c r="B17" s="985">
        <v>452.58</v>
      </c>
      <c r="C17" s="986">
        <v>10</v>
      </c>
      <c r="D17" s="987">
        <v>1306.875</v>
      </c>
      <c r="E17" s="988">
        <v>30</v>
      </c>
      <c r="F17" s="989">
        <f>459.25+458.9+462.15+463.65+461.025</f>
        <v>2304.975</v>
      </c>
      <c r="G17" s="990">
        <v>50</v>
      </c>
      <c r="H17" s="989">
        <f>408.7+409.9+407.875+407.4+408.35+410.2+405.5+404.315+404.1+403.71+405.8</f>
        <v>4475.849999999999</v>
      </c>
      <c r="I17" s="990">
        <v>110</v>
      </c>
      <c r="J17" s="989">
        <v>14631.58</v>
      </c>
      <c r="K17" s="990">
        <v>340</v>
      </c>
      <c r="L17" s="989">
        <v>8210.38</v>
      </c>
      <c r="M17" s="990">
        <v>170</v>
      </c>
      <c r="N17" s="989"/>
      <c r="O17" s="1159"/>
    </row>
    <row r="18" spans="1:15" s="991" customFormat="1" ht="15.75" customHeight="1" thickBot="1">
      <c r="A18" s="506" t="s">
        <v>659</v>
      </c>
      <c r="B18" s="1160">
        <v>9489.2775</v>
      </c>
      <c r="C18" s="1161">
        <v>210</v>
      </c>
      <c r="D18" s="1162">
        <f aca="true" t="shared" si="0" ref="D18:M18">SUM(D6:D17)</f>
        <v>15405.75</v>
      </c>
      <c r="E18" s="1163">
        <f t="shared" si="0"/>
        <v>350</v>
      </c>
      <c r="F18" s="1164">
        <f t="shared" si="0"/>
        <v>26848.604999999996</v>
      </c>
      <c r="G18" s="1165">
        <f t="shared" si="0"/>
        <v>600</v>
      </c>
      <c r="H18" s="1164">
        <f t="shared" si="0"/>
        <v>40327.670000000006</v>
      </c>
      <c r="I18" s="1165">
        <f t="shared" si="0"/>
        <v>930</v>
      </c>
      <c r="J18" s="1166">
        <f t="shared" si="0"/>
        <v>70602.525</v>
      </c>
      <c r="K18" s="1165">
        <f t="shared" si="0"/>
        <v>1730</v>
      </c>
      <c r="L18" s="1166">
        <f t="shared" si="0"/>
        <v>73400.62</v>
      </c>
      <c r="M18" s="1165">
        <f t="shared" si="0"/>
        <v>1520</v>
      </c>
      <c r="N18" s="1166">
        <v>91830.28</v>
      </c>
      <c r="O18" s="1167">
        <v>1970</v>
      </c>
    </row>
    <row r="19" spans="1:8" s="964" customFormat="1" ht="13.5" thickTop="1">
      <c r="A19" s="992"/>
      <c r="H19" s="993"/>
    </row>
    <row r="20" spans="1:10" ht="12.75">
      <c r="A20" s="964"/>
      <c r="B20" s="964"/>
      <c r="H20" s="994"/>
      <c r="J20" s="995"/>
    </row>
    <row r="21" ht="12.75">
      <c r="J21" s="994"/>
    </row>
    <row r="26" ht="12.75">
      <c r="H26" s="343" t="s">
        <v>1228</v>
      </c>
    </row>
  </sheetData>
  <mergeCells count="9">
    <mergeCell ref="A1:O1"/>
    <mergeCell ref="A2:O2"/>
    <mergeCell ref="B4:C4"/>
    <mergeCell ref="D4:E4"/>
    <mergeCell ref="F4:G4"/>
    <mergeCell ref="H4:I4"/>
    <mergeCell ref="J4:K4"/>
    <mergeCell ref="L4:M4"/>
    <mergeCell ref="N4:O4"/>
  </mergeCells>
  <printOptions horizontalCentered="1"/>
  <pageMargins left="0.75" right="0.75" top="1" bottom="1" header="0.5" footer="0.5"/>
  <pageSetup fitToHeight="1" fitToWidth="1" horizontalDpi="600" verticalDpi="600" orientation="portrait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1"/>
  <sheetViews>
    <sheetView workbookViewId="0" topLeftCell="A1">
      <selection activeCell="B25" sqref="B25:H25"/>
    </sheetView>
  </sheetViews>
  <sheetFormatPr defaultColWidth="9.140625" defaultRowHeight="12.75"/>
  <cols>
    <col min="1" max="1" width="9.140625" style="343" customWidth="1"/>
    <col min="2" max="2" width="10.421875" style="343" customWidth="1"/>
    <col min="3" max="6" width="12.140625" style="343" customWidth="1"/>
    <col min="7" max="7" width="11.421875" style="343" customWidth="1"/>
    <col min="8" max="8" width="12.00390625" style="343" customWidth="1"/>
    <col min="9" max="16384" width="9.140625" style="343" customWidth="1"/>
  </cols>
  <sheetData>
    <row r="1" spans="2:8" ht="12.75">
      <c r="B1" s="1645" t="s">
        <v>1229</v>
      </c>
      <c r="C1" s="1645"/>
      <c r="D1" s="1645"/>
      <c r="E1" s="1645"/>
      <c r="F1" s="1645"/>
      <c r="G1" s="1645"/>
      <c r="H1" s="1645"/>
    </row>
    <row r="2" spans="2:8" ht="15.75">
      <c r="B2" s="1646" t="s">
        <v>1230</v>
      </c>
      <c r="C2" s="1646"/>
      <c r="D2" s="1646"/>
      <c r="E2" s="1646"/>
      <c r="F2" s="1646"/>
      <c r="G2" s="1646"/>
      <c r="H2" s="1646"/>
    </row>
    <row r="3" spans="2:4" ht="12.75" hidden="1">
      <c r="B3" s="1626" t="s">
        <v>1218</v>
      </c>
      <c r="C3" s="1626"/>
      <c r="D3" s="1626"/>
    </row>
    <row r="4" spans="2:6" ht="12.75">
      <c r="B4" s="9"/>
      <c r="C4" s="9"/>
      <c r="D4" s="9"/>
      <c r="E4" s="9"/>
      <c r="F4" s="9"/>
    </row>
    <row r="5" spans="2:8" ht="13.5" thickBot="1">
      <c r="B5" s="9"/>
      <c r="C5" s="9"/>
      <c r="D5" s="915"/>
      <c r="E5" s="915"/>
      <c r="H5" s="581" t="s">
        <v>595</v>
      </c>
    </row>
    <row r="6" spans="2:8" ht="19.5" customHeight="1" thickTop="1">
      <c r="B6" s="1213" t="s">
        <v>9</v>
      </c>
      <c r="C6" s="1214" t="str">
        <f>'[1]outright sale-Purchase'!B4</f>
        <v>2004/05</v>
      </c>
      <c r="D6" s="1215" t="str">
        <f>'[1]outright sale-Purchase'!D4</f>
        <v>2005/06</v>
      </c>
      <c r="E6" s="1215" t="str">
        <f>'[1]outright sale-Purchase'!F4</f>
        <v>2006/07</v>
      </c>
      <c r="F6" s="1222" t="str">
        <f>'[1]outright sale-Purchase'!H4</f>
        <v>2007/08</v>
      </c>
      <c r="G6" s="1214" t="str">
        <f>'[1]outright sale-Purchase'!J4</f>
        <v>2008/09</v>
      </c>
      <c r="H6" s="1216" t="s">
        <v>438</v>
      </c>
    </row>
    <row r="7" spans="2:8" ht="15" customHeight="1">
      <c r="B7" s="415" t="s">
        <v>15</v>
      </c>
      <c r="C7" s="996">
        <v>585</v>
      </c>
      <c r="D7" s="948">
        <v>400</v>
      </c>
      <c r="E7" s="948">
        <v>0</v>
      </c>
      <c r="F7" s="951">
        <v>0</v>
      </c>
      <c r="G7" s="1223">
        <v>18150</v>
      </c>
      <c r="H7" s="1111">
        <v>0</v>
      </c>
    </row>
    <row r="8" spans="2:8" ht="15" customHeight="1">
      <c r="B8" s="415" t="s">
        <v>16</v>
      </c>
      <c r="C8" s="996">
        <v>189</v>
      </c>
      <c r="D8" s="948">
        <v>550</v>
      </c>
      <c r="E8" s="948">
        <v>370</v>
      </c>
      <c r="F8" s="951">
        <v>4080</v>
      </c>
      <c r="G8" s="1223">
        <v>3720</v>
      </c>
      <c r="H8" s="1111">
        <v>350</v>
      </c>
    </row>
    <row r="9" spans="2:8" ht="15" customHeight="1">
      <c r="B9" s="415" t="s">
        <v>17</v>
      </c>
      <c r="C9" s="996">
        <v>3367.28</v>
      </c>
      <c r="D9" s="948">
        <v>220</v>
      </c>
      <c r="E9" s="948">
        <v>1575</v>
      </c>
      <c r="F9" s="951">
        <v>9665</v>
      </c>
      <c r="G9" s="1223">
        <v>11155</v>
      </c>
      <c r="H9" s="1111">
        <v>3700</v>
      </c>
    </row>
    <row r="10" spans="2:8" ht="15" customHeight="1">
      <c r="B10" s="415" t="s">
        <v>18</v>
      </c>
      <c r="C10" s="996">
        <v>15836.81</v>
      </c>
      <c r="D10" s="948">
        <v>0</v>
      </c>
      <c r="E10" s="948">
        <v>2101.5</v>
      </c>
      <c r="F10" s="951">
        <v>13135</v>
      </c>
      <c r="G10" s="1223">
        <v>2500</v>
      </c>
      <c r="H10" s="1111">
        <v>13234</v>
      </c>
    </row>
    <row r="11" spans="2:8" ht="15" customHeight="1">
      <c r="B11" s="415" t="s">
        <v>19</v>
      </c>
      <c r="C11" s="996">
        <v>2362.5</v>
      </c>
      <c r="D11" s="948">
        <v>0</v>
      </c>
      <c r="E11" s="948">
        <v>1074.7</v>
      </c>
      <c r="F11" s="951">
        <v>9310</v>
      </c>
      <c r="G11" s="1223">
        <v>0</v>
      </c>
      <c r="H11" s="1111">
        <v>28178.9</v>
      </c>
    </row>
    <row r="12" spans="2:8" ht="15" customHeight="1">
      <c r="B12" s="415" t="s">
        <v>20</v>
      </c>
      <c r="C12" s="996">
        <v>200</v>
      </c>
      <c r="D12" s="948">
        <v>753.5</v>
      </c>
      <c r="E12" s="952">
        <v>3070</v>
      </c>
      <c r="F12" s="951">
        <v>10780</v>
      </c>
      <c r="G12" s="1223">
        <v>6010</v>
      </c>
      <c r="H12" s="1111">
        <v>19784.4</v>
      </c>
    </row>
    <row r="13" spans="2:8" ht="15" customHeight="1">
      <c r="B13" s="415" t="s">
        <v>21</v>
      </c>
      <c r="C13" s="996">
        <v>6224.804</v>
      </c>
      <c r="D13" s="948">
        <v>200</v>
      </c>
      <c r="E13" s="948">
        <v>0</v>
      </c>
      <c r="F13" s="951">
        <v>25532</v>
      </c>
      <c r="G13" s="1223">
        <v>12260</v>
      </c>
      <c r="H13" s="1111">
        <v>18527.19</v>
      </c>
    </row>
    <row r="14" spans="2:8" ht="15" customHeight="1">
      <c r="B14" s="415" t="s">
        <v>22</v>
      </c>
      <c r="C14" s="996">
        <v>11402</v>
      </c>
      <c r="D14" s="952">
        <v>160</v>
      </c>
      <c r="E14" s="952">
        <v>300</v>
      </c>
      <c r="F14" s="951">
        <v>0</v>
      </c>
      <c r="G14" s="1223">
        <v>29437.5</v>
      </c>
      <c r="H14" s="1111">
        <v>1394.29</v>
      </c>
    </row>
    <row r="15" spans="2:8" ht="15" customHeight="1">
      <c r="B15" s="415" t="s">
        <v>23</v>
      </c>
      <c r="C15" s="996">
        <v>4027.9</v>
      </c>
      <c r="D15" s="952">
        <f>200+750</f>
        <v>950</v>
      </c>
      <c r="E15" s="952">
        <v>8630</v>
      </c>
      <c r="F15" s="951">
        <v>3850</v>
      </c>
      <c r="G15" s="1223">
        <v>2150</v>
      </c>
      <c r="H15" s="1111">
        <v>6617.5</v>
      </c>
    </row>
    <row r="16" spans="2:8" ht="15" customHeight="1">
      <c r="B16" s="415" t="s">
        <v>24</v>
      </c>
      <c r="C16" s="996">
        <v>1040</v>
      </c>
      <c r="D16" s="952">
        <v>4800</v>
      </c>
      <c r="E16" s="952">
        <v>13821</v>
      </c>
      <c r="F16" s="951">
        <v>21250</v>
      </c>
      <c r="G16" s="1223">
        <v>11220</v>
      </c>
      <c r="H16" s="1111">
        <v>67.1</v>
      </c>
    </row>
    <row r="17" spans="2:8" ht="15" customHeight="1">
      <c r="B17" s="415" t="s">
        <v>25</v>
      </c>
      <c r="C17" s="996">
        <v>600</v>
      </c>
      <c r="D17" s="948">
        <v>0</v>
      </c>
      <c r="E17" s="952">
        <v>350</v>
      </c>
      <c r="F17" s="951">
        <v>4500</v>
      </c>
      <c r="G17" s="1223">
        <v>11180</v>
      </c>
      <c r="H17" s="1111">
        <v>2.88</v>
      </c>
    </row>
    <row r="18" spans="2:8" ht="15" customHeight="1">
      <c r="B18" s="322" t="s">
        <v>358</v>
      </c>
      <c r="C18" s="997">
        <v>3472.05</v>
      </c>
      <c r="D18" s="957">
        <v>1850</v>
      </c>
      <c r="E18" s="957">
        <v>15687</v>
      </c>
      <c r="F18" s="963">
        <v>1730</v>
      </c>
      <c r="G18" s="1224">
        <v>0</v>
      </c>
      <c r="H18" s="1113"/>
    </row>
    <row r="19" spans="2:8" s="1304" customFormat="1" ht="15.75" customHeight="1" thickBot="1">
      <c r="B19" s="1114" t="s">
        <v>659</v>
      </c>
      <c r="C19" s="1116">
        <f>SUM(C7:C18)</f>
        <v>49307.344000000005</v>
      </c>
      <c r="D19" s="1116">
        <f>SUM(D7:D18)</f>
        <v>9883.5</v>
      </c>
      <c r="E19" s="1117">
        <f>SUM(E7:E18)</f>
        <v>46979.2</v>
      </c>
      <c r="F19" s="1118">
        <f>SUM(F7:F18)</f>
        <v>103832</v>
      </c>
      <c r="G19" s="1225">
        <v>107782.5</v>
      </c>
      <c r="H19" s="1120">
        <v>91856.26</v>
      </c>
    </row>
    <row r="20" spans="2:8" s="1298" customFormat="1" ht="15" customHeight="1" thickTop="1">
      <c r="B20" s="27" t="s">
        <v>1231</v>
      </c>
      <c r="C20" s="1286"/>
      <c r="D20" s="1286"/>
      <c r="E20" s="1286"/>
      <c r="F20" s="1286"/>
      <c r="G20" s="1286"/>
      <c r="H20" s="1286"/>
    </row>
    <row r="21" spans="2:8" s="1298" customFormat="1" ht="15" customHeight="1">
      <c r="B21" s="27" t="s">
        <v>1232</v>
      </c>
      <c r="C21" s="1286"/>
      <c r="D21" s="1286"/>
      <c r="E21" s="1286"/>
      <c r="F21" s="1286"/>
      <c r="G21" s="1286"/>
      <c r="H21" s="1286"/>
    </row>
    <row r="22" spans="2:8" s="1298" customFormat="1" ht="15" customHeight="1">
      <c r="B22" s="27" t="s">
        <v>1233</v>
      </c>
      <c r="C22" s="1286"/>
      <c r="D22" s="1286"/>
      <c r="E22" s="1286"/>
      <c r="F22" s="1286"/>
      <c r="G22" s="1286"/>
      <c r="H22" s="1286"/>
    </row>
    <row r="23" s="1298" customFormat="1" ht="15" customHeight="1">
      <c r="B23" s="27"/>
    </row>
    <row r="24" s="1298" customFormat="1" ht="12.75"/>
    <row r="25" spans="2:8" ht="12.75">
      <c r="B25" s="1645" t="s">
        <v>1234</v>
      </c>
      <c r="C25" s="1645"/>
      <c r="D25" s="1645"/>
      <c r="E25" s="1645"/>
      <c r="F25" s="1645"/>
      <c r="G25" s="1645"/>
      <c r="H25" s="1645"/>
    </row>
    <row r="26" spans="2:8" ht="18.75" customHeight="1">
      <c r="B26" s="1663" t="s">
        <v>866</v>
      </c>
      <c r="C26" s="1663"/>
      <c r="D26" s="1663"/>
      <c r="E26" s="1663"/>
      <c r="F26" s="1663"/>
      <c r="G26" s="1663"/>
      <c r="H26" s="1663"/>
    </row>
    <row r="27" spans="2:8" ht="13.5" thickBot="1">
      <c r="B27" s="9"/>
      <c r="C27" s="9"/>
      <c r="D27" s="9"/>
      <c r="E27" s="9"/>
      <c r="G27" s="915"/>
      <c r="H27" s="581" t="s">
        <v>595</v>
      </c>
    </row>
    <row r="28" spans="2:8" ht="13.5" thickTop="1">
      <c r="B28" s="1131" t="s">
        <v>9</v>
      </c>
      <c r="C28" s="1217" t="str">
        <f aca="true" t="shared" si="0" ref="C28:H28">C6</f>
        <v>2004/05</v>
      </c>
      <c r="D28" s="889" t="str">
        <f t="shared" si="0"/>
        <v>2005/06</v>
      </c>
      <c r="E28" s="889" t="str">
        <f t="shared" si="0"/>
        <v>2006/07</v>
      </c>
      <c r="F28" s="891" t="str">
        <f t="shared" si="0"/>
        <v>2007/08</v>
      </c>
      <c r="G28" s="1217" t="str">
        <f t="shared" si="0"/>
        <v>2008/09</v>
      </c>
      <c r="H28" s="892" t="str">
        <f t="shared" si="0"/>
        <v>2009/10</v>
      </c>
    </row>
    <row r="29" spans="2:8" ht="13.5" customHeight="1">
      <c r="B29" s="415" t="s">
        <v>15</v>
      </c>
      <c r="C29" s="966">
        <v>4309</v>
      </c>
      <c r="D29" s="967">
        <v>20554.2</v>
      </c>
      <c r="E29" s="967">
        <v>13397</v>
      </c>
      <c r="F29" s="950">
        <v>35455</v>
      </c>
      <c r="G29" s="968">
        <v>22432</v>
      </c>
      <c r="H29" s="1112">
        <v>9527</v>
      </c>
    </row>
    <row r="30" spans="2:8" ht="13.5" customHeight="1">
      <c r="B30" s="415" t="s">
        <v>16</v>
      </c>
      <c r="C30" s="966">
        <v>13165</v>
      </c>
      <c r="D30" s="967">
        <v>24670.5</v>
      </c>
      <c r="E30" s="967">
        <v>18830</v>
      </c>
      <c r="F30" s="950">
        <v>31353</v>
      </c>
      <c r="G30" s="968">
        <v>21897</v>
      </c>
      <c r="H30" s="1112">
        <v>29763</v>
      </c>
    </row>
    <row r="31" spans="2:8" ht="13.5" customHeight="1">
      <c r="B31" s="415" t="s">
        <v>1235</v>
      </c>
      <c r="C31" s="966">
        <v>12145</v>
      </c>
      <c r="D31" s="967">
        <v>12021</v>
      </c>
      <c r="E31" s="967">
        <v>15855</v>
      </c>
      <c r="F31" s="950">
        <v>35062</v>
      </c>
      <c r="G31" s="968">
        <v>23934</v>
      </c>
      <c r="H31" s="1112">
        <v>26239</v>
      </c>
    </row>
    <row r="32" spans="2:8" ht="13.5" customHeight="1">
      <c r="B32" s="415" t="s">
        <v>18</v>
      </c>
      <c r="C32" s="966">
        <v>9056</v>
      </c>
      <c r="D32" s="967">
        <v>10369</v>
      </c>
      <c r="E32" s="967">
        <v>14880</v>
      </c>
      <c r="F32" s="950">
        <v>21472</v>
      </c>
      <c r="G32" s="968">
        <v>36880</v>
      </c>
      <c r="H32" s="1112">
        <v>30559.5</v>
      </c>
    </row>
    <row r="33" spans="2:8" ht="13.5" customHeight="1">
      <c r="B33" s="415" t="s">
        <v>19</v>
      </c>
      <c r="C33" s="966">
        <v>11018</v>
      </c>
      <c r="D33" s="967">
        <v>15533</v>
      </c>
      <c r="E33" s="967">
        <v>14180</v>
      </c>
      <c r="F33" s="950">
        <v>20418</v>
      </c>
      <c r="G33" s="968">
        <v>21661</v>
      </c>
      <c r="H33" s="1112">
        <v>22845</v>
      </c>
    </row>
    <row r="34" spans="2:8" ht="13.5" customHeight="1">
      <c r="B34" s="415" t="s">
        <v>20</v>
      </c>
      <c r="C34" s="966">
        <v>11030</v>
      </c>
      <c r="D34" s="967">
        <v>11255.5</v>
      </c>
      <c r="E34" s="965">
        <v>17395</v>
      </c>
      <c r="F34" s="950">
        <v>24379</v>
      </c>
      <c r="G34" s="968">
        <v>19955</v>
      </c>
      <c r="H34" s="1112">
        <v>31964</v>
      </c>
    </row>
    <row r="35" spans="2:8" ht="13.5" customHeight="1">
      <c r="B35" s="415" t="s">
        <v>21</v>
      </c>
      <c r="C35" s="966">
        <v>12710</v>
      </c>
      <c r="D35" s="965">
        <v>14541</v>
      </c>
      <c r="E35" s="965">
        <v>8962</v>
      </c>
      <c r="F35" s="950">
        <v>12236</v>
      </c>
      <c r="G35" s="968">
        <v>27293</v>
      </c>
      <c r="H35" s="1112">
        <v>24596</v>
      </c>
    </row>
    <row r="36" spans="2:8" ht="13.5" customHeight="1">
      <c r="B36" s="415" t="s">
        <v>22</v>
      </c>
      <c r="C36" s="966">
        <v>9500</v>
      </c>
      <c r="D36" s="965">
        <v>20075</v>
      </c>
      <c r="E36" s="965">
        <v>7713</v>
      </c>
      <c r="F36" s="950">
        <v>10443</v>
      </c>
      <c r="G36" s="968">
        <v>18938.6</v>
      </c>
      <c r="H36" s="1112">
        <v>13045</v>
      </c>
    </row>
    <row r="37" spans="2:8" ht="13.5" customHeight="1">
      <c r="B37" s="415" t="s">
        <v>23</v>
      </c>
      <c r="C37" s="966">
        <v>18162</v>
      </c>
      <c r="D37" s="965">
        <v>15654</v>
      </c>
      <c r="E37" s="965">
        <v>7295</v>
      </c>
      <c r="F37" s="950">
        <v>12583.9</v>
      </c>
      <c r="G37" s="968">
        <v>27518</v>
      </c>
      <c r="H37" s="1112">
        <v>26999</v>
      </c>
    </row>
    <row r="38" spans="2:8" ht="13.5" customHeight="1">
      <c r="B38" s="415" t="s">
        <v>24</v>
      </c>
      <c r="C38" s="966">
        <v>13050</v>
      </c>
      <c r="D38" s="965">
        <v>7970</v>
      </c>
      <c r="E38" s="965">
        <v>20300</v>
      </c>
      <c r="F38" s="950">
        <v>21570</v>
      </c>
      <c r="G38" s="968">
        <v>27686</v>
      </c>
      <c r="H38" s="1112">
        <v>16177</v>
      </c>
    </row>
    <row r="39" spans="2:8" ht="13.5" customHeight="1">
      <c r="B39" s="415" t="s">
        <v>25</v>
      </c>
      <c r="C39" s="966">
        <v>18334.25</v>
      </c>
      <c r="D39" s="965">
        <v>10245</v>
      </c>
      <c r="E39" s="965">
        <v>17397</v>
      </c>
      <c r="F39" s="950">
        <v>17413</v>
      </c>
      <c r="G39" s="968">
        <v>23702</v>
      </c>
      <c r="H39" s="1112">
        <v>14110</v>
      </c>
    </row>
    <row r="40" spans="2:8" ht="13.5" customHeight="1">
      <c r="B40" s="322" t="s">
        <v>358</v>
      </c>
      <c r="C40" s="969">
        <v>20358.5</v>
      </c>
      <c r="D40" s="970">
        <v>12862</v>
      </c>
      <c r="E40" s="970">
        <v>13980</v>
      </c>
      <c r="F40" s="956">
        <v>15934.2</v>
      </c>
      <c r="G40" s="1135">
        <v>21522</v>
      </c>
      <c r="H40" s="1218"/>
    </row>
    <row r="41" spans="2:8" ht="13.5" thickBot="1">
      <c r="B41" s="1114" t="s">
        <v>659</v>
      </c>
      <c r="C41" s="1219">
        <f>SUM(C29:C40)</f>
        <v>152837.75</v>
      </c>
      <c r="D41" s="1220">
        <f>SUM(D29:D40)</f>
        <v>175750.2</v>
      </c>
      <c r="E41" s="1220">
        <f>SUM(E29:E40)</f>
        <v>170184</v>
      </c>
      <c r="F41" s="1226">
        <f>SUM(F29:F40)</f>
        <v>258319.1</v>
      </c>
      <c r="G41" s="1227">
        <v>293418.6</v>
      </c>
      <c r="H41" s="1221">
        <v>245824.5</v>
      </c>
    </row>
    <row r="42" ht="13.5" thickTop="1"/>
  </sheetData>
  <mergeCells count="5">
    <mergeCell ref="B26:H26"/>
    <mergeCell ref="B25:H25"/>
    <mergeCell ref="B1:H1"/>
    <mergeCell ref="B2:H2"/>
    <mergeCell ref="B3:D3"/>
  </mergeCells>
  <printOptions horizontalCentered="1"/>
  <pageMargins left="0.75" right="0.75" top="1" bottom="1" header="0.5" footer="0.5"/>
  <pageSetup fitToHeight="1" fitToWidth="1" horizontalDpi="600" verticalDpi="600" orientation="portrait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45"/>
  <sheetViews>
    <sheetView workbookViewId="0" topLeftCell="A66">
      <selection activeCell="A66" sqref="A66:V66"/>
    </sheetView>
  </sheetViews>
  <sheetFormatPr defaultColWidth="9.140625" defaultRowHeight="12.75"/>
  <cols>
    <col min="1" max="1" width="3.140625" style="340" customWidth="1"/>
    <col min="2" max="2" width="4.421875" style="340" customWidth="1"/>
    <col min="3" max="3" width="29.57421875" style="340" customWidth="1"/>
    <col min="4" max="4" width="7.57421875" style="341" customWidth="1"/>
    <col min="5" max="5" width="7.28125" style="341" customWidth="1"/>
    <col min="6" max="6" width="8.57421875" style="340" customWidth="1"/>
    <col min="7" max="7" width="8.7109375" style="340" customWidth="1"/>
    <col min="8" max="8" width="9.00390625" style="340" customWidth="1"/>
    <col min="9" max="9" width="8.7109375" style="341" customWidth="1"/>
    <col min="10" max="10" width="9.00390625" style="340" customWidth="1"/>
    <col min="11" max="11" width="8.7109375" style="341" customWidth="1"/>
    <col min="12" max="12" width="8.8515625" style="341" customWidth="1"/>
    <col min="13" max="13" width="9.421875" style="342" customWidth="1"/>
    <col min="14" max="14" width="9.140625" style="342" customWidth="1"/>
    <col min="15" max="15" width="9.28125" style="342" customWidth="1"/>
    <col min="16" max="16" width="9.140625" style="342" customWidth="1"/>
    <col min="17" max="17" width="9.8515625" style="340" customWidth="1"/>
    <col min="18" max="18" width="10.00390625" style="340" customWidth="1"/>
    <col min="19" max="23" width="9.7109375" style="340" customWidth="1"/>
    <col min="24" max="26" width="10.140625" style="340" bestFit="1" customWidth="1"/>
    <col min="27" max="27" width="11.57421875" style="340" customWidth="1"/>
    <col min="28" max="29" width="9.28125" style="340" bestFit="1" customWidth="1"/>
    <col min="30" max="33" width="11.57421875" style="340" customWidth="1"/>
    <col min="34" max="35" width="9.140625" style="112" customWidth="1"/>
    <col min="36" max="36" width="8.421875" style="340" customWidth="1"/>
    <col min="37" max="41" width="9.140625" style="340" customWidth="1"/>
    <col min="42" max="42" width="9.140625" style="341" customWidth="1"/>
    <col min="43" max="16384" width="9.140625" style="340" customWidth="1"/>
  </cols>
  <sheetData>
    <row r="1" spans="1:11" ht="12.75" customHeight="1" hidden="1">
      <c r="A1" s="1626" t="s">
        <v>249</v>
      </c>
      <c r="B1" s="1626"/>
      <c r="C1" s="1626"/>
      <c r="D1" s="1626"/>
      <c r="E1" s="1626"/>
      <c r="F1" s="1626"/>
      <c r="G1" s="1626"/>
      <c r="H1" s="1626"/>
      <c r="I1" s="1626"/>
      <c r="K1" s="340"/>
    </row>
    <row r="2" spans="1:11" ht="12.75" customHeight="1" hidden="1">
      <c r="A2" s="1626" t="s">
        <v>1477</v>
      </c>
      <c r="B2" s="1626"/>
      <c r="C2" s="1626"/>
      <c r="D2" s="1626"/>
      <c r="E2" s="1626"/>
      <c r="F2" s="1626"/>
      <c r="G2" s="1626"/>
      <c r="H2" s="1626"/>
      <c r="I2" s="1626"/>
      <c r="K2" s="340"/>
    </row>
    <row r="3" spans="1:11" ht="12.75" customHeight="1" hidden="1">
      <c r="A3" s="1626" t="s">
        <v>1478</v>
      </c>
      <c r="B3" s="1626"/>
      <c r="C3" s="1626"/>
      <c r="D3" s="1626"/>
      <c r="E3" s="1626"/>
      <c r="F3" s="1626"/>
      <c r="G3" s="1626"/>
      <c r="H3" s="1626"/>
      <c r="I3" s="1626"/>
      <c r="K3" s="340"/>
    </row>
    <row r="4" spans="1:16" ht="5.25" customHeight="1" hidden="1">
      <c r="A4" s="73"/>
      <c r="B4" s="73"/>
      <c r="C4" s="73"/>
      <c r="D4" s="248"/>
      <c r="E4" s="248"/>
      <c r="F4" s="73"/>
      <c r="G4" s="73"/>
      <c r="H4" s="73"/>
      <c r="I4" s="248"/>
      <c r="J4" s="73"/>
      <c r="K4" s="248"/>
      <c r="L4" s="248"/>
      <c r="M4" s="244"/>
      <c r="N4" s="244"/>
      <c r="O4" s="244"/>
      <c r="P4" s="244"/>
    </row>
    <row r="5" spans="1:11" ht="12.75" customHeight="1" hidden="1">
      <c r="A5" s="1626" t="s">
        <v>514</v>
      </c>
      <c r="B5" s="1626"/>
      <c r="C5" s="1626"/>
      <c r="D5" s="1626"/>
      <c r="E5" s="1626"/>
      <c r="F5" s="1626"/>
      <c r="G5" s="1626"/>
      <c r="H5" s="1626"/>
      <c r="I5" s="1626"/>
      <c r="K5" s="340"/>
    </row>
    <row r="6" spans="1:11" ht="12.75" customHeight="1" hidden="1">
      <c r="A6" s="1626" t="s">
        <v>1479</v>
      </c>
      <c r="B6" s="1626"/>
      <c r="C6" s="1626"/>
      <c r="D6" s="1626"/>
      <c r="E6" s="1626"/>
      <c r="F6" s="1626"/>
      <c r="G6" s="1626"/>
      <c r="H6" s="1626"/>
      <c r="I6" s="1626"/>
      <c r="K6" s="340"/>
    </row>
    <row r="7" spans="1:16" ht="5.25" customHeight="1" hidden="1">
      <c r="A7" s="9"/>
      <c r="B7" s="9"/>
      <c r="C7" s="9"/>
      <c r="D7" s="33"/>
      <c r="E7" s="33"/>
      <c r="F7" s="9"/>
      <c r="G7" s="9"/>
      <c r="H7" s="9"/>
      <c r="I7" s="33"/>
      <c r="J7" s="9"/>
      <c r="K7" s="33"/>
      <c r="L7" s="33"/>
      <c r="M7" s="27"/>
      <c r="N7" s="27"/>
      <c r="O7" s="27"/>
      <c r="P7" s="27"/>
    </row>
    <row r="8" spans="1:42" s="1428" customFormat="1" ht="12.75" customHeight="1" hidden="1">
      <c r="A8" s="1664" t="s">
        <v>515</v>
      </c>
      <c r="B8" s="1665"/>
      <c r="C8" s="1666"/>
      <c r="D8" s="249">
        <v>2004</v>
      </c>
      <c r="E8" s="249">
        <v>2004</v>
      </c>
      <c r="F8" s="1427">
        <v>2004</v>
      </c>
      <c r="G8" s="1427">
        <v>2004</v>
      </c>
      <c r="H8" s="1427">
        <v>2004</v>
      </c>
      <c r="I8" s="249">
        <v>2004</v>
      </c>
      <c r="J8" s="1427">
        <v>2004</v>
      </c>
      <c r="K8" s="249">
        <v>2004</v>
      </c>
      <c r="L8" s="79">
        <v>2004</v>
      </c>
      <c r="M8" s="40">
        <v>2004</v>
      </c>
      <c r="N8" s="40">
        <v>2004</v>
      </c>
      <c r="O8" s="80">
        <v>2004</v>
      </c>
      <c r="P8" s="80">
        <v>2004</v>
      </c>
      <c r="AH8" s="112"/>
      <c r="AI8" s="112"/>
      <c r="AP8" s="1305"/>
    </row>
    <row r="9" spans="1:42" s="1428" customFormat="1" ht="12.75" customHeight="1" hidden="1">
      <c r="A9" s="1667" t="s">
        <v>1480</v>
      </c>
      <c r="B9" s="1668"/>
      <c r="C9" s="1669"/>
      <c r="D9" s="246" t="s">
        <v>358</v>
      </c>
      <c r="E9" s="246" t="s">
        <v>358</v>
      </c>
      <c r="F9" s="1431" t="s">
        <v>358</v>
      </c>
      <c r="G9" s="1431" t="s">
        <v>1555</v>
      </c>
      <c r="H9" s="1431" t="s">
        <v>1481</v>
      </c>
      <c r="I9" s="246" t="s">
        <v>1481</v>
      </c>
      <c r="J9" s="1431" t="s">
        <v>1481</v>
      </c>
      <c r="K9" s="246" t="s">
        <v>1481</v>
      </c>
      <c r="L9" s="81" t="s">
        <v>1481</v>
      </c>
      <c r="M9" s="41" t="s">
        <v>1481</v>
      </c>
      <c r="N9" s="41" t="s">
        <v>1481</v>
      </c>
      <c r="O9" s="82" t="s">
        <v>1481</v>
      </c>
      <c r="P9" s="82" t="s">
        <v>1481</v>
      </c>
      <c r="AH9" s="112"/>
      <c r="AI9" s="112"/>
      <c r="AP9" s="1305"/>
    </row>
    <row r="10" spans="1:16" ht="12.75" hidden="1">
      <c r="A10" s="1432" t="s">
        <v>1482</v>
      </c>
      <c r="B10" s="1396"/>
      <c r="C10" s="67"/>
      <c r="D10" s="247"/>
      <c r="E10" s="247"/>
      <c r="F10" s="32"/>
      <c r="G10" s="32"/>
      <c r="H10" s="32"/>
      <c r="I10" s="247"/>
      <c r="J10" s="32"/>
      <c r="K10" s="247"/>
      <c r="L10" s="83"/>
      <c r="M10" s="27"/>
      <c r="N10" s="27"/>
      <c r="O10" s="70"/>
      <c r="P10" s="70"/>
    </row>
    <row r="11" spans="1:16" ht="12.75" hidden="1">
      <c r="A11" s="1433"/>
      <c r="B11" s="1434" t="s">
        <v>1483</v>
      </c>
      <c r="C11" s="37"/>
      <c r="D11" s="250">
        <v>1.820083870967742</v>
      </c>
      <c r="E11" s="250">
        <v>1.820083870967742</v>
      </c>
      <c r="F11" s="250">
        <v>1.820083870967742</v>
      </c>
      <c r="G11" s="250">
        <v>0</v>
      </c>
      <c r="H11" s="250">
        <v>0.3454</v>
      </c>
      <c r="I11" s="250">
        <v>0.3454</v>
      </c>
      <c r="J11" s="250">
        <v>0.3454</v>
      </c>
      <c r="K11" s="250">
        <v>0.3454</v>
      </c>
      <c r="L11" s="84">
        <v>0.3454</v>
      </c>
      <c r="M11" s="19">
        <v>0.3454</v>
      </c>
      <c r="N11" s="19">
        <v>0.3454</v>
      </c>
      <c r="O11" s="85">
        <v>0.3454</v>
      </c>
      <c r="P11" s="85">
        <v>0.3454</v>
      </c>
    </row>
    <row r="12" spans="1:16" ht="12.75" hidden="1">
      <c r="A12" s="1435"/>
      <c r="B12" s="1434" t="s">
        <v>1484</v>
      </c>
      <c r="C12" s="37"/>
      <c r="D12" s="250">
        <v>1.4706548192771083</v>
      </c>
      <c r="E12" s="250">
        <v>1.4706548192771083</v>
      </c>
      <c r="F12" s="250">
        <v>1.4706548192771083</v>
      </c>
      <c r="G12" s="250">
        <v>0.6176727272727273</v>
      </c>
      <c r="H12" s="250">
        <v>0.629863076923077</v>
      </c>
      <c r="I12" s="250">
        <v>0.629863076923077</v>
      </c>
      <c r="J12" s="250">
        <v>0.629863076923077</v>
      </c>
      <c r="K12" s="250">
        <v>0.629863076923077</v>
      </c>
      <c r="L12" s="84">
        <v>0.629863076923077</v>
      </c>
      <c r="M12" s="19">
        <v>0.629863076923077</v>
      </c>
      <c r="N12" s="19">
        <v>0.629863076923077</v>
      </c>
      <c r="O12" s="85">
        <v>0.629863076923077</v>
      </c>
      <c r="P12" s="85">
        <v>0.629863076923077</v>
      </c>
    </row>
    <row r="13" spans="1:16" ht="12.75" hidden="1">
      <c r="A13" s="1435"/>
      <c r="B13" s="1434" t="s">
        <v>1485</v>
      </c>
      <c r="C13" s="37"/>
      <c r="D13" s="251">
        <v>0</v>
      </c>
      <c r="E13" s="251">
        <v>0</v>
      </c>
      <c r="F13" s="1436">
        <v>0</v>
      </c>
      <c r="G13" s="251">
        <v>0</v>
      </c>
      <c r="H13" s="250">
        <v>1</v>
      </c>
      <c r="I13" s="250">
        <v>1</v>
      </c>
      <c r="J13" s="250">
        <v>1</v>
      </c>
      <c r="K13" s="250">
        <v>1</v>
      </c>
      <c r="L13" s="84">
        <v>1</v>
      </c>
      <c r="M13" s="19">
        <v>1</v>
      </c>
      <c r="N13" s="19">
        <v>1</v>
      </c>
      <c r="O13" s="85">
        <v>1</v>
      </c>
      <c r="P13" s="85">
        <v>1</v>
      </c>
    </row>
    <row r="14" spans="1:16" ht="12.75" hidden="1">
      <c r="A14" s="1435"/>
      <c r="B14" s="1434" t="s">
        <v>1486</v>
      </c>
      <c r="C14" s="37"/>
      <c r="D14" s="250">
        <v>3.8123749843660346</v>
      </c>
      <c r="E14" s="250">
        <v>3.8123749843660346</v>
      </c>
      <c r="F14" s="1437">
        <v>3.8123749843660346</v>
      </c>
      <c r="G14" s="250" t="s">
        <v>436</v>
      </c>
      <c r="H14" s="250" t="s">
        <v>436</v>
      </c>
      <c r="I14" s="250" t="s">
        <v>436</v>
      </c>
      <c r="J14" s="250" t="s">
        <v>436</v>
      </c>
      <c r="K14" s="250" t="s">
        <v>436</v>
      </c>
      <c r="L14" s="84" t="s">
        <v>436</v>
      </c>
      <c r="M14" s="19" t="s">
        <v>436</v>
      </c>
      <c r="N14" s="19" t="s">
        <v>436</v>
      </c>
      <c r="O14" s="85" t="s">
        <v>436</v>
      </c>
      <c r="P14" s="85" t="s">
        <v>436</v>
      </c>
    </row>
    <row r="15" spans="1:16" ht="12.75" hidden="1">
      <c r="A15" s="1435"/>
      <c r="B15" s="11" t="s">
        <v>1487</v>
      </c>
      <c r="C15" s="37"/>
      <c r="D15" s="86" t="s">
        <v>516</v>
      </c>
      <c r="E15" s="86" t="s">
        <v>516</v>
      </c>
      <c r="F15" s="1438" t="s">
        <v>516</v>
      </c>
      <c r="G15" s="1438" t="s">
        <v>516</v>
      </c>
      <c r="H15" s="1438" t="s">
        <v>516</v>
      </c>
      <c r="I15" s="86" t="s">
        <v>516</v>
      </c>
      <c r="J15" s="1438" t="s">
        <v>516</v>
      </c>
      <c r="K15" s="86" t="s">
        <v>516</v>
      </c>
      <c r="L15" s="42" t="s">
        <v>516</v>
      </c>
      <c r="M15" s="43" t="s">
        <v>516</v>
      </c>
      <c r="N15" s="43" t="s">
        <v>516</v>
      </c>
      <c r="O15" s="87" t="s">
        <v>516</v>
      </c>
      <c r="P15" s="87" t="s">
        <v>516</v>
      </c>
    </row>
    <row r="16" spans="1:16" ht="12.75" hidden="1">
      <c r="A16" s="1435"/>
      <c r="B16" s="11" t="s">
        <v>517</v>
      </c>
      <c r="C16" s="37"/>
      <c r="D16" s="86" t="s">
        <v>518</v>
      </c>
      <c r="E16" s="86" t="s">
        <v>518</v>
      </c>
      <c r="F16" s="1438" t="s">
        <v>518</v>
      </c>
      <c r="G16" s="1438" t="s">
        <v>518</v>
      </c>
      <c r="H16" s="1438" t="s">
        <v>518</v>
      </c>
      <c r="I16" s="86" t="s">
        <v>518</v>
      </c>
      <c r="J16" s="1438" t="s">
        <v>518</v>
      </c>
      <c r="K16" s="86" t="s">
        <v>518</v>
      </c>
      <c r="L16" s="42" t="s">
        <v>518</v>
      </c>
      <c r="M16" s="43" t="s">
        <v>518</v>
      </c>
      <c r="N16" s="43" t="s">
        <v>518</v>
      </c>
      <c r="O16" s="87" t="s">
        <v>518</v>
      </c>
      <c r="P16" s="87" t="s">
        <v>518</v>
      </c>
    </row>
    <row r="17" spans="1:16" ht="7.5" customHeight="1" hidden="1">
      <c r="A17" s="1439"/>
      <c r="B17" s="1399"/>
      <c r="C17" s="38"/>
      <c r="D17" s="86"/>
      <c r="E17" s="86"/>
      <c r="F17" s="1438"/>
      <c r="G17" s="1438"/>
      <c r="H17" s="1438"/>
      <c r="I17" s="86"/>
      <c r="J17" s="1438"/>
      <c r="K17" s="86"/>
      <c r="L17" s="42"/>
      <c r="M17" s="43"/>
      <c r="N17" s="43"/>
      <c r="O17" s="87"/>
      <c r="P17" s="87"/>
    </row>
    <row r="18" spans="1:16" ht="12.75" hidden="1">
      <c r="A18" s="1433" t="s">
        <v>1488</v>
      </c>
      <c r="B18" s="11"/>
      <c r="C18" s="37"/>
      <c r="D18" s="249"/>
      <c r="E18" s="249"/>
      <c r="F18" s="1427"/>
      <c r="G18" s="1427"/>
      <c r="H18" s="1427"/>
      <c r="I18" s="249"/>
      <c r="J18" s="1427"/>
      <c r="K18" s="249"/>
      <c r="L18" s="79"/>
      <c r="M18" s="40"/>
      <c r="N18" s="40"/>
      <c r="O18" s="80"/>
      <c r="P18" s="80"/>
    </row>
    <row r="19" spans="1:16" ht="12.75" hidden="1">
      <c r="A19" s="1433"/>
      <c r="B19" s="11" t="s">
        <v>519</v>
      </c>
      <c r="C19" s="37"/>
      <c r="D19" s="252">
        <v>6</v>
      </c>
      <c r="E19" s="252">
        <v>6</v>
      </c>
      <c r="F19" s="253">
        <v>6</v>
      </c>
      <c r="G19" s="253">
        <v>5</v>
      </c>
      <c r="H19" s="253">
        <v>5</v>
      </c>
      <c r="I19" s="252">
        <v>5</v>
      </c>
      <c r="J19" s="253">
        <v>5</v>
      </c>
      <c r="K19" s="252">
        <v>5</v>
      </c>
      <c r="L19" s="88">
        <v>5</v>
      </c>
      <c r="M19" s="44">
        <v>5</v>
      </c>
      <c r="N19" s="44">
        <v>5</v>
      </c>
      <c r="O19" s="89">
        <v>5</v>
      </c>
      <c r="P19" s="89">
        <v>5</v>
      </c>
    </row>
    <row r="20" spans="1:16" ht="12.75" hidden="1">
      <c r="A20" s="1435"/>
      <c r="B20" s="11" t="s">
        <v>1489</v>
      </c>
      <c r="C20" s="37"/>
      <c r="D20" s="246" t="s">
        <v>1490</v>
      </c>
      <c r="E20" s="246" t="s">
        <v>1490</v>
      </c>
      <c r="F20" s="1431" t="s">
        <v>1490</v>
      </c>
      <c r="G20" s="1431" t="s">
        <v>1490</v>
      </c>
      <c r="H20" s="1431" t="s">
        <v>1490</v>
      </c>
      <c r="I20" s="246" t="s">
        <v>1490</v>
      </c>
      <c r="J20" s="1431" t="s">
        <v>1490</v>
      </c>
      <c r="K20" s="246" t="s">
        <v>1490</v>
      </c>
      <c r="L20" s="81" t="s">
        <v>1490</v>
      </c>
      <c r="M20" s="41" t="s">
        <v>1490</v>
      </c>
      <c r="N20" s="41" t="s">
        <v>1490</v>
      </c>
      <c r="O20" s="82" t="s">
        <v>1490</v>
      </c>
      <c r="P20" s="82" t="s">
        <v>1490</v>
      </c>
    </row>
    <row r="21" spans="1:16" ht="12.75" hidden="1">
      <c r="A21" s="1435"/>
      <c r="B21" s="1434" t="s">
        <v>520</v>
      </c>
      <c r="C21" s="37"/>
      <c r="D21" s="86"/>
      <c r="E21" s="86"/>
      <c r="F21" s="1438"/>
      <c r="G21" s="1438"/>
      <c r="H21" s="1438"/>
      <c r="I21" s="86"/>
      <c r="J21" s="1438"/>
      <c r="K21" s="86"/>
      <c r="L21" s="42"/>
      <c r="M21" s="43"/>
      <c r="N21" s="43"/>
      <c r="O21" s="87"/>
      <c r="P21" s="87"/>
    </row>
    <row r="22" spans="1:16" ht="12.75" hidden="1">
      <c r="A22" s="1440" t="s">
        <v>1491</v>
      </c>
      <c r="B22" s="1441"/>
      <c r="C22" s="1350"/>
      <c r="D22" s="254">
        <v>0.711</v>
      </c>
      <c r="E22" s="254">
        <v>0.711</v>
      </c>
      <c r="F22" s="254">
        <v>0.711</v>
      </c>
      <c r="G22" s="254">
        <v>1.016</v>
      </c>
      <c r="H22" s="254">
        <v>0.387</v>
      </c>
      <c r="I22" s="254">
        <v>0.387</v>
      </c>
      <c r="J22" s="254">
        <v>0.387</v>
      </c>
      <c r="K22" s="254">
        <v>0.387</v>
      </c>
      <c r="L22" s="255">
        <v>0.387</v>
      </c>
      <c r="M22" s="256">
        <v>0.387</v>
      </c>
      <c r="N22" s="256">
        <v>0.387</v>
      </c>
      <c r="O22" s="257">
        <v>0.387</v>
      </c>
      <c r="P22" s="257">
        <v>0.387</v>
      </c>
    </row>
    <row r="23" spans="1:16" ht="12.75" hidden="1">
      <c r="A23" s="1433" t="s">
        <v>522</v>
      </c>
      <c r="B23" s="11"/>
      <c r="C23" s="37"/>
      <c r="D23" s="86"/>
      <c r="E23" s="86"/>
      <c r="F23" s="1438"/>
      <c r="G23" s="1438"/>
      <c r="H23" s="1438"/>
      <c r="I23" s="86"/>
      <c r="J23" s="1438"/>
      <c r="K23" s="86"/>
      <c r="L23" s="42"/>
      <c r="M23" s="43"/>
      <c r="N23" s="43"/>
      <c r="O23" s="87"/>
      <c r="P23" s="87"/>
    </row>
    <row r="24" spans="1:16" ht="12.75" hidden="1">
      <c r="A24" s="1435"/>
      <c r="B24" s="23" t="s">
        <v>523</v>
      </c>
      <c r="C24" s="37"/>
      <c r="D24" s="86"/>
      <c r="E24" s="86"/>
      <c r="F24" s="1438"/>
      <c r="G24" s="1438"/>
      <c r="H24" s="1438"/>
      <c r="I24" s="86"/>
      <c r="J24" s="1438"/>
      <c r="K24" s="86"/>
      <c r="L24" s="42"/>
      <c r="M24" s="43"/>
      <c r="N24" s="43"/>
      <c r="O24" s="87"/>
      <c r="P24" s="87"/>
    </row>
    <row r="25" spans="1:16" ht="12.75" hidden="1">
      <c r="A25" s="1435"/>
      <c r="B25" s="11" t="s">
        <v>524</v>
      </c>
      <c r="C25" s="37"/>
      <c r="D25" s="86" t="s">
        <v>525</v>
      </c>
      <c r="E25" s="86" t="s">
        <v>525</v>
      </c>
      <c r="F25" s="1438" t="s">
        <v>525</v>
      </c>
      <c r="G25" s="1438" t="s">
        <v>526</v>
      </c>
      <c r="H25" s="1438" t="s">
        <v>526</v>
      </c>
      <c r="I25" s="86" t="s">
        <v>526</v>
      </c>
      <c r="J25" s="1438" t="s">
        <v>526</v>
      </c>
      <c r="K25" s="86" t="s">
        <v>526</v>
      </c>
      <c r="L25" s="42" t="s">
        <v>526</v>
      </c>
      <c r="M25" s="43" t="s">
        <v>526</v>
      </c>
      <c r="N25" s="43" t="s">
        <v>526</v>
      </c>
      <c r="O25" s="87" t="s">
        <v>526</v>
      </c>
      <c r="P25" s="87" t="s">
        <v>526</v>
      </c>
    </row>
    <row r="26" spans="1:16" ht="12.75" hidden="1">
      <c r="A26" s="1435"/>
      <c r="B26" s="11" t="s">
        <v>527</v>
      </c>
      <c r="C26" s="37"/>
      <c r="D26" s="86"/>
      <c r="E26" s="86"/>
      <c r="F26" s="1438"/>
      <c r="G26" s="1438"/>
      <c r="H26" s="1438"/>
      <c r="I26" s="86"/>
      <c r="J26" s="1438"/>
      <c r="K26" s="86"/>
      <c r="L26" s="42"/>
      <c r="M26" s="43"/>
      <c r="N26" s="43"/>
      <c r="O26" s="87"/>
      <c r="P26" s="87"/>
    </row>
    <row r="27" spans="1:16" ht="12.75" hidden="1">
      <c r="A27" s="1435"/>
      <c r="B27" s="11"/>
      <c r="C27" s="37" t="s">
        <v>528</v>
      </c>
      <c r="D27" s="86" t="s">
        <v>529</v>
      </c>
      <c r="E27" s="86" t="s">
        <v>529</v>
      </c>
      <c r="F27" s="1438" t="s">
        <v>529</v>
      </c>
      <c r="G27" s="1438" t="s">
        <v>530</v>
      </c>
      <c r="H27" s="1438" t="s">
        <v>530</v>
      </c>
      <c r="I27" s="86" t="s">
        <v>530</v>
      </c>
      <c r="J27" s="1438" t="s">
        <v>530</v>
      </c>
      <c r="K27" s="86" t="s">
        <v>530</v>
      </c>
      <c r="L27" s="42" t="s">
        <v>530</v>
      </c>
      <c r="M27" s="43" t="s">
        <v>530</v>
      </c>
      <c r="N27" s="43" t="s">
        <v>530</v>
      </c>
      <c r="O27" s="87" t="s">
        <v>530</v>
      </c>
      <c r="P27" s="87" t="s">
        <v>530</v>
      </c>
    </row>
    <row r="28" spans="1:16" ht="12.75" hidden="1">
      <c r="A28" s="1435"/>
      <c r="B28" s="11"/>
      <c r="C28" s="37" t="s">
        <v>531</v>
      </c>
      <c r="D28" s="86" t="s">
        <v>532</v>
      </c>
      <c r="E28" s="86" t="s">
        <v>532</v>
      </c>
      <c r="F28" s="86" t="s">
        <v>532</v>
      </c>
      <c r="G28" s="86" t="s">
        <v>533</v>
      </c>
      <c r="H28" s="86" t="s">
        <v>533</v>
      </c>
      <c r="I28" s="86" t="s">
        <v>533</v>
      </c>
      <c r="J28" s="86" t="s">
        <v>533</v>
      </c>
      <c r="K28" s="86" t="s">
        <v>533</v>
      </c>
      <c r="L28" s="42" t="s">
        <v>533</v>
      </c>
      <c r="M28" s="43" t="s">
        <v>533</v>
      </c>
      <c r="N28" s="43" t="s">
        <v>533</v>
      </c>
      <c r="O28" s="87" t="s">
        <v>533</v>
      </c>
      <c r="P28" s="87" t="s">
        <v>533</v>
      </c>
    </row>
    <row r="29" spans="1:16" ht="12.75" hidden="1">
      <c r="A29" s="1435"/>
      <c r="B29" s="11"/>
      <c r="C29" s="37" t="s">
        <v>534</v>
      </c>
      <c r="D29" s="86" t="s">
        <v>526</v>
      </c>
      <c r="E29" s="86" t="s">
        <v>526</v>
      </c>
      <c r="F29" s="86" t="s">
        <v>526</v>
      </c>
      <c r="G29" s="86" t="s">
        <v>535</v>
      </c>
      <c r="H29" s="86" t="s">
        <v>535</v>
      </c>
      <c r="I29" s="86" t="s">
        <v>535</v>
      </c>
      <c r="J29" s="86" t="s">
        <v>535</v>
      </c>
      <c r="K29" s="86" t="s">
        <v>535</v>
      </c>
      <c r="L29" s="42" t="s">
        <v>535</v>
      </c>
      <c r="M29" s="43" t="s">
        <v>535</v>
      </c>
      <c r="N29" s="43" t="s">
        <v>535</v>
      </c>
      <c r="O29" s="87" t="s">
        <v>535</v>
      </c>
      <c r="P29" s="87" t="s">
        <v>535</v>
      </c>
    </row>
    <row r="30" spans="1:16" ht="12.75" hidden="1">
      <c r="A30" s="1435"/>
      <c r="B30" s="11"/>
      <c r="C30" s="37" t="s">
        <v>536</v>
      </c>
      <c r="D30" s="86" t="s">
        <v>538</v>
      </c>
      <c r="E30" s="86" t="s">
        <v>538</v>
      </c>
      <c r="F30" s="86" t="s">
        <v>538</v>
      </c>
      <c r="G30" s="1438" t="s">
        <v>1492</v>
      </c>
      <c r="H30" s="86" t="s">
        <v>539</v>
      </c>
      <c r="I30" s="86" t="s">
        <v>539</v>
      </c>
      <c r="J30" s="86" t="s">
        <v>539</v>
      </c>
      <c r="K30" s="86" t="s">
        <v>539</v>
      </c>
      <c r="L30" s="42" t="s">
        <v>539</v>
      </c>
      <c r="M30" s="43" t="s">
        <v>539</v>
      </c>
      <c r="N30" s="43" t="s">
        <v>539</v>
      </c>
      <c r="O30" s="87" t="s">
        <v>539</v>
      </c>
      <c r="P30" s="87" t="s">
        <v>539</v>
      </c>
    </row>
    <row r="31" spans="1:16" ht="12.75" hidden="1">
      <c r="A31" s="1435"/>
      <c r="B31" s="11"/>
      <c r="C31" s="37" t="s">
        <v>540</v>
      </c>
      <c r="D31" s="86" t="s">
        <v>1493</v>
      </c>
      <c r="E31" s="86" t="s">
        <v>1493</v>
      </c>
      <c r="F31" s="86" t="s">
        <v>1493</v>
      </c>
      <c r="G31" s="1438" t="s">
        <v>1494</v>
      </c>
      <c r="H31" s="86" t="s">
        <v>1495</v>
      </c>
      <c r="I31" s="86" t="s">
        <v>1495</v>
      </c>
      <c r="J31" s="86" t="s">
        <v>1495</v>
      </c>
      <c r="K31" s="86" t="s">
        <v>1495</v>
      </c>
      <c r="L31" s="42" t="s">
        <v>1495</v>
      </c>
      <c r="M31" s="43" t="s">
        <v>1495</v>
      </c>
      <c r="N31" s="43" t="s">
        <v>1495</v>
      </c>
      <c r="O31" s="87" t="s">
        <v>1495</v>
      </c>
      <c r="P31" s="87" t="s">
        <v>1495</v>
      </c>
    </row>
    <row r="32" spans="1:16" ht="7.5" customHeight="1" hidden="1">
      <c r="A32" s="1435"/>
      <c r="B32" s="11"/>
      <c r="C32" s="37"/>
      <c r="D32" s="86"/>
      <c r="E32" s="86"/>
      <c r="F32" s="1438"/>
      <c r="G32" s="1438"/>
      <c r="H32" s="1438"/>
      <c r="I32" s="86"/>
      <c r="J32" s="1438"/>
      <c r="K32" s="86"/>
      <c r="L32" s="42"/>
      <c r="M32" s="43"/>
      <c r="N32" s="43"/>
      <c r="O32" s="87"/>
      <c r="P32" s="87"/>
    </row>
    <row r="33" spans="1:16" ht="12.75" hidden="1">
      <c r="A33" s="1435"/>
      <c r="B33" s="23" t="s">
        <v>541</v>
      </c>
      <c r="C33" s="37"/>
      <c r="D33" s="86"/>
      <c r="E33" s="86"/>
      <c r="F33" s="1438"/>
      <c r="G33" s="1438"/>
      <c r="H33" s="1438"/>
      <c r="I33" s="86"/>
      <c r="J33" s="1438"/>
      <c r="K33" s="86"/>
      <c r="L33" s="42"/>
      <c r="M33" s="43"/>
      <c r="N33" s="43"/>
      <c r="O33" s="87"/>
      <c r="P33" s="87"/>
    </row>
    <row r="34" spans="1:16" ht="12.75" hidden="1">
      <c r="A34" s="1435"/>
      <c r="B34" s="11" t="s">
        <v>542</v>
      </c>
      <c r="C34" s="37"/>
      <c r="D34" s="86" t="s">
        <v>543</v>
      </c>
      <c r="E34" s="86" t="s">
        <v>543</v>
      </c>
      <c r="F34" s="1438" t="s">
        <v>543</v>
      </c>
      <c r="G34" s="1438" t="s">
        <v>543</v>
      </c>
      <c r="H34" s="1438" t="s">
        <v>543</v>
      </c>
      <c r="I34" s="86" t="s">
        <v>543</v>
      </c>
      <c r="J34" s="1438" t="s">
        <v>543</v>
      </c>
      <c r="K34" s="86" t="s">
        <v>543</v>
      </c>
      <c r="L34" s="42" t="s">
        <v>543</v>
      </c>
      <c r="M34" s="43" t="s">
        <v>543</v>
      </c>
      <c r="N34" s="43" t="s">
        <v>543</v>
      </c>
      <c r="O34" s="87" t="s">
        <v>543</v>
      </c>
      <c r="P34" s="87" t="s">
        <v>543</v>
      </c>
    </row>
    <row r="35" spans="1:16" ht="12.75" hidden="1">
      <c r="A35" s="1435"/>
      <c r="B35" s="1434" t="s">
        <v>544</v>
      </c>
      <c r="C35" s="37"/>
      <c r="D35" s="86" t="s">
        <v>545</v>
      </c>
      <c r="E35" s="86" t="s">
        <v>545</v>
      </c>
      <c r="F35" s="1438" t="s">
        <v>545</v>
      </c>
      <c r="G35" s="1438" t="s">
        <v>546</v>
      </c>
      <c r="H35" s="1438" t="s">
        <v>546</v>
      </c>
      <c r="I35" s="86" t="s">
        <v>546</v>
      </c>
      <c r="J35" s="1438" t="s">
        <v>546</v>
      </c>
      <c r="K35" s="86" t="s">
        <v>546</v>
      </c>
      <c r="L35" s="42" t="s">
        <v>546</v>
      </c>
      <c r="M35" s="43" t="s">
        <v>546</v>
      </c>
      <c r="N35" s="43" t="s">
        <v>546</v>
      </c>
      <c r="O35" s="87" t="s">
        <v>546</v>
      </c>
      <c r="P35" s="87" t="s">
        <v>546</v>
      </c>
    </row>
    <row r="36" spans="1:16" ht="12.75" hidden="1">
      <c r="A36" s="1435"/>
      <c r="B36" s="1434" t="s">
        <v>547</v>
      </c>
      <c r="C36" s="37"/>
      <c r="D36" s="86" t="s">
        <v>548</v>
      </c>
      <c r="E36" s="86" t="s">
        <v>548</v>
      </c>
      <c r="F36" s="1438" t="s">
        <v>548</v>
      </c>
      <c r="G36" s="1438" t="s">
        <v>1496</v>
      </c>
      <c r="H36" s="1438" t="s">
        <v>1496</v>
      </c>
      <c r="I36" s="86" t="s">
        <v>1496</v>
      </c>
      <c r="J36" s="1438" t="s">
        <v>1496</v>
      </c>
      <c r="K36" s="86" t="s">
        <v>1496</v>
      </c>
      <c r="L36" s="42" t="s">
        <v>1496</v>
      </c>
      <c r="M36" s="43" t="s">
        <v>1496</v>
      </c>
      <c r="N36" s="43" t="s">
        <v>1496</v>
      </c>
      <c r="O36" s="87" t="s">
        <v>1496</v>
      </c>
      <c r="P36" s="87" t="s">
        <v>1496</v>
      </c>
    </row>
    <row r="37" spans="1:16" ht="12.75" hidden="1">
      <c r="A37" s="1435"/>
      <c r="B37" s="1434" t="s">
        <v>549</v>
      </c>
      <c r="C37" s="37"/>
      <c r="D37" s="86" t="s">
        <v>550</v>
      </c>
      <c r="E37" s="86" t="s">
        <v>550</v>
      </c>
      <c r="F37" s="1438" t="s">
        <v>550</v>
      </c>
      <c r="G37" s="1438" t="s">
        <v>1497</v>
      </c>
      <c r="H37" s="1438" t="s">
        <v>1497</v>
      </c>
      <c r="I37" s="86" t="s">
        <v>1497</v>
      </c>
      <c r="J37" s="1438" t="s">
        <v>1497</v>
      </c>
      <c r="K37" s="86" t="s">
        <v>1497</v>
      </c>
      <c r="L37" s="42" t="s">
        <v>1497</v>
      </c>
      <c r="M37" s="43" t="s">
        <v>1497</v>
      </c>
      <c r="N37" s="43" t="s">
        <v>1497</v>
      </c>
      <c r="O37" s="87" t="s">
        <v>1497</v>
      </c>
      <c r="P37" s="87" t="s">
        <v>1497</v>
      </c>
    </row>
    <row r="38" spans="1:16" ht="12.75" hidden="1">
      <c r="A38" s="1435"/>
      <c r="B38" s="1434" t="s">
        <v>551</v>
      </c>
      <c r="C38" s="37"/>
      <c r="D38" s="86" t="s">
        <v>552</v>
      </c>
      <c r="E38" s="86" t="s">
        <v>552</v>
      </c>
      <c r="F38" s="1438" t="s">
        <v>552</v>
      </c>
      <c r="G38" s="1438" t="s">
        <v>1498</v>
      </c>
      <c r="H38" s="1438" t="s">
        <v>1499</v>
      </c>
      <c r="I38" s="86" t="s">
        <v>1499</v>
      </c>
      <c r="J38" s="1438" t="s">
        <v>1499</v>
      </c>
      <c r="K38" s="86" t="s">
        <v>1499</v>
      </c>
      <c r="L38" s="42" t="s">
        <v>1499</v>
      </c>
      <c r="M38" s="43" t="s">
        <v>1499</v>
      </c>
      <c r="N38" s="43" t="s">
        <v>1499</v>
      </c>
      <c r="O38" s="87" t="s">
        <v>1499</v>
      </c>
      <c r="P38" s="87" t="s">
        <v>1499</v>
      </c>
    </row>
    <row r="39" spans="1:16" ht="7.5" customHeight="1" hidden="1">
      <c r="A39" s="1439"/>
      <c r="B39" s="1442"/>
      <c r="C39" s="38"/>
      <c r="D39" s="86"/>
      <c r="E39" s="86"/>
      <c r="F39" s="1438"/>
      <c r="G39" s="1438"/>
      <c r="H39" s="1438"/>
      <c r="I39" s="86"/>
      <c r="J39" s="1438"/>
      <c r="K39" s="86"/>
      <c r="L39" s="42"/>
      <c r="M39" s="43"/>
      <c r="N39" s="43"/>
      <c r="O39" s="87"/>
      <c r="P39" s="87"/>
    </row>
    <row r="40" spans="1:42" s="1446" customFormat="1" ht="12.75" hidden="1">
      <c r="A40" s="1443"/>
      <c r="B40" s="1444" t="s">
        <v>553</v>
      </c>
      <c r="C40" s="1445"/>
      <c r="D40" s="71">
        <v>4</v>
      </c>
      <c r="E40" s="71">
        <v>4</v>
      </c>
      <c r="F40" s="45">
        <v>4</v>
      </c>
      <c r="G40" s="45"/>
      <c r="H40" s="45"/>
      <c r="I40" s="71"/>
      <c r="J40" s="45"/>
      <c r="K40" s="71"/>
      <c r="L40" s="258"/>
      <c r="M40" s="259"/>
      <c r="N40" s="259"/>
      <c r="O40" s="72"/>
      <c r="P40" s="72"/>
      <c r="AH40" s="248"/>
      <c r="AI40" s="248"/>
      <c r="AP40" s="1306"/>
    </row>
    <row r="41" spans="1:16" ht="12.75" hidden="1">
      <c r="A41" s="9" t="s">
        <v>1500</v>
      </c>
      <c r="B41" s="11"/>
      <c r="C41" s="11"/>
      <c r="D41" s="33"/>
      <c r="E41" s="33"/>
      <c r="F41" s="9"/>
      <c r="G41" s="9"/>
      <c r="H41" s="9"/>
      <c r="I41" s="33"/>
      <c r="J41" s="9"/>
      <c r="K41" s="33"/>
      <c r="L41" s="33"/>
      <c r="M41" s="27"/>
      <c r="N41" s="27"/>
      <c r="O41" s="27"/>
      <c r="P41" s="27"/>
    </row>
    <row r="42" spans="1:16" ht="12.75" hidden="1">
      <c r="A42" s="9"/>
      <c r="B42" s="11" t="s">
        <v>1501</v>
      </c>
      <c r="C42" s="11"/>
      <c r="D42" s="33"/>
      <c r="E42" s="33"/>
      <c r="F42" s="9"/>
      <c r="G42" s="9"/>
      <c r="H42" s="9"/>
      <c r="I42" s="33"/>
      <c r="J42" s="9"/>
      <c r="K42" s="33"/>
      <c r="L42" s="33"/>
      <c r="M42" s="27"/>
      <c r="N42" s="27"/>
      <c r="O42" s="27"/>
      <c r="P42" s="27"/>
    </row>
    <row r="43" spans="1:16" ht="12.75" hidden="1">
      <c r="A43" s="9"/>
      <c r="B43" s="11" t="s">
        <v>1502</v>
      </c>
      <c r="C43" s="11"/>
      <c r="D43" s="33"/>
      <c r="E43" s="33"/>
      <c r="F43" s="9"/>
      <c r="G43" s="9"/>
      <c r="H43" s="9"/>
      <c r="I43" s="33"/>
      <c r="J43" s="9"/>
      <c r="K43" s="33"/>
      <c r="L43" s="33"/>
      <c r="M43" s="27"/>
      <c r="N43" s="27"/>
      <c r="O43" s="27"/>
      <c r="P43" s="27"/>
    </row>
    <row r="44" spans="1:16" ht="12.75" hidden="1">
      <c r="A44" s="9"/>
      <c r="B44" s="11" t="s">
        <v>1503</v>
      </c>
      <c r="C44" s="11"/>
      <c r="D44" s="33"/>
      <c r="E44" s="33"/>
      <c r="F44" s="9"/>
      <c r="G44" s="9"/>
      <c r="H44" s="9"/>
      <c r="I44" s="33"/>
      <c r="J44" s="9"/>
      <c r="K44" s="33"/>
      <c r="L44" s="33"/>
      <c r="M44" s="27"/>
      <c r="N44" s="27"/>
      <c r="O44" s="27"/>
      <c r="P44" s="27"/>
    </row>
    <row r="45" spans="1:16" ht="12.75" hidden="1">
      <c r="A45" s="9"/>
      <c r="B45" s="11" t="s">
        <v>1504</v>
      </c>
      <c r="C45" s="11"/>
      <c r="D45" s="33"/>
      <c r="E45" s="33"/>
      <c r="F45" s="9"/>
      <c r="G45" s="9"/>
      <c r="H45" s="9"/>
      <c r="I45" s="33"/>
      <c r="J45" s="9"/>
      <c r="K45" s="33"/>
      <c r="L45" s="33"/>
      <c r="M45" s="27"/>
      <c r="N45" s="27"/>
      <c r="O45" s="27"/>
      <c r="P45" s="27"/>
    </row>
    <row r="46" spans="1:16" ht="12.75" hidden="1">
      <c r="A46" s="9"/>
      <c r="B46" s="11"/>
      <c r="C46" s="11"/>
      <c r="D46" s="33"/>
      <c r="E46" s="33"/>
      <c r="F46" s="9"/>
      <c r="G46" s="9"/>
      <c r="H46" s="9"/>
      <c r="I46" s="33"/>
      <c r="J46" s="9"/>
      <c r="K46" s="33"/>
      <c r="L46" s="33"/>
      <c r="M46" s="27"/>
      <c r="N46" s="27"/>
      <c r="O46" s="27"/>
      <c r="P46" s="27"/>
    </row>
    <row r="47" spans="1:16" ht="12.75" hidden="1">
      <c r="A47" s="9" t="s">
        <v>1505</v>
      </c>
      <c r="B47" s="11" t="s">
        <v>1509</v>
      </c>
      <c r="C47" s="11"/>
      <c r="D47" s="33"/>
      <c r="E47" s="33"/>
      <c r="F47" s="9"/>
      <c r="G47" s="9"/>
      <c r="H47" s="9"/>
      <c r="I47" s="33"/>
      <c r="J47" s="9"/>
      <c r="K47" s="33"/>
      <c r="L47" s="33"/>
      <c r="M47" s="27"/>
      <c r="N47" s="27"/>
      <c r="O47" s="27"/>
      <c r="P47" s="27"/>
    </row>
    <row r="48" spans="1:16" ht="12.75" hidden="1">
      <c r="A48" s="9"/>
      <c r="B48" s="11"/>
      <c r="C48" s="11" t="s">
        <v>523</v>
      </c>
      <c r="D48" s="33"/>
      <c r="E48" s="33"/>
      <c r="F48" s="9"/>
      <c r="G48" s="9"/>
      <c r="H48" s="9"/>
      <c r="I48" s="33"/>
      <c r="J48" s="9"/>
      <c r="K48" s="33"/>
      <c r="L48" s="33"/>
      <c r="M48" s="27"/>
      <c r="N48" s="27"/>
      <c r="O48" s="27"/>
      <c r="P48" s="27"/>
    </row>
    <row r="49" spans="1:16" ht="12.75" hidden="1">
      <c r="A49" s="9"/>
      <c r="B49" s="11"/>
      <c r="C49" s="11" t="s">
        <v>527</v>
      </c>
      <c r="D49" s="33"/>
      <c r="E49" s="33"/>
      <c r="F49" s="9"/>
      <c r="G49" s="9"/>
      <c r="H49" s="9"/>
      <c r="I49" s="33"/>
      <c r="J49" s="9"/>
      <c r="K49" s="33"/>
      <c r="L49" s="33"/>
      <c r="M49" s="27"/>
      <c r="N49" s="27"/>
      <c r="O49" s="27"/>
      <c r="P49" s="27"/>
    </row>
    <row r="50" spans="1:16" ht="12.75" hidden="1">
      <c r="A50" s="9"/>
      <c r="B50" s="11"/>
      <c r="C50" s="1447" t="s">
        <v>531</v>
      </c>
      <c r="D50" s="33"/>
      <c r="E50" s="33"/>
      <c r="F50" s="9"/>
      <c r="G50" s="9"/>
      <c r="H50" s="9"/>
      <c r="I50" s="33"/>
      <c r="J50" s="9"/>
      <c r="K50" s="33"/>
      <c r="L50" s="33"/>
      <c r="M50" s="27"/>
      <c r="N50" s="27"/>
      <c r="O50" s="27"/>
      <c r="P50" s="27"/>
    </row>
    <row r="51" spans="1:16" ht="12.75" hidden="1">
      <c r="A51" s="9"/>
      <c r="B51" s="11"/>
      <c r="C51" s="1447" t="s">
        <v>534</v>
      </c>
      <c r="D51" s="33"/>
      <c r="E51" s="33"/>
      <c r="F51" s="9"/>
      <c r="G51" s="9"/>
      <c r="H51" s="9"/>
      <c r="I51" s="33"/>
      <c r="J51" s="9"/>
      <c r="K51" s="33"/>
      <c r="L51" s="33"/>
      <c r="M51" s="27"/>
      <c r="N51" s="27"/>
      <c r="O51" s="27"/>
      <c r="P51" s="27"/>
    </row>
    <row r="52" spans="1:16" ht="12.75" hidden="1">
      <c r="A52" s="9"/>
      <c r="B52" s="11"/>
      <c r="C52" s="1447" t="s">
        <v>536</v>
      </c>
      <c r="D52" s="33"/>
      <c r="E52" s="33"/>
      <c r="F52" s="9"/>
      <c r="G52" s="9"/>
      <c r="H52" s="9"/>
      <c r="I52" s="33"/>
      <c r="J52" s="9"/>
      <c r="K52" s="33"/>
      <c r="L52" s="33"/>
      <c r="M52" s="27"/>
      <c r="N52" s="27"/>
      <c r="O52" s="27"/>
      <c r="P52" s="27"/>
    </row>
    <row r="53" spans="1:16" ht="12.75" hidden="1">
      <c r="A53" s="9"/>
      <c r="B53" s="11"/>
      <c r="C53" s="1447" t="s">
        <v>1510</v>
      </c>
      <c r="D53" s="33"/>
      <c r="E53" s="33"/>
      <c r="F53" s="9"/>
      <c r="G53" s="9"/>
      <c r="H53" s="9"/>
      <c r="I53" s="33"/>
      <c r="J53" s="9"/>
      <c r="K53" s="33"/>
      <c r="L53" s="33"/>
      <c r="M53" s="27"/>
      <c r="N53" s="27"/>
      <c r="O53" s="27"/>
      <c r="P53" s="27"/>
    </row>
    <row r="54" spans="1:16" ht="12.75" hidden="1">
      <c r="A54" s="9"/>
      <c r="B54" s="11"/>
      <c r="C54" s="1447" t="s">
        <v>1511</v>
      </c>
      <c r="D54" s="33"/>
      <c r="E54" s="33"/>
      <c r="F54" s="9"/>
      <c r="G54" s="9"/>
      <c r="H54" s="9"/>
      <c r="I54" s="33"/>
      <c r="J54" s="9"/>
      <c r="K54" s="33"/>
      <c r="L54" s="33"/>
      <c r="M54" s="27"/>
      <c r="N54" s="27"/>
      <c r="O54" s="27"/>
      <c r="P54" s="27"/>
    </row>
    <row r="55" spans="1:16" ht="12.75" hidden="1">
      <c r="A55" s="9"/>
      <c r="B55" s="11"/>
      <c r="C55" s="1447" t="s">
        <v>1512</v>
      </c>
      <c r="D55" s="33"/>
      <c r="E55" s="33"/>
      <c r="F55" s="9"/>
      <c r="G55" s="9"/>
      <c r="H55" s="9"/>
      <c r="I55" s="33"/>
      <c r="J55" s="9"/>
      <c r="K55" s="33"/>
      <c r="L55" s="33"/>
      <c r="M55" s="27"/>
      <c r="N55" s="27"/>
      <c r="O55" s="27"/>
      <c r="P55" s="27"/>
    </row>
    <row r="56" spans="1:16" ht="12.75" hidden="1">
      <c r="A56" s="9"/>
      <c r="B56" s="11"/>
      <c r="C56" s="1447" t="s">
        <v>1513</v>
      </c>
      <c r="D56" s="33"/>
      <c r="E56" s="33"/>
      <c r="F56" s="9"/>
      <c r="G56" s="9"/>
      <c r="H56" s="9"/>
      <c r="I56" s="33"/>
      <c r="J56" s="9"/>
      <c r="K56" s="33"/>
      <c r="L56" s="33"/>
      <c r="M56" s="27"/>
      <c r="N56" s="27"/>
      <c r="O56" s="27"/>
      <c r="P56" s="27"/>
    </row>
    <row r="57" spans="1:16" ht="12.75" hidden="1">
      <c r="A57" s="9"/>
      <c r="B57" s="11"/>
      <c r="C57" s="11" t="s">
        <v>541</v>
      </c>
      <c r="D57" s="33"/>
      <c r="E57" s="33"/>
      <c r="F57" s="9"/>
      <c r="G57" s="9"/>
      <c r="H57" s="9"/>
      <c r="I57" s="33"/>
      <c r="J57" s="9"/>
      <c r="K57" s="33"/>
      <c r="L57" s="33"/>
      <c r="M57" s="27"/>
      <c r="N57" s="27"/>
      <c r="O57" s="27"/>
      <c r="P57" s="27"/>
    </row>
    <row r="58" spans="1:16" ht="12.75" hidden="1">
      <c r="A58" s="9"/>
      <c r="B58" s="11"/>
      <c r="C58" s="11" t="s">
        <v>542</v>
      </c>
      <c r="D58" s="33"/>
      <c r="E58" s="33"/>
      <c r="F58" s="9"/>
      <c r="G58" s="9"/>
      <c r="H58" s="9"/>
      <c r="I58" s="33"/>
      <c r="J58" s="9"/>
      <c r="K58" s="33"/>
      <c r="L58" s="33"/>
      <c r="M58" s="27"/>
      <c r="N58" s="27"/>
      <c r="O58" s="27"/>
      <c r="P58" s="27"/>
    </row>
    <row r="59" spans="1:16" ht="12.75" hidden="1">
      <c r="A59" s="9"/>
      <c r="B59" s="11"/>
      <c r="C59" s="13" t="s">
        <v>1514</v>
      </c>
      <c r="D59" s="33"/>
      <c r="E59" s="33"/>
      <c r="F59" s="9"/>
      <c r="G59" s="9"/>
      <c r="H59" s="9"/>
      <c r="I59" s="33"/>
      <c r="J59" s="9"/>
      <c r="K59" s="33"/>
      <c r="L59" s="33"/>
      <c r="M59" s="27"/>
      <c r="N59" s="27"/>
      <c r="O59" s="27"/>
      <c r="P59" s="27"/>
    </row>
    <row r="60" spans="1:16" ht="12.75" hidden="1">
      <c r="A60" s="9"/>
      <c r="B60" s="11"/>
      <c r="C60" s="13" t="s">
        <v>1515</v>
      </c>
      <c r="D60" s="33"/>
      <c r="E60" s="33"/>
      <c r="F60" s="9"/>
      <c r="G60" s="9"/>
      <c r="H60" s="9"/>
      <c r="I60" s="33"/>
      <c r="J60" s="9"/>
      <c r="K60" s="33"/>
      <c r="L60" s="33"/>
      <c r="M60" s="27"/>
      <c r="N60" s="27"/>
      <c r="O60" s="27"/>
      <c r="P60" s="27"/>
    </row>
    <row r="61" spans="1:16" ht="12.75" hidden="1">
      <c r="A61" s="9"/>
      <c r="B61" s="11"/>
      <c r="C61" s="1434" t="s">
        <v>549</v>
      </c>
      <c r="D61" s="33"/>
      <c r="E61" s="33"/>
      <c r="F61" s="9"/>
      <c r="G61" s="9"/>
      <c r="H61" s="9"/>
      <c r="I61" s="33"/>
      <c r="J61" s="9"/>
      <c r="K61" s="33"/>
      <c r="L61" s="33"/>
      <c r="M61" s="27"/>
      <c r="N61" s="27"/>
      <c r="O61" s="27"/>
      <c r="P61" s="27"/>
    </row>
    <row r="62" spans="1:16" ht="12.75" hidden="1">
      <c r="A62" s="9"/>
      <c r="B62" s="11"/>
      <c r="C62" s="1434"/>
      <c r="D62" s="33"/>
      <c r="E62" s="33"/>
      <c r="F62" s="9"/>
      <c r="G62" s="9"/>
      <c r="H62" s="9"/>
      <c r="I62" s="33"/>
      <c r="J62" s="9"/>
      <c r="K62" s="33"/>
      <c r="L62" s="33"/>
      <c r="M62" s="27"/>
      <c r="N62" s="27"/>
      <c r="O62" s="27"/>
      <c r="P62" s="27"/>
    </row>
    <row r="63" spans="1:16" ht="12.75" hidden="1">
      <c r="A63" s="1448" t="s">
        <v>555</v>
      </c>
      <c r="B63" s="11"/>
      <c r="C63" s="11"/>
      <c r="D63" s="33"/>
      <c r="E63" s="33"/>
      <c r="F63" s="9"/>
      <c r="G63" s="9"/>
      <c r="H63" s="9"/>
      <c r="I63" s="33"/>
      <c r="J63" s="9"/>
      <c r="K63" s="33"/>
      <c r="L63" s="33"/>
      <c r="M63" s="27"/>
      <c r="N63" s="27"/>
      <c r="O63" s="27"/>
      <c r="P63" s="27"/>
    </row>
    <row r="64" spans="1:16" ht="12.75" hidden="1">
      <c r="A64" s="1448" t="s">
        <v>556</v>
      </c>
      <c r="B64" s="11"/>
      <c r="C64" s="11"/>
      <c r="D64" s="33"/>
      <c r="E64" s="33"/>
      <c r="F64" s="9"/>
      <c r="G64" s="9"/>
      <c r="H64" s="9"/>
      <c r="I64" s="33"/>
      <c r="J64" s="9"/>
      <c r="K64" s="33"/>
      <c r="L64" s="33"/>
      <c r="M64" s="27"/>
      <c r="N64" s="27"/>
      <c r="O64" s="27"/>
      <c r="P64" s="27"/>
    </row>
    <row r="65" spans="2:3" ht="12.75" hidden="1">
      <c r="B65" s="1449"/>
      <c r="C65" s="1449"/>
    </row>
    <row r="66" spans="1:49" s="343" customFormat="1" ht="12.75">
      <c r="A66" s="1645" t="s">
        <v>38</v>
      </c>
      <c r="B66" s="1645"/>
      <c r="C66" s="1645"/>
      <c r="D66" s="1645"/>
      <c r="E66" s="1645"/>
      <c r="F66" s="1645"/>
      <c r="G66" s="1645"/>
      <c r="H66" s="1645"/>
      <c r="I66" s="1645"/>
      <c r="J66" s="1645"/>
      <c r="K66" s="1645"/>
      <c r="L66" s="1645"/>
      <c r="M66" s="1645"/>
      <c r="N66" s="1645"/>
      <c r="O66" s="1645"/>
      <c r="P66" s="1645"/>
      <c r="Q66" s="1645"/>
      <c r="R66" s="1645"/>
      <c r="S66" s="1645"/>
      <c r="T66" s="1645"/>
      <c r="U66" s="1645"/>
      <c r="V66" s="1645"/>
      <c r="W66" s="618"/>
      <c r="X66" s="618"/>
      <c r="Y66" s="618"/>
      <c r="Z66" s="618"/>
      <c r="AA66" s="618"/>
      <c r="AB66" s="618"/>
      <c r="AC66" s="618"/>
      <c r="AD66" s="618"/>
      <c r="AE66" s="618"/>
      <c r="AF66" s="618"/>
      <c r="AG66" s="618"/>
      <c r="AH66" s="618"/>
      <c r="AI66" s="618"/>
      <c r="AJ66" s="618"/>
      <c r="AK66" s="618"/>
      <c r="AL66" s="618"/>
      <c r="AM66" s="618"/>
      <c r="AN66" s="618"/>
      <c r="AO66" s="618"/>
      <c r="AP66" s="618"/>
      <c r="AQ66" s="618"/>
      <c r="AR66" s="618"/>
      <c r="AS66" s="618"/>
      <c r="AT66" s="1298"/>
      <c r="AU66" s="1298"/>
      <c r="AV66" s="1298"/>
      <c r="AW66" s="1298"/>
    </row>
    <row r="67" spans="1:49" ht="15.75">
      <c r="A67" s="1587" t="s">
        <v>514</v>
      </c>
      <c r="B67" s="1587"/>
      <c r="C67" s="1587"/>
      <c r="D67" s="1587"/>
      <c r="E67" s="1587"/>
      <c r="F67" s="1587"/>
      <c r="G67" s="1587"/>
      <c r="H67" s="1587"/>
      <c r="I67" s="1587"/>
      <c r="J67" s="1587"/>
      <c r="K67" s="1587"/>
      <c r="L67" s="1587"/>
      <c r="M67" s="1587"/>
      <c r="N67" s="1587"/>
      <c r="O67" s="1587"/>
      <c r="P67" s="1587"/>
      <c r="Q67" s="1587"/>
      <c r="R67" s="1587"/>
      <c r="S67" s="1587"/>
      <c r="T67" s="1587"/>
      <c r="U67" s="1587"/>
      <c r="V67" s="1587"/>
      <c r="W67" s="1549"/>
      <c r="X67" s="1549"/>
      <c r="Y67" s="1549"/>
      <c r="Z67" s="1549"/>
      <c r="AA67" s="1549"/>
      <c r="AB67" s="1549"/>
      <c r="AC67" s="1549"/>
      <c r="AD67" s="1549"/>
      <c r="AE67" s="1549"/>
      <c r="AF67" s="1549"/>
      <c r="AG67" s="1549"/>
      <c r="AH67" s="1549"/>
      <c r="AI67" s="1549"/>
      <c r="AJ67" s="1549"/>
      <c r="AK67" s="1549"/>
      <c r="AL67" s="1549"/>
      <c r="AM67" s="1549"/>
      <c r="AN67" s="1549"/>
      <c r="AO67" s="1549"/>
      <c r="AP67" s="1549"/>
      <c r="AQ67" s="1549"/>
      <c r="AR67" s="1549"/>
      <c r="AS67" s="1549"/>
      <c r="AT67" s="1449"/>
      <c r="AU67" s="1449"/>
      <c r="AV67" s="1449"/>
      <c r="AW67" s="1449"/>
    </row>
    <row r="68" spans="1:49" ht="12.75">
      <c r="A68" s="1626" t="s">
        <v>557</v>
      </c>
      <c r="B68" s="1626"/>
      <c r="C68" s="1626"/>
      <c r="D68" s="1626"/>
      <c r="E68" s="1626"/>
      <c r="F68" s="1626"/>
      <c r="G68" s="1626"/>
      <c r="H68" s="1626"/>
      <c r="I68" s="1626"/>
      <c r="J68" s="1626"/>
      <c r="K68" s="1626"/>
      <c r="L68" s="1626"/>
      <c r="M68" s="1626"/>
      <c r="N68" s="1626"/>
      <c r="O68" s="1626"/>
      <c r="P68" s="1626"/>
      <c r="Q68" s="1626"/>
      <c r="R68" s="1626"/>
      <c r="S68" s="1626"/>
      <c r="T68" s="1626"/>
      <c r="U68" s="1626"/>
      <c r="V68" s="1626"/>
      <c r="W68" s="1543"/>
      <c r="X68" s="1543"/>
      <c r="Y68" s="1543"/>
      <c r="Z68" s="1543"/>
      <c r="AA68" s="1543"/>
      <c r="AB68" s="1543"/>
      <c r="AC68" s="1543"/>
      <c r="AD68" s="1543"/>
      <c r="AE68" s="1543"/>
      <c r="AF68" s="1543"/>
      <c r="AG68" s="1543"/>
      <c r="AH68" s="1543"/>
      <c r="AI68" s="1543"/>
      <c r="AJ68" s="1543"/>
      <c r="AK68" s="1543"/>
      <c r="AL68" s="1543"/>
      <c r="AM68" s="1543"/>
      <c r="AN68" s="1543"/>
      <c r="AO68" s="1543"/>
      <c r="AP68" s="1543"/>
      <c r="AQ68" s="1543"/>
      <c r="AR68" s="1543"/>
      <c r="AS68" s="1543"/>
      <c r="AT68" s="1449"/>
      <c r="AU68" s="1449"/>
      <c r="AV68" s="1449"/>
      <c r="AW68" s="1449"/>
    </row>
    <row r="69" spans="1:49" ht="13.5" thickBot="1">
      <c r="A69" s="9"/>
      <c r="B69" s="9"/>
      <c r="C69" s="9"/>
      <c r="D69" s="33"/>
      <c r="E69" s="33"/>
      <c r="F69" s="9"/>
      <c r="G69" s="9"/>
      <c r="H69" s="9"/>
      <c r="I69" s="33"/>
      <c r="J69" s="9"/>
      <c r="K69" s="33"/>
      <c r="L69" s="33"/>
      <c r="M69" s="27"/>
      <c r="N69" s="27"/>
      <c r="O69" s="27"/>
      <c r="P69" s="27"/>
      <c r="U69" s="1449"/>
      <c r="V69" s="1449"/>
      <c r="W69" s="1449"/>
      <c r="X69" s="1449"/>
      <c r="Y69" s="1449"/>
      <c r="Z69" s="1449"/>
      <c r="AA69" s="1449"/>
      <c r="AB69" s="1449"/>
      <c r="AC69" s="1449"/>
      <c r="AD69" s="1449"/>
      <c r="AE69" s="1449"/>
      <c r="AF69" s="1449"/>
      <c r="AG69" s="1449"/>
      <c r="AH69" s="43"/>
      <c r="AI69" s="43"/>
      <c r="AJ69" s="1449"/>
      <c r="AK69" s="1449"/>
      <c r="AL69" s="1449"/>
      <c r="AM69" s="1449"/>
      <c r="AN69" s="1449"/>
      <c r="AO69" s="1449"/>
      <c r="AP69" s="342"/>
      <c r="AQ69" s="1449"/>
      <c r="AR69" s="1449"/>
      <c r="AS69" s="1449"/>
      <c r="AT69" s="1449"/>
      <c r="AU69" s="1449"/>
      <c r="AV69" s="1449"/>
      <c r="AW69" s="1449"/>
    </row>
    <row r="70" spans="1:49" ht="12.75" customHeight="1" thickTop="1">
      <c r="A70" s="1670" t="s">
        <v>515</v>
      </c>
      <c r="B70" s="1671"/>
      <c r="C70" s="1672"/>
      <c r="D70" s="370">
        <v>2003</v>
      </c>
      <c r="E70" s="370">
        <v>2004</v>
      </c>
      <c r="F70" s="371">
        <v>2005</v>
      </c>
      <c r="G70" s="370">
        <v>2005</v>
      </c>
      <c r="H70" s="370">
        <v>2006</v>
      </c>
      <c r="I70" s="370">
        <v>2006</v>
      </c>
      <c r="J70" s="371">
        <v>2006</v>
      </c>
      <c r="K70" s="370">
        <v>2006</v>
      </c>
      <c r="L70" s="370">
        <v>2007</v>
      </c>
      <c r="M70" s="370">
        <v>2007</v>
      </c>
      <c r="N70" s="371">
        <v>2007</v>
      </c>
      <c r="O70" s="370">
        <v>2007</v>
      </c>
      <c r="P70" s="370">
        <v>2008</v>
      </c>
      <c r="Q70" s="370">
        <v>2008</v>
      </c>
      <c r="R70" s="370">
        <v>2008</v>
      </c>
      <c r="S70" s="370">
        <v>2008</v>
      </c>
      <c r="T70" s="370">
        <v>2008</v>
      </c>
      <c r="U70" s="370">
        <v>2008</v>
      </c>
      <c r="V70" s="1551">
        <v>2008</v>
      </c>
      <c r="W70" s="1552"/>
      <c r="X70" s="1552"/>
      <c r="Y70" s="1552"/>
      <c r="Z70" s="1552"/>
      <c r="AA70" s="1552"/>
      <c r="AB70" s="1552"/>
      <c r="AC70" s="1552"/>
      <c r="AD70" s="1552"/>
      <c r="AE70" s="1552"/>
      <c r="AF70" s="1552"/>
      <c r="AG70" s="1552"/>
      <c r="AH70" s="1673"/>
      <c r="AI70" s="1673"/>
      <c r="AJ70" s="1673"/>
      <c r="AK70" s="1673"/>
      <c r="AL70" s="1673"/>
      <c r="AM70" s="1553"/>
      <c r="AN70" s="1553"/>
      <c r="AO70" s="1553"/>
      <c r="AP70" s="1553"/>
      <c r="AQ70" s="1553"/>
      <c r="AR70" s="1553"/>
      <c r="AS70" s="1553"/>
      <c r="AT70" s="1449"/>
      <c r="AU70" s="1449"/>
      <c r="AV70" s="1449"/>
      <c r="AW70" s="1449"/>
    </row>
    <row r="71" spans="1:49" ht="12.75">
      <c r="A71" s="1675" t="s">
        <v>558</v>
      </c>
      <c r="B71" s="1676"/>
      <c r="C71" s="1677"/>
      <c r="D71" s="119" t="s">
        <v>394</v>
      </c>
      <c r="E71" s="119" t="s">
        <v>394</v>
      </c>
      <c r="F71" s="219" t="s">
        <v>394</v>
      </c>
      <c r="G71" s="119" t="s">
        <v>353</v>
      </c>
      <c r="H71" s="119" t="s">
        <v>355</v>
      </c>
      <c r="I71" s="119" t="s">
        <v>357</v>
      </c>
      <c r="J71" s="219" t="s">
        <v>394</v>
      </c>
      <c r="K71" s="119" t="s">
        <v>353</v>
      </c>
      <c r="L71" s="119" t="s">
        <v>355</v>
      </c>
      <c r="M71" s="119" t="s">
        <v>357</v>
      </c>
      <c r="N71" s="219" t="s">
        <v>394</v>
      </c>
      <c r="O71" s="119" t="s">
        <v>353</v>
      </c>
      <c r="P71" s="119" t="s">
        <v>355</v>
      </c>
      <c r="Q71" s="119" t="s">
        <v>356</v>
      </c>
      <c r="R71" s="119" t="s">
        <v>626</v>
      </c>
      <c r="S71" s="119" t="s">
        <v>357</v>
      </c>
      <c r="T71" s="119" t="s">
        <v>24</v>
      </c>
      <c r="U71" s="119" t="s">
        <v>1238</v>
      </c>
      <c r="V71" s="1554" t="s">
        <v>394</v>
      </c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1555"/>
      <c r="AH71" s="1674"/>
      <c r="AI71" s="1674"/>
      <c r="AJ71" s="1674"/>
      <c r="AK71" s="1674"/>
      <c r="AL71" s="1674"/>
      <c r="AM71" s="1553"/>
      <c r="AN71" s="1553"/>
      <c r="AO71" s="1553"/>
      <c r="AP71" s="1553"/>
      <c r="AQ71" s="1553"/>
      <c r="AR71" s="1553"/>
      <c r="AS71" s="1553"/>
      <c r="AT71" s="1449"/>
      <c r="AU71" s="1449"/>
      <c r="AV71" s="1449"/>
      <c r="AW71" s="1449"/>
    </row>
    <row r="72" spans="1:49" ht="12.75">
      <c r="A72" s="319" t="s">
        <v>566</v>
      </c>
      <c r="B72" s="11"/>
      <c r="C72" s="37"/>
      <c r="D72" s="43"/>
      <c r="E72" s="43"/>
      <c r="F72" s="1460"/>
      <c r="G72" s="114"/>
      <c r="H72" s="114"/>
      <c r="I72" s="43"/>
      <c r="J72" s="87"/>
      <c r="K72" s="43"/>
      <c r="L72" s="43"/>
      <c r="M72" s="43"/>
      <c r="N72" s="80"/>
      <c r="O72" s="40"/>
      <c r="P72" s="40"/>
      <c r="Q72" s="40"/>
      <c r="R72" s="40"/>
      <c r="S72" s="40"/>
      <c r="T72" s="40"/>
      <c r="U72" s="1449"/>
      <c r="V72" s="1466"/>
      <c r="W72" s="1449"/>
      <c r="X72" s="1449"/>
      <c r="Y72" s="1449"/>
      <c r="Z72" s="1449"/>
      <c r="AA72" s="1449"/>
      <c r="AB72" s="1449"/>
      <c r="AC72" s="1449"/>
      <c r="AD72" s="1449"/>
      <c r="AE72" s="1449"/>
      <c r="AF72" s="1449"/>
      <c r="AG72" s="1449"/>
      <c r="AH72" s="43"/>
      <c r="AI72" s="43"/>
      <c r="AJ72" s="1449"/>
      <c r="AK72" s="1449"/>
      <c r="AL72" s="1449"/>
      <c r="AM72" s="1449"/>
      <c r="AN72" s="1449"/>
      <c r="AO72" s="1449"/>
      <c r="AP72" s="342"/>
      <c r="AQ72" s="1449"/>
      <c r="AR72" s="1449"/>
      <c r="AS72" s="1449"/>
      <c r="AT72" s="1449"/>
      <c r="AU72" s="1449"/>
      <c r="AV72" s="1449"/>
      <c r="AW72" s="1449"/>
    </row>
    <row r="73" spans="1:49" ht="12.75">
      <c r="A73" s="319"/>
      <c r="B73" s="11" t="s">
        <v>519</v>
      </c>
      <c r="C73" s="37"/>
      <c r="D73" s="44">
        <v>6</v>
      </c>
      <c r="E73" s="44">
        <v>6</v>
      </c>
      <c r="F73" s="660">
        <v>5</v>
      </c>
      <c r="G73" s="1451">
        <v>5</v>
      </c>
      <c r="H73" s="1451">
        <v>5</v>
      </c>
      <c r="I73" s="44">
        <v>5</v>
      </c>
      <c r="J73" s="89">
        <v>5</v>
      </c>
      <c r="K73" s="44">
        <v>5</v>
      </c>
      <c r="L73" s="44">
        <v>5</v>
      </c>
      <c r="M73" s="44">
        <v>5</v>
      </c>
      <c r="N73" s="89">
        <v>5</v>
      </c>
      <c r="O73" s="44">
        <v>5</v>
      </c>
      <c r="P73" s="44">
        <v>5</v>
      </c>
      <c r="Q73" s="44">
        <v>5</v>
      </c>
      <c r="R73" s="44">
        <v>5</v>
      </c>
      <c r="S73" s="44">
        <v>5</v>
      </c>
      <c r="T73" s="44">
        <v>5</v>
      </c>
      <c r="U73" s="44">
        <v>5</v>
      </c>
      <c r="V73" s="1308">
        <v>5</v>
      </c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1449"/>
      <c r="AU73" s="1449"/>
      <c r="AV73" s="1449"/>
      <c r="AW73" s="1449"/>
    </row>
    <row r="74" spans="1:49" ht="12.75">
      <c r="A74" s="300"/>
      <c r="B74" s="11" t="s">
        <v>567</v>
      </c>
      <c r="C74" s="37"/>
      <c r="D74" s="43">
        <v>5.5</v>
      </c>
      <c r="E74" s="43">
        <v>5.5</v>
      </c>
      <c r="F74" s="1460">
        <v>5.5</v>
      </c>
      <c r="G74" s="1451">
        <v>6</v>
      </c>
      <c r="H74" s="1451">
        <v>6</v>
      </c>
      <c r="I74" s="43">
        <v>6.25</v>
      </c>
      <c r="J74" s="87">
        <v>6.25</v>
      </c>
      <c r="K74" s="43">
        <v>6.25</v>
      </c>
      <c r="L74" s="43">
        <v>6.25</v>
      </c>
      <c r="M74" s="43">
        <v>6.25</v>
      </c>
      <c r="N74" s="87">
        <v>6.25</v>
      </c>
      <c r="O74" s="43">
        <v>6.25</v>
      </c>
      <c r="P74" s="43">
        <v>6.25</v>
      </c>
      <c r="Q74" s="43">
        <v>6.25</v>
      </c>
      <c r="R74" s="43">
        <v>6.25</v>
      </c>
      <c r="S74" s="43">
        <v>6.25</v>
      </c>
      <c r="T74" s="43">
        <v>6.25</v>
      </c>
      <c r="U74" s="43">
        <v>6.25</v>
      </c>
      <c r="V74" s="372">
        <v>6.25</v>
      </c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1449"/>
      <c r="AU74" s="1449"/>
      <c r="AV74" s="1449"/>
      <c r="AW74" s="1449"/>
    </row>
    <row r="75" spans="1:49" ht="12.75" hidden="1">
      <c r="A75" s="321"/>
      <c r="B75" s="1442" t="s">
        <v>520</v>
      </c>
      <c r="C75" s="38"/>
      <c r="D75" s="41"/>
      <c r="E75" s="41"/>
      <c r="F75" s="1430"/>
      <c r="G75" s="1429"/>
      <c r="H75" s="1429"/>
      <c r="I75" s="41"/>
      <c r="J75" s="82"/>
      <c r="K75" s="41"/>
      <c r="L75" s="41"/>
      <c r="M75" s="41"/>
      <c r="N75" s="82"/>
      <c r="O75" s="41"/>
      <c r="P75" s="41"/>
      <c r="Q75" s="41"/>
      <c r="R75" s="41"/>
      <c r="S75" s="41"/>
      <c r="T75" s="41"/>
      <c r="U75" s="1449"/>
      <c r="V75" s="1466"/>
      <c r="W75" s="1449"/>
      <c r="X75" s="1449"/>
      <c r="Y75" s="1449"/>
      <c r="Z75" s="1449"/>
      <c r="AA75" s="1449"/>
      <c r="AB75" s="1449"/>
      <c r="AC75" s="1449"/>
      <c r="AD75" s="1449"/>
      <c r="AE75" s="1449"/>
      <c r="AF75" s="1449"/>
      <c r="AG75" s="1449"/>
      <c r="AH75" s="43"/>
      <c r="AI75" s="43"/>
      <c r="AJ75" s="1449"/>
      <c r="AK75" s="1449"/>
      <c r="AL75" s="1449"/>
      <c r="AM75" s="1449"/>
      <c r="AN75" s="1449"/>
      <c r="AO75" s="1449"/>
      <c r="AP75" s="342"/>
      <c r="AQ75" s="1449"/>
      <c r="AR75" s="1449"/>
      <c r="AS75" s="1449"/>
      <c r="AT75" s="1449"/>
      <c r="AU75" s="1449"/>
      <c r="AV75" s="1449"/>
      <c r="AW75" s="1449"/>
    </row>
    <row r="76" spans="1:42" s="1449" customFormat="1" ht="12.75">
      <c r="A76" s="300"/>
      <c r="B76" s="11" t="s">
        <v>568</v>
      </c>
      <c r="C76" s="37"/>
      <c r="D76" s="42"/>
      <c r="E76" s="43"/>
      <c r="F76" s="1460"/>
      <c r="G76" s="114"/>
      <c r="H76" s="114"/>
      <c r="I76" s="114"/>
      <c r="J76" s="1460"/>
      <c r="K76" s="114"/>
      <c r="L76" s="114"/>
      <c r="M76" s="114"/>
      <c r="N76" s="87"/>
      <c r="O76" s="43"/>
      <c r="P76" s="43"/>
      <c r="Q76" s="43"/>
      <c r="R76" s="43"/>
      <c r="S76" s="43"/>
      <c r="T76" s="43"/>
      <c r="V76" s="1466"/>
      <c r="AH76" s="43"/>
      <c r="AI76" s="43"/>
      <c r="AP76" s="342"/>
    </row>
    <row r="77" spans="1:45" s="1449" customFormat="1" ht="12.75">
      <c r="A77" s="300"/>
      <c r="B77" s="11"/>
      <c r="C77" s="37" t="s">
        <v>569</v>
      </c>
      <c r="D77" s="44">
        <v>3</v>
      </c>
      <c r="E77" s="44">
        <v>2</v>
      </c>
      <c r="F77" s="1460">
        <v>1.5</v>
      </c>
      <c r="G77" s="114">
        <v>1.5</v>
      </c>
      <c r="H77" s="114">
        <v>1.5</v>
      </c>
      <c r="I77" s="114">
        <v>1.5</v>
      </c>
      <c r="J77" s="1460">
        <v>1.5</v>
      </c>
      <c r="K77" s="114">
        <v>1.5</v>
      </c>
      <c r="L77" s="114">
        <v>1.5</v>
      </c>
      <c r="M77" s="114">
        <v>1.5</v>
      </c>
      <c r="N77" s="1460">
        <v>1.5</v>
      </c>
      <c r="O77" s="43">
        <v>1.5</v>
      </c>
      <c r="P77" s="43">
        <v>1.5</v>
      </c>
      <c r="Q77" s="43">
        <v>1.5</v>
      </c>
      <c r="R77" s="43">
        <v>1.5</v>
      </c>
      <c r="S77" s="43">
        <v>1.5</v>
      </c>
      <c r="T77" s="43">
        <v>1.5</v>
      </c>
      <c r="U77" s="43">
        <v>1.5</v>
      </c>
      <c r="V77" s="372">
        <v>1.5</v>
      </c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4"/>
      <c r="AI77" s="44"/>
      <c r="AJ77" s="43"/>
      <c r="AK77" s="43"/>
      <c r="AL77" s="43"/>
      <c r="AM77" s="43"/>
      <c r="AN77" s="43"/>
      <c r="AO77" s="43"/>
      <c r="AP77" s="43"/>
      <c r="AQ77" s="43"/>
      <c r="AR77" s="43"/>
      <c r="AS77" s="43"/>
    </row>
    <row r="78" spans="1:45" s="1449" customFormat="1" ht="12.75">
      <c r="A78" s="300"/>
      <c r="B78" s="11"/>
      <c r="C78" s="37" t="s">
        <v>571</v>
      </c>
      <c r="D78" s="43">
        <v>4.5</v>
      </c>
      <c r="E78" s="43">
        <v>4.5</v>
      </c>
      <c r="F78" s="660">
        <v>3</v>
      </c>
      <c r="G78" s="114">
        <v>3.5</v>
      </c>
      <c r="H78" s="114">
        <v>3.5</v>
      </c>
      <c r="I78" s="114">
        <v>3.5</v>
      </c>
      <c r="J78" s="1460">
        <v>3.5</v>
      </c>
      <c r="K78" s="114">
        <v>3.5</v>
      </c>
      <c r="L78" s="114">
        <v>3.5</v>
      </c>
      <c r="M78" s="114">
        <v>3.5</v>
      </c>
      <c r="N78" s="1460">
        <v>3.5</v>
      </c>
      <c r="O78" s="120">
        <v>2.5</v>
      </c>
      <c r="P78" s="43">
        <v>2.5</v>
      </c>
      <c r="Q78" s="43">
        <v>2.5</v>
      </c>
      <c r="R78" s="43">
        <v>2.5</v>
      </c>
      <c r="S78" s="43">
        <v>2.5</v>
      </c>
      <c r="T78" s="43">
        <v>2.5</v>
      </c>
      <c r="U78" s="43">
        <v>2.5</v>
      </c>
      <c r="V78" s="372">
        <v>2.5</v>
      </c>
      <c r="W78" s="43"/>
      <c r="X78" s="43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3"/>
      <c r="AL78" s="43"/>
      <c r="AM78" s="43"/>
      <c r="AN78" s="43"/>
      <c r="AO78" s="43"/>
      <c r="AP78" s="43"/>
      <c r="AQ78" s="1452"/>
      <c r="AR78" s="1452"/>
      <c r="AS78" s="1452"/>
    </row>
    <row r="79" spans="1:45" s="1449" customFormat="1" ht="12.75">
      <c r="A79" s="300"/>
      <c r="B79" s="11"/>
      <c r="C79" s="37" t="s">
        <v>570</v>
      </c>
      <c r="D79" s="120">
        <v>4.5</v>
      </c>
      <c r="E79" s="120">
        <v>4.5</v>
      </c>
      <c r="F79" s="1461">
        <v>3</v>
      </c>
      <c r="G79" s="1453">
        <v>3.5</v>
      </c>
      <c r="H79" s="1453">
        <v>3.5</v>
      </c>
      <c r="I79" s="1453">
        <v>3.5</v>
      </c>
      <c r="J79" s="1465">
        <v>3.5</v>
      </c>
      <c r="K79" s="1453">
        <v>3.5</v>
      </c>
      <c r="L79" s="1453">
        <v>3.5</v>
      </c>
      <c r="M79" s="1453">
        <v>3.5</v>
      </c>
      <c r="N79" s="1465">
        <v>3.5</v>
      </c>
      <c r="O79" s="43">
        <v>3.5</v>
      </c>
      <c r="P79" s="43">
        <v>3.5</v>
      </c>
      <c r="Q79" s="43">
        <v>3.5</v>
      </c>
      <c r="R79" s="43">
        <v>3.5</v>
      </c>
      <c r="S79" s="43">
        <v>3.5</v>
      </c>
      <c r="T79" s="43">
        <v>3.5</v>
      </c>
      <c r="U79" s="43">
        <v>3.5</v>
      </c>
      <c r="V79" s="372">
        <v>3.5</v>
      </c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4"/>
      <c r="AI79" s="44"/>
      <c r="AJ79" s="43"/>
      <c r="AK79" s="43"/>
      <c r="AL79" s="43"/>
      <c r="AM79" s="43"/>
      <c r="AN79" s="43"/>
      <c r="AO79" s="43"/>
      <c r="AP79" s="43"/>
      <c r="AQ79" s="43"/>
      <c r="AR79" s="43"/>
      <c r="AS79" s="43"/>
    </row>
    <row r="80" spans="1:45" s="1449" customFormat="1" ht="12.75">
      <c r="A80" s="300"/>
      <c r="B80" s="11"/>
      <c r="C80" s="37" t="s">
        <v>572</v>
      </c>
      <c r="D80" s="44">
        <v>2</v>
      </c>
      <c r="E80" s="44">
        <v>2</v>
      </c>
      <c r="F80" s="660">
        <v>2</v>
      </c>
      <c r="G80" s="114">
        <v>3.25</v>
      </c>
      <c r="H80" s="114">
        <v>3.25</v>
      </c>
      <c r="I80" s="114">
        <v>3.25</v>
      </c>
      <c r="J80" s="1460">
        <v>3.25</v>
      </c>
      <c r="K80" s="114">
        <v>3.25</v>
      </c>
      <c r="L80" s="114">
        <v>3.25</v>
      </c>
      <c r="M80" s="114">
        <v>3.25</v>
      </c>
      <c r="N80" s="1460">
        <v>3.25</v>
      </c>
      <c r="O80" s="43">
        <v>3.25</v>
      </c>
      <c r="P80" s="43">
        <v>3.25</v>
      </c>
      <c r="Q80" s="43">
        <v>3.25</v>
      </c>
      <c r="R80" s="43">
        <v>3.25</v>
      </c>
      <c r="S80" s="43">
        <v>3.25</v>
      </c>
      <c r="T80" s="43">
        <v>3.25</v>
      </c>
      <c r="U80" s="43">
        <v>3.25</v>
      </c>
      <c r="V80" s="372">
        <v>3.25</v>
      </c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4"/>
      <c r="AI80" s="44"/>
      <c r="AJ80" s="1467"/>
      <c r="AK80" s="1467"/>
      <c r="AL80" s="1467"/>
      <c r="AM80" s="1467"/>
      <c r="AN80" s="1467"/>
      <c r="AO80" s="1467"/>
      <c r="AP80" s="1467"/>
      <c r="AQ80" s="1467"/>
      <c r="AR80" s="1467"/>
      <c r="AS80" s="1467"/>
    </row>
    <row r="81" spans="1:49" ht="12.75">
      <c r="A81" s="321"/>
      <c r="B81" s="1399" t="s">
        <v>170</v>
      </c>
      <c r="C81" s="38"/>
      <c r="D81" s="121">
        <v>0</v>
      </c>
      <c r="E81" s="121">
        <v>0</v>
      </c>
      <c r="F81" s="1430">
        <v>1.5</v>
      </c>
      <c r="G81" s="1429">
        <v>1.5</v>
      </c>
      <c r="H81" s="1429">
        <v>1.5</v>
      </c>
      <c r="I81" s="1429">
        <v>1.5</v>
      </c>
      <c r="J81" s="1430">
        <v>1.5</v>
      </c>
      <c r="K81" s="1429">
        <v>1.5</v>
      </c>
      <c r="L81" s="1429">
        <v>1.5</v>
      </c>
      <c r="M81" s="1429">
        <v>1.5</v>
      </c>
      <c r="N81" s="1430">
        <v>1.5</v>
      </c>
      <c r="O81" s="1454">
        <v>2</v>
      </c>
      <c r="P81" s="122">
        <v>2</v>
      </c>
      <c r="Q81" s="122">
        <v>2</v>
      </c>
      <c r="R81" s="122">
        <v>2</v>
      </c>
      <c r="S81" s="122">
        <v>2</v>
      </c>
      <c r="T81" s="122">
        <v>2</v>
      </c>
      <c r="U81" s="122">
        <v>2</v>
      </c>
      <c r="V81" s="1556">
        <v>2</v>
      </c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1449"/>
      <c r="AU81" s="1449"/>
      <c r="AV81" s="1449"/>
      <c r="AW81" s="1449"/>
    </row>
    <row r="82" spans="1:49" ht="12.75">
      <c r="A82" s="319" t="s">
        <v>573</v>
      </c>
      <c r="B82" s="11"/>
      <c r="C82" s="37"/>
      <c r="D82" s="27"/>
      <c r="E82" s="27"/>
      <c r="F82" s="37"/>
      <c r="G82" s="11"/>
      <c r="H82" s="11"/>
      <c r="I82" s="27"/>
      <c r="J82" s="70"/>
      <c r="K82" s="27"/>
      <c r="L82" s="27"/>
      <c r="M82" s="27"/>
      <c r="N82" s="70"/>
      <c r="O82" s="27"/>
      <c r="P82" s="27"/>
      <c r="Q82" s="27"/>
      <c r="R82" s="27"/>
      <c r="S82" s="27"/>
      <c r="T82" s="27"/>
      <c r="U82" s="1449"/>
      <c r="V82" s="1466"/>
      <c r="W82" s="1449"/>
      <c r="X82" s="1449"/>
      <c r="Y82" s="1449"/>
      <c r="Z82" s="1449"/>
      <c r="AA82" s="1449"/>
      <c r="AB82" s="1449"/>
      <c r="AC82" s="1449"/>
      <c r="AD82" s="1449"/>
      <c r="AE82" s="1449"/>
      <c r="AF82" s="1449"/>
      <c r="AG82" s="1449"/>
      <c r="AH82" s="43"/>
      <c r="AI82" s="43"/>
      <c r="AJ82" s="1449"/>
      <c r="AK82" s="1449"/>
      <c r="AL82" s="1449"/>
      <c r="AM82" s="1449"/>
      <c r="AN82" s="1449"/>
      <c r="AO82" s="1449"/>
      <c r="AP82" s="342"/>
      <c r="AQ82" s="1449"/>
      <c r="AR82" s="1449"/>
      <c r="AS82" s="19"/>
      <c r="AT82" s="1449"/>
      <c r="AU82" s="1449"/>
      <c r="AV82" s="1449"/>
      <c r="AW82" s="1449"/>
    </row>
    <row r="83" spans="1:49" ht="12.75">
      <c r="A83" s="319"/>
      <c r="B83" s="1434" t="s">
        <v>574</v>
      </c>
      <c r="C83" s="37"/>
      <c r="D83" s="19" t="s">
        <v>436</v>
      </c>
      <c r="E83" s="19">
        <v>1.820083870967742</v>
      </c>
      <c r="F83" s="85" t="s">
        <v>436</v>
      </c>
      <c r="G83" s="19">
        <v>2.62</v>
      </c>
      <c r="H83" s="19">
        <v>1.5925</v>
      </c>
      <c r="I83" s="19">
        <v>2.54</v>
      </c>
      <c r="J83" s="85">
        <v>2.3997</v>
      </c>
      <c r="K83" s="19">
        <v>2.01</v>
      </c>
      <c r="L83" s="19">
        <v>2.3749</v>
      </c>
      <c r="M83" s="19">
        <v>1.5013</v>
      </c>
      <c r="N83" s="85">
        <v>2.1337</v>
      </c>
      <c r="O83" s="19">
        <v>2.9733</v>
      </c>
      <c r="P83" s="19">
        <v>4.3458</v>
      </c>
      <c r="Q83" s="19">
        <v>6.2997</v>
      </c>
      <c r="R83" s="19">
        <v>5.7927</v>
      </c>
      <c r="S83" s="19">
        <v>3.17</v>
      </c>
      <c r="T83" s="19">
        <v>3.17</v>
      </c>
      <c r="U83" s="43">
        <v>5.75</v>
      </c>
      <c r="V83" s="372">
        <v>5.16</v>
      </c>
      <c r="W83" s="43"/>
      <c r="X83" s="43"/>
      <c r="Y83" s="44"/>
      <c r="Z83" s="19"/>
      <c r="AA83" s="19"/>
      <c r="AB83" s="19"/>
      <c r="AC83" s="19"/>
      <c r="AD83" s="19"/>
      <c r="AE83" s="19"/>
      <c r="AF83" s="19"/>
      <c r="AG83" s="19"/>
      <c r="AH83" s="43"/>
      <c r="AI83" s="43"/>
      <c r="AJ83" s="19"/>
      <c r="AK83" s="19"/>
      <c r="AL83" s="19"/>
      <c r="AM83" s="19"/>
      <c r="AN83" s="19"/>
      <c r="AO83" s="1468"/>
      <c r="AP83" s="1452"/>
      <c r="AQ83" s="1452"/>
      <c r="AR83" s="1452"/>
      <c r="AS83" s="19"/>
      <c r="AT83" s="1449"/>
      <c r="AU83" s="1449"/>
      <c r="AV83" s="1449"/>
      <c r="AW83" s="1449"/>
    </row>
    <row r="84" spans="1:49" ht="12.75">
      <c r="A84" s="300"/>
      <c r="B84" s="1434" t="s">
        <v>575</v>
      </c>
      <c r="C84" s="37"/>
      <c r="D84" s="123">
        <v>2.9805422437758247</v>
      </c>
      <c r="E84" s="123">
        <v>1.4706548192771083</v>
      </c>
      <c r="F84" s="1462">
        <v>3.9398</v>
      </c>
      <c r="G84" s="19">
        <v>3.1</v>
      </c>
      <c r="H84" s="19">
        <v>2.4648049469964666</v>
      </c>
      <c r="I84" s="19">
        <v>2.89</v>
      </c>
      <c r="J84" s="85">
        <v>3.2485</v>
      </c>
      <c r="K84" s="19">
        <v>2.54</v>
      </c>
      <c r="L84" s="19">
        <v>2.6702572438162546</v>
      </c>
      <c r="M84" s="19">
        <v>1.8496</v>
      </c>
      <c r="N84" s="85">
        <v>2.7651</v>
      </c>
      <c r="O84" s="19">
        <v>2.3486</v>
      </c>
      <c r="P84" s="19">
        <v>3.8637</v>
      </c>
      <c r="Q84" s="19">
        <v>5.7924</v>
      </c>
      <c r="R84" s="19">
        <v>5.5404</v>
      </c>
      <c r="S84" s="19">
        <v>4.0699</v>
      </c>
      <c r="T84" s="19">
        <v>5.32</v>
      </c>
      <c r="U84" s="43">
        <v>5.41</v>
      </c>
      <c r="V84" s="372">
        <v>5.13</v>
      </c>
      <c r="W84" s="43"/>
      <c r="X84" s="43"/>
      <c r="Y84" s="19"/>
      <c r="Z84" s="19"/>
      <c r="AA84" s="19"/>
      <c r="AB84" s="19"/>
      <c r="AC84" s="19"/>
      <c r="AD84" s="19"/>
      <c r="AE84" s="19"/>
      <c r="AF84" s="19"/>
      <c r="AG84" s="19"/>
      <c r="AH84" s="43"/>
      <c r="AI84" s="43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449"/>
      <c r="AU84" s="1449"/>
      <c r="AV84" s="1449"/>
      <c r="AW84" s="1449"/>
    </row>
    <row r="85" spans="1:49" ht="12.75">
      <c r="A85" s="300"/>
      <c r="B85" s="1434" t="s">
        <v>576</v>
      </c>
      <c r="C85" s="37"/>
      <c r="D85" s="19" t="s">
        <v>436</v>
      </c>
      <c r="E85" s="19" t="s">
        <v>436</v>
      </c>
      <c r="F85" s="1463">
        <v>4.420184745762712</v>
      </c>
      <c r="G85" s="1307">
        <v>3.7</v>
      </c>
      <c r="H85" s="19">
        <v>2.5683</v>
      </c>
      <c r="I85" s="19">
        <v>3.77</v>
      </c>
      <c r="J85" s="85">
        <v>3.8641</v>
      </c>
      <c r="K85" s="19">
        <v>2.7782</v>
      </c>
      <c r="L85" s="124">
        <v>3.2519</v>
      </c>
      <c r="M85" s="124">
        <v>2.6727</v>
      </c>
      <c r="N85" s="221">
        <v>3.51395</v>
      </c>
      <c r="O85" s="19">
        <v>2.6605</v>
      </c>
      <c r="P85" s="19">
        <v>4.325</v>
      </c>
      <c r="Q85" s="125">
        <v>0</v>
      </c>
      <c r="R85" s="125">
        <v>0</v>
      </c>
      <c r="S85" s="125">
        <v>4.39</v>
      </c>
      <c r="T85" s="125">
        <v>4.98</v>
      </c>
      <c r="U85" s="43">
        <v>4.5</v>
      </c>
      <c r="V85" s="372">
        <v>5.16</v>
      </c>
      <c r="W85" s="43"/>
      <c r="X85" s="43"/>
      <c r="Y85" s="19"/>
      <c r="Z85" s="19"/>
      <c r="AA85" s="19"/>
      <c r="AB85" s="19"/>
      <c r="AC85" s="19"/>
      <c r="AD85" s="19"/>
      <c r="AE85" s="19"/>
      <c r="AF85" s="19"/>
      <c r="AG85" s="19"/>
      <c r="AH85" s="43"/>
      <c r="AI85" s="43"/>
      <c r="AJ85" s="19"/>
      <c r="AK85" s="19"/>
      <c r="AL85" s="19"/>
      <c r="AM85" s="19"/>
      <c r="AN85" s="19"/>
      <c r="AO85" s="1468"/>
      <c r="AP85" s="1452"/>
      <c r="AQ85" s="19"/>
      <c r="AR85" s="1452"/>
      <c r="AS85" s="19"/>
      <c r="AT85" s="1449"/>
      <c r="AU85" s="1449"/>
      <c r="AV85" s="1449"/>
      <c r="AW85" s="1449"/>
    </row>
    <row r="86" spans="1:49" ht="12.75">
      <c r="A86" s="300"/>
      <c r="B86" s="1434" t="s">
        <v>577</v>
      </c>
      <c r="C86" s="37"/>
      <c r="D86" s="19">
        <v>4.928079080914116</v>
      </c>
      <c r="E86" s="19">
        <v>3.8123749843660346</v>
      </c>
      <c r="F86" s="1464">
        <v>4.78535242830253</v>
      </c>
      <c r="G86" s="19">
        <v>3.8745670329670325</v>
      </c>
      <c r="H86" s="19">
        <v>3.4186746835443036</v>
      </c>
      <c r="I86" s="19">
        <v>4.31</v>
      </c>
      <c r="J86" s="85">
        <v>4.04</v>
      </c>
      <c r="K86" s="19">
        <v>3.78</v>
      </c>
      <c r="L86" s="19">
        <v>3.1393493670886072</v>
      </c>
      <c r="M86" s="19">
        <v>3.0861</v>
      </c>
      <c r="N86" s="85">
        <v>3.9996456840042054</v>
      </c>
      <c r="O86" s="19">
        <v>3.0448</v>
      </c>
      <c r="P86" s="19">
        <v>4.6724</v>
      </c>
      <c r="Q86" s="19">
        <v>6.4471</v>
      </c>
      <c r="R86" s="19">
        <v>5.9542</v>
      </c>
      <c r="S86" s="19">
        <v>4.8222</v>
      </c>
      <c r="T86" s="19">
        <v>5.3</v>
      </c>
      <c r="U86" s="43">
        <v>5.66</v>
      </c>
      <c r="V86" s="372">
        <v>6.47</v>
      </c>
      <c r="W86" s="43"/>
      <c r="X86" s="43"/>
      <c r="Y86" s="19"/>
      <c r="Z86" s="19"/>
      <c r="AA86" s="19"/>
      <c r="AB86" s="19"/>
      <c r="AC86" s="19"/>
      <c r="AD86" s="19"/>
      <c r="AE86" s="19"/>
      <c r="AF86" s="19"/>
      <c r="AG86" s="19"/>
      <c r="AH86" s="43"/>
      <c r="AI86" s="43"/>
      <c r="AJ86" s="19"/>
      <c r="AK86" s="19"/>
      <c r="AL86" s="19"/>
      <c r="AM86" s="19"/>
      <c r="AN86" s="19"/>
      <c r="AO86" s="19"/>
      <c r="AP86" s="1452"/>
      <c r="AQ86" s="19"/>
      <c r="AR86" s="1452"/>
      <c r="AS86" s="19"/>
      <c r="AT86" s="1449"/>
      <c r="AU86" s="1449"/>
      <c r="AV86" s="1449"/>
      <c r="AW86" s="1449"/>
    </row>
    <row r="87" spans="1:45" s="1449" customFormat="1" ht="12.75">
      <c r="A87" s="300"/>
      <c r="B87" s="11" t="s">
        <v>517</v>
      </c>
      <c r="C87" s="37"/>
      <c r="D87" s="43" t="s">
        <v>518</v>
      </c>
      <c r="E87" s="43" t="s">
        <v>518</v>
      </c>
      <c r="F87" s="1460" t="s">
        <v>518</v>
      </c>
      <c r="G87" s="114" t="s">
        <v>518</v>
      </c>
      <c r="H87" s="114" t="s">
        <v>518</v>
      </c>
      <c r="I87" s="43" t="s">
        <v>579</v>
      </c>
      <c r="J87" s="87" t="s">
        <v>579</v>
      </c>
      <c r="K87" s="43" t="s">
        <v>579</v>
      </c>
      <c r="L87" s="43" t="s">
        <v>579</v>
      </c>
      <c r="M87" s="43" t="s">
        <v>579</v>
      </c>
      <c r="N87" s="87" t="s">
        <v>579</v>
      </c>
      <c r="O87" s="43" t="s">
        <v>579</v>
      </c>
      <c r="P87" s="43" t="s">
        <v>580</v>
      </c>
      <c r="Q87" s="43" t="s">
        <v>580</v>
      </c>
      <c r="R87" s="43" t="s">
        <v>580</v>
      </c>
      <c r="S87" s="43" t="s">
        <v>580</v>
      </c>
      <c r="T87" s="43" t="s">
        <v>149</v>
      </c>
      <c r="U87" s="43" t="s">
        <v>149</v>
      </c>
      <c r="V87" s="372" t="s">
        <v>1521</v>
      </c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90"/>
      <c r="AI87" s="90"/>
      <c r="AJ87" s="90"/>
      <c r="AK87" s="19"/>
      <c r="AL87" s="19"/>
      <c r="AM87" s="19"/>
      <c r="AN87" s="19"/>
      <c r="AO87" s="19"/>
      <c r="AP87" s="19"/>
      <c r="AQ87" s="19"/>
      <c r="AR87" s="19"/>
      <c r="AS87" s="19"/>
    </row>
    <row r="88" spans="1:49" ht="12.75">
      <c r="A88" s="321"/>
      <c r="B88" s="1399" t="s">
        <v>581</v>
      </c>
      <c r="C88" s="38"/>
      <c r="D88" s="41" t="s">
        <v>582</v>
      </c>
      <c r="E88" s="41" t="s">
        <v>516</v>
      </c>
      <c r="F88" s="1430" t="s">
        <v>516</v>
      </c>
      <c r="G88" s="1429" t="s">
        <v>516</v>
      </c>
      <c r="H88" s="1429" t="s">
        <v>516</v>
      </c>
      <c r="I88" s="41" t="s">
        <v>583</v>
      </c>
      <c r="J88" s="82" t="s">
        <v>584</v>
      </c>
      <c r="K88" s="41" t="s">
        <v>584</v>
      </c>
      <c r="L88" s="41" t="s">
        <v>584</v>
      </c>
      <c r="M88" s="41" t="s">
        <v>584</v>
      </c>
      <c r="N88" s="82" t="s">
        <v>584</v>
      </c>
      <c r="O88" s="41" t="s">
        <v>585</v>
      </c>
      <c r="P88" s="41" t="s">
        <v>586</v>
      </c>
      <c r="Q88" s="41" t="s">
        <v>586</v>
      </c>
      <c r="R88" s="41" t="s">
        <v>586</v>
      </c>
      <c r="S88" s="41" t="s">
        <v>586</v>
      </c>
      <c r="T88" s="41" t="s">
        <v>150</v>
      </c>
      <c r="U88" s="43" t="s">
        <v>150</v>
      </c>
      <c r="V88" s="372" t="s">
        <v>1522</v>
      </c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19"/>
      <c r="AL88" s="19"/>
      <c r="AM88" s="19"/>
      <c r="AN88" s="19"/>
      <c r="AO88" s="19"/>
      <c r="AP88" s="19"/>
      <c r="AQ88" s="19"/>
      <c r="AR88" s="19"/>
      <c r="AS88" s="19"/>
      <c r="AT88" s="1449"/>
      <c r="AU88" s="1449"/>
      <c r="AV88" s="1449"/>
      <c r="AW88" s="1449"/>
    </row>
    <row r="89" spans="1:49" s="1457" customFormat="1" ht="12.75">
      <c r="A89" s="1469" t="s">
        <v>587</v>
      </c>
      <c r="B89" s="1455"/>
      <c r="C89" s="1456"/>
      <c r="D89" s="127">
        <v>4.5</v>
      </c>
      <c r="E89" s="127">
        <v>0.711</v>
      </c>
      <c r="F89" s="222">
        <v>4.712</v>
      </c>
      <c r="G89" s="127">
        <v>3.177</v>
      </c>
      <c r="H89" s="127">
        <v>1.222</v>
      </c>
      <c r="I89" s="127">
        <v>1.965</v>
      </c>
      <c r="J89" s="222">
        <v>2.133</v>
      </c>
      <c r="K89" s="127">
        <v>2.111</v>
      </c>
      <c r="L89" s="127">
        <v>3.029</v>
      </c>
      <c r="M89" s="127">
        <v>1.688</v>
      </c>
      <c r="N89" s="222">
        <v>3.0342345624701954</v>
      </c>
      <c r="O89" s="128">
        <v>3.3517</v>
      </c>
      <c r="P89" s="128">
        <v>4.9267</v>
      </c>
      <c r="Q89" s="128">
        <v>7.5521</v>
      </c>
      <c r="R89" s="128">
        <v>5.0667</v>
      </c>
      <c r="S89" s="128">
        <v>2.69</v>
      </c>
      <c r="T89" s="128">
        <v>6.48</v>
      </c>
      <c r="U89" s="128">
        <v>4.64</v>
      </c>
      <c r="V89" s="1557">
        <v>3.61</v>
      </c>
      <c r="W89" s="1558"/>
      <c r="X89" s="1558"/>
      <c r="Y89" s="1558"/>
      <c r="Z89" s="1558"/>
      <c r="AA89" s="1558"/>
      <c r="AB89" s="1558"/>
      <c r="AC89" s="1558"/>
      <c r="AD89" s="1558"/>
      <c r="AE89" s="1558"/>
      <c r="AF89" s="1558"/>
      <c r="AG89" s="1558"/>
      <c r="AH89" s="43"/>
      <c r="AI89" s="43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559"/>
      <c r="AU89" s="1559"/>
      <c r="AV89" s="1559"/>
      <c r="AW89" s="1559"/>
    </row>
    <row r="90" spans="1:49" ht="12.75">
      <c r="A90" s="319" t="s">
        <v>522</v>
      </c>
      <c r="B90" s="11"/>
      <c r="C90" s="37"/>
      <c r="D90" s="43"/>
      <c r="E90" s="43"/>
      <c r="F90" s="1460"/>
      <c r="G90" s="114"/>
      <c r="H90" s="114"/>
      <c r="I90" s="43"/>
      <c r="J90" s="87"/>
      <c r="K90" s="43"/>
      <c r="L90" s="43"/>
      <c r="M90" s="43"/>
      <c r="N90" s="87"/>
      <c r="O90" s="43"/>
      <c r="P90" s="43"/>
      <c r="Q90" s="43"/>
      <c r="R90" s="43"/>
      <c r="S90" s="43"/>
      <c r="T90" s="43"/>
      <c r="U90" s="1449"/>
      <c r="V90" s="1466"/>
      <c r="W90" s="1449"/>
      <c r="X90" s="1449"/>
      <c r="Y90" s="1449"/>
      <c r="Z90" s="1449"/>
      <c r="AA90" s="1449"/>
      <c r="AB90" s="1449"/>
      <c r="AC90" s="1449"/>
      <c r="AD90" s="1449"/>
      <c r="AE90" s="342"/>
      <c r="AF90" s="342"/>
      <c r="AG90" s="342"/>
      <c r="AH90" s="43"/>
      <c r="AI90" s="43"/>
      <c r="AJ90" s="1449"/>
      <c r="AK90" s="19"/>
      <c r="AL90" s="19"/>
      <c r="AM90" s="1449"/>
      <c r="AN90" s="1449"/>
      <c r="AO90" s="1468"/>
      <c r="AP90" s="1452"/>
      <c r="AQ90" s="1449"/>
      <c r="AR90" s="1449"/>
      <c r="AS90" s="1449"/>
      <c r="AT90" s="1449"/>
      <c r="AU90" s="1449"/>
      <c r="AV90" s="1449"/>
      <c r="AW90" s="1449"/>
    </row>
    <row r="91" spans="1:49" ht="12.75">
      <c r="A91" s="300"/>
      <c r="B91" s="23" t="s">
        <v>523</v>
      </c>
      <c r="C91" s="37"/>
      <c r="D91" s="43"/>
      <c r="E91" s="43"/>
      <c r="F91" s="1460"/>
      <c r="G91" s="114"/>
      <c r="H91" s="114"/>
      <c r="I91" s="43"/>
      <c r="J91" s="87"/>
      <c r="K91" s="43"/>
      <c r="L91" s="43"/>
      <c r="M91" s="43"/>
      <c r="N91" s="87"/>
      <c r="O91" s="43"/>
      <c r="P91" s="43"/>
      <c r="Q91" s="43"/>
      <c r="R91" s="43"/>
      <c r="S91" s="43"/>
      <c r="T91" s="43"/>
      <c r="U91" s="1449"/>
      <c r="V91" s="1466"/>
      <c r="W91" s="1449"/>
      <c r="X91" s="1449"/>
      <c r="Y91" s="1449"/>
      <c r="Z91" s="1449"/>
      <c r="AA91" s="1449"/>
      <c r="AB91" s="1449"/>
      <c r="AC91" s="1449"/>
      <c r="AD91" s="1449"/>
      <c r="AE91" s="342"/>
      <c r="AF91" s="342"/>
      <c r="AG91" s="342"/>
      <c r="AH91" s="43"/>
      <c r="AI91" s="43"/>
      <c r="AJ91" s="1449"/>
      <c r="AK91" s="1449"/>
      <c r="AL91" s="1449"/>
      <c r="AM91" s="1449"/>
      <c r="AN91" s="1449"/>
      <c r="AO91" s="1468"/>
      <c r="AP91" s="1452"/>
      <c r="AQ91" s="1449"/>
      <c r="AR91" s="1449"/>
      <c r="AS91" s="1449"/>
      <c r="AT91" s="1449"/>
      <c r="AU91" s="1449"/>
      <c r="AV91" s="1449"/>
      <c r="AW91" s="1449"/>
    </row>
    <row r="92" spans="1:49" ht="12.75">
      <c r="A92" s="300"/>
      <c r="B92" s="11" t="s">
        <v>524</v>
      </c>
      <c r="C92" s="37"/>
      <c r="D92" s="43" t="s">
        <v>588</v>
      </c>
      <c r="E92" s="43" t="s">
        <v>525</v>
      </c>
      <c r="F92" s="1460" t="s">
        <v>589</v>
      </c>
      <c r="G92" s="114" t="s">
        <v>525</v>
      </c>
      <c r="H92" s="114" t="s">
        <v>525</v>
      </c>
      <c r="I92" s="43" t="s">
        <v>525</v>
      </c>
      <c r="J92" s="87" t="s">
        <v>525</v>
      </c>
      <c r="K92" s="43" t="s">
        <v>525</v>
      </c>
      <c r="L92" s="43" t="s">
        <v>525</v>
      </c>
      <c r="M92" s="43" t="s">
        <v>525</v>
      </c>
      <c r="N92" s="87" t="s">
        <v>525</v>
      </c>
      <c r="O92" s="43" t="s">
        <v>525</v>
      </c>
      <c r="P92" s="43" t="s">
        <v>525</v>
      </c>
      <c r="Q92" s="43" t="s">
        <v>151</v>
      </c>
      <c r="R92" s="43" t="s">
        <v>152</v>
      </c>
      <c r="S92" s="43" t="s">
        <v>1278</v>
      </c>
      <c r="T92" s="43" t="s">
        <v>1278</v>
      </c>
      <c r="U92" s="43" t="s">
        <v>1278</v>
      </c>
      <c r="V92" s="372" t="s">
        <v>1278</v>
      </c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1449"/>
      <c r="AU92" s="1449"/>
      <c r="AV92" s="1449"/>
      <c r="AW92" s="1449"/>
    </row>
    <row r="93" spans="1:49" ht="12.75">
      <c r="A93" s="300"/>
      <c r="B93" s="11" t="s">
        <v>527</v>
      </c>
      <c r="C93" s="37"/>
      <c r="D93" s="43"/>
      <c r="E93" s="43"/>
      <c r="F93" s="1460"/>
      <c r="G93" s="114"/>
      <c r="H93" s="114"/>
      <c r="I93" s="43"/>
      <c r="J93" s="87"/>
      <c r="K93" s="43"/>
      <c r="L93" s="43"/>
      <c r="M93" s="43"/>
      <c r="N93" s="87"/>
      <c r="O93" s="43"/>
      <c r="P93" s="43"/>
      <c r="Q93" s="43"/>
      <c r="R93" s="43"/>
      <c r="S93" s="43"/>
      <c r="T93" s="43"/>
      <c r="U93" s="1449"/>
      <c r="V93" s="1466"/>
      <c r="W93" s="1449"/>
      <c r="X93" s="1449"/>
      <c r="Y93" s="1449"/>
      <c r="Z93" s="1449"/>
      <c r="AA93" s="1449"/>
      <c r="AB93" s="1449"/>
      <c r="AC93" s="1449"/>
      <c r="AD93" s="1449"/>
      <c r="AE93" s="342"/>
      <c r="AF93" s="342"/>
      <c r="AG93" s="342"/>
      <c r="AH93" s="43"/>
      <c r="AI93" s="43"/>
      <c r="AJ93" s="1449"/>
      <c r="AK93" s="1449"/>
      <c r="AL93" s="1449"/>
      <c r="AM93" s="1449"/>
      <c r="AN93" s="1449"/>
      <c r="AO93" s="1449"/>
      <c r="AP93" s="342"/>
      <c r="AQ93" s="342"/>
      <c r="AR93" s="1449"/>
      <c r="AS93" s="1449"/>
      <c r="AT93" s="1449"/>
      <c r="AU93" s="1449"/>
      <c r="AV93" s="1449"/>
      <c r="AW93" s="1449"/>
    </row>
    <row r="94" spans="1:49" ht="12.75">
      <c r="A94" s="300"/>
      <c r="B94" s="11"/>
      <c r="C94" s="37" t="s">
        <v>528</v>
      </c>
      <c r="D94" s="126">
        <v>0</v>
      </c>
      <c r="E94" s="43" t="s">
        <v>529</v>
      </c>
      <c r="F94" s="1460" t="s">
        <v>590</v>
      </c>
      <c r="G94" s="114" t="s">
        <v>530</v>
      </c>
      <c r="H94" s="114" t="s">
        <v>530</v>
      </c>
      <c r="I94" s="43" t="s">
        <v>530</v>
      </c>
      <c r="J94" s="87" t="s">
        <v>530</v>
      </c>
      <c r="K94" s="43" t="s">
        <v>530</v>
      </c>
      <c r="L94" s="43" t="s">
        <v>530</v>
      </c>
      <c r="M94" s="43" t="s">
        <v>530</v>
      </c>
      <c r="N94" s="87" t="s">
        <v>530</v>
      </c>
      <c r="O94" s="43" t="s">
        <v>530</v>
      </c>
      <c r="P94" s="43" t="s">
        <v>530</v>
      </c>
      <c r="Q94" s="43" t="s">
        <v>153</v>
      </c>
      <c r="R94" s="43" t="s">
        <v>1275</v>
      </c>
      <c r="S94" s="43" t="s">
        <v>1275</v>
      </c>
      <c r="T94" s="43" t="s">
        <v>1275</v>
      </c>
      <c r="U94" s="43" t="s">
        <v>1275</v>
      </c>
      <c r="V94" s="372" t="s">
        <v>1275</v>
      </c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1449"/>
      <c r="AU94" s="1449"/>
      <c r="AV94" s="1449"/>
      <c r="AW94" s="1449"/>
    </row>
    <row r="95" spans="1:49" ht="12.75">
      <c r="A95" s="300"/>
      <c r="B95" s="11"/>
      <c r="C95" s="37" t="s">
        <v>531</v>
      </c>
      <c r="D95" s="43" t="s">
        <v>525</v>
      </c>
      <c r="E95" s="43" t="s">
        <v>532</v>
      </c>
      <c r="F95" s="87" t="s">
        <v>533</v>
      </c>
      <c r="G95" s="43" t="s">
        <v>530</v>
      </c>
      <c r="H95" s="43" t="s">
        <v>533</v>
      </c>
      <c r="I95" s="43" t="s">
        <v>533</v>
      </c>
      <c r="J95" s="87" t="s">
        <v>533</v>
      </c>
      <c r="K95" s="43" t="s">
        <v>533</v>
      </c>
      <c r="L95" s="43" t="s">
        <v>591</v>
      </c>
      <c r="M95" s="43" t="s">
        <v>591</v>
      </c>
      <c r="N95" s="87" t="s">
        <v>591</v>
      </c>
      <c r="O95" s="43" t="s">
        <v>591</v>
      </c>
      <c r="P95" s="43" t="s">
        <v>591</v>
      </c>
      <c r="Q95" s="43" t="s">
        <v>622</v>
      </c>
      <c r="R95" s="43" t="s">
        <v>622</v>
      </c>
      <c r="S95" s="43" t="s">
        <v>622</v>
      </c>
      <c r="T95" s="43" t="s">
        <v>622</v>
      </c>
      <c r="U95" s="43" t="s">
        <v>622</v>
      </c>
      <c r="V95" s="372" t="s">
        <v>622</v>
      </c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1449"/>
      <c r="AU95" s="1449"/>
      <c r="AV95" s="1449"/>
      <c r="AW95" s="1449"/>
    </row>
    <row r="96" spans="1:49" ht="12.75">
      <c r="A96" s="300"/>
      <c r="B96" s="11"/>
      <c r="C96" s="37" t="s">
        <v>534</v>
      </c>
      <c r="D96" s="43" t="s">
        <v>588</v>
      </c>
      <c r="E96" s="43" t="s">
        <v>526</v>
      </c>
      <c r="F96" s="87" t="s">
        <v>592</v>
      </c>
      <c r="G96" s="43" t="s">
        <v>535</v>
      </c>
      <c r="H96" s="43" t="s">
        <v>535</v>
      </c>
      <c r="I96" s="43" t="s">
        <v>535</v>
      </c>
      <c r="J96" s="87" t="s">
        <v>535</v>
      </c>
      <c r="K96" s="43" t="s">
        <v>535</v>
      </c>
      <c r="L96" s="43" t="s">
        <v>535</v>
      </c>
      <c r="M96" s="43" t="s">
        <v>535</v>
      </c>
      <c r="N96" s="87" t="s">
        <v>535</v>
      </c>
      <c r="O96" s="43" t="s">
        <v>535</v>
      </c>
      <c r="P96" s="43" t="s">
        <v>535</v>
      </c>
      <c r="Q96" s="43" t="s">
        <v>623</v>
      </c>
      <c r="R96" s="43" t="s">
        <v>623</v>
      </c>
      <c r="S96" s="43" t="s">
        <v>623</v>
      </c>
      <c r="T96" s="43" t="s">
        <v>623</v>
      </c>
      <c r="U96" s="43" t="s">
        <v>623</v>
      </c>
      <c r="V96" s="372" t="s">
        <v>623</v>
      </c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1449"/>
      <c r="AU96" s="1449"/>
      <c r="AV96" s="1449"/>
      <c r="AW96" s="1449"/>
    </row>
    <row r="97" spans="1:49" ht="12.75">
      <c r="A97" s="300"/>
      <c r="B97" s="11"/>
      <c r="C97" s="37" t="s">
        <v>536</v>
      </c>
      <c r="D97" s="43" t="s">
        <v>593</v>
      </c>
      <c r="E97" s="43" t="s">
        <v>538</v>
      </c>
      <c r="F97" s="87" t="s">
        <v>539</v>
      </c>
      <c r="G97" s="114" t="s">
        <v>539</v>
      </c>
      <c r="H97" s="43" t="s">
        <v>539</v>
      </c>
      <c r="I97" s="43" t="s">
        <v>539</v>
      </c>
      <c r="J97" s="87" t="s">
        <v>539</v>
      </c>
      <c r="K97" s="43" t="s">
        <v>539</v>
      </c>
      <c r="L97" s="43" t="s">
        <v>539</v>
      </c>
      <c r="M97" s="43" t="s">
        <v>539</v>
      </c>
      <c r="N97" s="87" t="s">
        <v>539</v>
      </c>
      <c r="O97" s="43" t="s">
        <v>539</v>
      </c>
      <c r="P97" s="43" t="s">
        <v>539</v>
      </c>
      <c r="Q97" s="43" t="s">
        <v>155</v>
      </c>
      <c r="R97" s="43" t="s">
        <v>1475</v>
      </c>
      <c r="S97" s="43" t="s">
        <v>1279</v>
      </c>
      <c r="T97" s="43" t="s">
        <v>588</v>
      </c>
      <c r="U97" s="43" t="s">
        <v>588</v>
      </c>
      <c r="V97" s="372" t="s">
        <v>588</v>
      </c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1449"/>
      <c r="AU97" s="1449"/>
      <c r="AV97" s="1449"/>
      <c r="AW97" s="1449"/>
    </row>
    <row r="98" spans="1:49" ht="12.75">
      <c r="A98" s="300"/>
      <c r="B98" s="11"/>
      <c r="C98" s="37" t="s">
        <v>540</v>
      </c>
      <c r="D98" s="43" t="s">
        <v>594</v>
      </c>
      <c r="E98" s="43" t="s">
        <v>596</v>
      </c>
      <c r="F98" s="87" t="s">
        <v>597</v>
      </c>
      <c r="G98" s="114" t="s">
        <v>597</v>
      </c>
      <c r="H98" s="43" t="s">
        <v>598</v>
      </c>
      <c r="I98" s="43" t="s">
        <v>598</v>
      </c>
      <c r="J98" s="87" t="s">
        <v>598</v>
      </c>
      <c r="K98" s="43" t="s">
        <v>598</v>
      </c>
      <c r="L98" s="43" t="s">
        <v>599</v>
      </c>
      <c r="M98" s="43" t="s">
        <v>599</v>
      </c>
      <c r="N98" s="87" t="s">
        <v>599</v>
      </c>
      <c r="O98" s="43" t="s">
        <v>599</v>
      </c>
      <c r="P98" s="43" t="s">
        <v>599</v>
      </c>
      <c r="Q98" s="43" t="s">
        <v>624</v>
      </c>
      <c r="R98" s="43" t="s">
        <v>624</v>
      </c>
      <c r="S98" s="43" t="s">
        <v>624</v>
      </c>
      <c r="T98" s="43" t="s">
        <v>624</v>
      </c>
      <c r="U98" s="43" t="s">
        <v>624</v>
      </c>
      <c r="V98" s="372" t="s">
        <v>624</v>
      </c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1449"/>
      <c r="AU98" s="1449"/>
      <c r="AV98" s="1449"/>
      <c r="AW98" s="1449"/>
    </row>
    <row r="99" spans="1:49" ht="12.75">
      <c r="A99" s="300"/>
      <c r="B99" s="23" t="s">
        <v>541</v>
      </c>
      <c r="C99" s="37"/>
      <c r="D99" s="43"/>
      <c r="E99" s="43"/>
      <c r="F99" s="1460"/>
      <c r="G99" s="114"/>
      <c r="H99" s="114"/>
      <c r="I99" s="43"/>
      <c r="J99" s="87"/>
      <c r="K99" s="43"/>
      <c r="L99" s="43"/>
      <c r="M99" s="43"/>
      <c r="N99" s="87"/>
      <c r="O99" s="43"/>
      <c r="P99" s="43"/>
      <c r="Q99" s="43"/>
      <c r="R99" s="43"/>
      <c r="S99" s="43"/>
      <c r="T99" s="43"/>
      <c r="U99" s="1449"/>
      <c r="V99" s="1466"/>
      <c r="W99" s="1449"/>
      <c r="X99" s="1449"/>
      <c r="Y99" s="1449"/>
      <c r="Z99" s="1449"/>
      <c r="AA99" s="1449"/>
      <c r="AB99" s="1449"/>
      <c r="AC99" s="1449"/>
      <c r="AD99" s="1449"/>
      <c r="AE99" s="342"/>
      <c r="AF99" s="342"/>
      <c r="AG99" s="342"/>
      <c r="AH99" s="43"/>
      <c r="AI99" s="43"/>
      <c r="AJ99" s="1449"/>
      <c r="AK99" s="1449"/>
      <c r="AL99" s="1449"/>
      <c r="AM99" s="1449"/>
      <c r="AN99" s="1449"/>
      <c r="AO99" s="1449"/>
      <c r="AP99" s="342"/>
      <c r="AQ99" s="342"/>
      <c r="AR99" s="1449"/>
      <c r="AS99" s="1449"/>
      <c r="AT99" s="1449"/>
      <c r="AU99" s="1449"/>
      <c r="AV99" s="1449"/>
      <c r="AW99" s="1449"/>
    </row>
    <row r="100" spans="1:49" ht="12.75">
      <c r="A100" s="300"/>
      <c r="B100" s="11" t="s">
        <v>542</v>
      </c>
      <c r="C100" s="37"/>
      <c r="D100" s="43" t="s">
        <v>600</v>
      </c>
      <c r="E100" s="43" t="s">
        <v>543</v>
      </c>
      <c r="F100" s="1460" t="s">
        <v>601</v>
      </c>
      <c r="G100" s="114" t="s">
        <v>602</v>
      </c>
      <c r="H100" s="114" t="s">
        <v>602</v>
      </c>
      <c r="I100" s="43" t="s">
        <v>602</v>
      </c>
      <c r="J100" s="87" t="s">
        <v>602</v>
      </c>
      <c r="K100" s="43" t="s">
        <v>602</v>
      </c>
      <c r="L100" s="43" t="s">
        <v>602</v>
      </c>
      <c r="M100" s="43" t="s">
        <v>602</v>
      </c>
      <c r="N100" s="87" t="s">
        <v>602</v>
      </c>
      <c r="O100" s="43" t="s">
        <v>602</v>
      </c>
      <c r="P100" s="43" t="s">
        <v>603</v>
      </c>
      <c r="Q100" s="43" t="s">
        <v>603</v>
      </c>
      <c r="R100" s="43" t="s">
        <v>582</v>
      </c>
      <c r="S100" s="43" t="s">
        <v>582</v>
      </c>
      <c r="T100" s="43" t="s">
        <v>582</v>
      </c>
      <c r="U100" s="43" t="s">
        <v>582</v>
      </c>
      <c r="V100" s="372" t="s">
        <v>582</v>
      </c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1449"/>
      <c r="AU100" s="1449"/>
      <c r="AV100" s="1449"/>
      <c r="AW100" s="1449"/>
    </row>
    <row r="101" spans="1:49" ht="12.75">
      <c r="A101" s="300"/>
      <c r="B101" s="1434" t="s">
        <v>544</v>
      </c>
      <c r="C101" s="37"/>
      <c r="D101" s="43" t="s">
        <v>604</v>
      </c>
      <c r="E101" s="43" t="s">
        <v>545</v>
      </c>
      <c r="F101" s="1460" t="s">
        <v>607</v>
      </c>
      <c r="G101" s="114" t="s">
        <v>546</v>
      </c>
      <c r="H101" s="114" t="s">
        <v>546</v>
      </c>
      <c r="I101" s="114" t="s">
        <v>546</v>
      </c>
      <c r="J101" s="1460" t="s">
        <v>546</v>
      </c>
      <c r="K101" s="114" t="s">
        <v>546</v>
      </c>
      <c r="L101" s="43" t="s">
        <v>546</v>
      </c>
      <c r="M101" s="43" t="s">
        <v>546</v>
      </c>
      <c r="N101" s="87" t="s">
        <v>546</v>
      </c>
      <c r="O101" s="43" t="s">
        <v>546</v>
      </c>
      <c r="P101" s="43" t="s">
        <v>546</v>
      </c>
      <c r="Q101" s="43" t="s">
        <v>546</v>
      </c>
      <c r="R101" s="43" t="s">
        <v>1276</v>
      </c>
      <c r="S101" s="43" t="s">
        <v>1276</v>
      </c>
      <c r="T101" s="43" t="s">
        <v>1276</v>
      </c>
      <c r="U101" s="43" t="s">
        <v>1276</v>
      </c>
      <c r="V101" s="372" t="s">
        <v>1276</v>
      </c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1449"/>
      <c r="AU101" s="1449"/>
      <c r="AV101" s="1449"/>
      <c r="AW101" s="1449"/>
    </row>
    <row r="102" spans="1:49" ht="12.75">
      <c r="A102" s="300"/>
      <c r="B102" s="1434" t="s">
        <v>547</v>
      </c>
      <c r="C102" s="37"/>
      <c r="D102" s="43" t="s">
        <v>608</v>
      </c>
      <c r="E102" s="43" t="s">
        <v>548</v>
      </c>
      <c r="F102" s="1460" t="s">
        <v>609</v>
      </c>
      <c r="G102" s="114" t="s">
        <v>609</v>
      </c>
      <c r="H102" s="114" t="s">
        <v>610</v>
      </c>
      <c r="I102" s="43" t="s">
        <v>610</v>
      </c>
      <c r="J102" s="87" t="s">
        <v>610</v>
      </c>
      <c r="K102" s="43" t="s">
        <v>610</v>
      </c>
      <c r="L102" s="43" t="s">
        <v>610</v>
      </c>
      <c r="M102" s="43" t="s">
        <v>610</v>
      </c>
      <c r="N102" s="87" t="s">
        <v>610</v>
      </c>
      <c r="O102" s="43" t="s">
        <v>548</v>
      </c>
      <c r="P102" s="43" t="s">
        <v>548</v>
      </c>
      <c r="Q102" s="43" t="s">
        <v>610</v>
      </c>
      <c r="R102" s="43" t="s">
        <v>610</v>
      </c>
      <c r="S102" s="43" t="s">
        <v>610</v>
      </c>
      <c r="T102" s="43" t="s">
        <v>610</v>
      </c>
      <c r="U102" s="43" t="s">
        <v>610</v>
      </c>
      <c r="V102" s="372" t="s">
        <v>610</v>
      </c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1449"/>
      <c r="AU102" s="1449"/>
      <c r="AV102" s="1449"/>
      <c r="AW102" s="1449"/>
    </row>
    <row r="103" spans="1:49" ht="12.75">
      <c r="A103" s="300"/>
      <c r="B103" s="1434" t="s">
        <v>549</v>
      </c>
      <c r="C103" s="37"/>
      <c r="D103" s="43" t="s">
        <v>611</v>
      </c>
      <c r="E103" s="43" t="s">
        <v>550</v>
      </c>
      <c r="F103" s="1460" t="s">
        <v>612</v>
      </c>
      <c r="G103" s="114" t="s">
        <v>612</v>
      </c>
      <c r="H103" s="114" t="s">
        <v>612</v>
      </c>
      <c r="I103" s="43" t="s">
        <v>612</v>
      </c>
      <c r="J103" s="87" t="s">
        <v>612</v>
      </c>
      <c r="K103" s="43" t="s">
        <v>612</v>
      </c>
      <c r="L103" s="43" t="s">
        <v>613</v>
      </c>
      <c r="M103" s="43" t="s">
        <v>613</v>
      </c>
      <c r="N103" s="87" t="s">
        <v>613</v>
      </c>
      <c r="O103" s="43" t="s">
        <v>613</v>
      </c>
      <c r="P103" s="43" t="s">
        <v>613</v>
      </c>
      <c r="Q103" s="43" t="s">
        <v>613</v>
      </c>
      <c r="R103" s="43" t="s">
        <v>602</v>
      </c>
      <c r="S103" s="43" t="s">
        <v>602</v>
      </c>
      <c r="T103" s="43" t="s">
        <v>602</v>
      </c>
      <c r="U103" s="43" t="s">
        <v>602</v>
      </c>
      <c r="V103" s="372" t="s">
        <v>602</v>
      </c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1449"/>
      <c r="AU103" s="1449"/>
      <c r="AV103" s="1449"/>
      <c r="AW103" s="1449"/>
    </row>
    <row r="104" spans="1:49" ht="12.75">
      <c r="A104" s="321"/>
      <c r="B104" s="1442" t="s">
        <v>551</v>
      </c>
      <c r="C104" s="38"/>
      <c r="D104" s="41" t="s">
        <v>614</v>
      </c>
      <c r="E104" s="41" t="s">
        <v>552</v>
      </c>
      <c r="F104" s="1430" t="s">
        <v>615</v>
      </c>
      <c r="G104" s="1429" t="s">
        <v>616</v>
      </c>
      <c r="H104" s="1429" t="s">
        <v>616</v>
      </c>
      <c r="I104" s="41" t="s">
        <v>616</v>
      </c>
      <c r="J104" s="82" t="s">
        <v>616</v>
      </c>
      <c r="K104" s="41" t="s">
        <v>616</v>
      </c>
      <c r="L104" s="41" t="s">
        <v>617</v>
      </c>
      <c r="M104" s="41" t="s">
        <v>617</v>
      </c>
      <c r="N104" s="82" t="s">
        <v>617</v>
      </c>
      <c r="O104" s="41" t="s">
        <v>617</v>
      </c>
      <c r="P104" s="41" t="s">
        <v>617</v>
      </c>
      <c r="Q104" s="41" t="s">
        <v>163</v>
      </c>
      <c r="R104" s="41" t="s">
        <v>1277</v>
      </c>
      <c r="S104" s="41" t="s">
        <v>1277</v>
      </c>
      <c r="T104" s="41" t="s">
        <v>1277</v>
      </c>
      <c r="U104" s="41" t="s">
        <v>1277</v>
      </c>
      <c r="V104" s="1560" t="s">
        <v>1277</v>
      </c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1449"/>
      <c r="AU104" s="1449"/>
      <c r="AV104" s="1449"/>
      <c r="AW104" s="1449"/>
    </row>
    <row r="105" spans="1:49" s="1458" customFormat="1" ht="14.25" customHeight="1" thickBot="1">
      <c r="A105" s="1470" t="s">
        <v>553</v>
      </c>
      <c r="B105" s="1471"/>
      <c r="C105" s="1472"/>
      <c r="D105" s="369">
        <v>4.8</v>
      </c>
      <c r="E105" s="369">
        <v>4</v>
      </c>
      <c r="F105" s="1407">
        <v>4.5</v>
      </c>
      <c r="G105" s="1473"/>
      <c r="H105" s="1473"/>
      <c r="I105" s="1474"/>
      <c r="J105" s="1475">
        <v>8</v>
      </c>
      <c r="K105" s="1474"/>
      <c r="L105" s="1474"/>
      <c r="M105" s="1474"/>
      <c r="N105" s="1407">
        <v>6.4</v>
      </c>
      <c r="O105" s="369"/>
      <c r="P105" s="369"/>
      <c r="Q105" s="1476"/>
      <c r="R105" s="1476"/>
      <c r="S105" s="1476"/>
      <c r="T105" s="1476"/>
      <c r="U105" s="1476"/>
      <c r="V105" s="1561">
        <v>7.7</v>
      </c>
      <c r="W105" s="1562"/>
      <c r="X105" s="1562"/>
      <c r="Y105" s="1562"/>
      <c r="Z105" s="1562"/>
      <c r="AA105" s="1562"/>
      <c r="AB105" s="1562"/>
      <c r="AC105" s="1562"/>
      <c r="AD105" s="1562"/>
      <c r="AE105" s="1562"/>
      <c r="AF105" s="1562"/>
      <c r="AG105" s="1562"/>
      <c r="AH105" s="797"/>
      <c r="AI105" s="804"/>
      <c r="AJ105" s="1562"/>
      <c r="AK105" s="1562"/>
      <c r="AL105" s="1562"/>
      <c r="AM105" s="1562"/>
      <c r="AN105" s="1562"/>
      <c r="AO105" s="1562"/>
      <c r="AP105" s="1563"/>
      <c r="AQ105" s="1562"/>
      <c r="AR105" s="1562"/>
      <c r="AS105" s="1562"/>
      <c r="AT105" s="1562"/>
      <c r="AU105" s="1562"/>
      <c r="AV105" s="1562"/>
      <c r="AW105" s="1562"/>
    </row>
    <row r="106" spans="1:43" ht="15.75" customHeight="1" hidden="1">
      <c r="A106" s="1448" t="s">
        <v>555</v>
      </c>
      <c r="B106" s="11"/>
      <c r="C106" s="11"/>
      <c r="D106" s="33"/>
      <c r="E106" s="33"/>
      <c r="F106" s="9"/>
      <c r="G106" s="9"/>
      <c r="H106" s="9"/>
      <c r="I106" s="33"/>
      <c r="J106" s="9"/>
      <c r="K106" s="33"/>
      <c r="L106" s="33"/>
      <c r="M106" s="27"/>
      <c r="N106" s="27"/>
      <c r="O106" s="27"/>
      <c r="P106" s="27"/>
      <c r="AH106" s="112" t="s">
        <v>1277</v>
      </c>
      <c r="AI106" s="112" t="s">
        <v>1277</v>
      </c>
      <c r="AQ106" s="246" t="s">
        <v>41</v>
      </c>
    </row>
    <row r="107" spans="3:16" ht="14.25" thickBot="1" thickTop="1">
      <c r="C107" s="11"/>
      <c r="D107" s="33"/>
      <c r="E107" s="33"/>
      <c r="F107" s="9"/>
      <c r="G107" s="9"/>
      <c r="H107" s="9"/>
      <c r="I107" s="33"/>
      <c r="J107" s="9"/>
      <c r="K107" s="33"/>
      <c r="L107" s="33"/>
      <c r="M107" s="27"/>
      <c r="N107" s="27"/>
      <c r="O107" s="27"/>
      <c r="P107" s="27"/>
    </row>
    <row r="108" spans="1:26" ht="13.5" thickTop="1">
      <c r="A108" s="1670" t="s">
        <v>515</v>
      </c>
      <c r="B108" s="1671"/>
      <c r="C108" s="1672"/>
      <c r="D108" s="1564">
        <v>2008</v>
      </c>
      <c r="E108" s="370">
        <v>2008</v>
      </c>
      <c r="F108" s="370">
        <v>2008</v>
      </c>
      <c r="G108" s="370">
        <v>2008</v>
      </c>
      <c r="H108" s="370">
        <v>2008</v>
      </c>
      <c r="I108" s="370">
        <v>2009</v>
      </c>
      <c r="J108" s="370">
        <v>2009</v>
      </c>
      <c r="K108" s="370">
        <v>2009</v>
      </c>
      <c r="L108" s="370">
        <v>2009</v>
      </c>
      <c r="M108" s="370">
        <v>2009</v>
      </c>
      <c r="N108" s="370">
        <v>2009</v>
      </c>
      <c r="O108" s="1685" t="s">
        <v>1537</v>
      </c>
      <c r="P108" s="1678" t="s">
        <v>1538</v>
      </c>
      <c r="Q108" s="1678" t="s">
        <v>1535</v>
      </c>
      <c r="R108" s="1678" t="s">
        <v>489</v>
      </c>
      <c r="S108" s="1678" t="s">
        <v>1536</v>
      </c>
      <c r="T108" s="1548">
        <v>2009</v>
      </c>
      <c r="U108" s="1548">
        <v>2010</v>
      </c>
      <c r="V108" s="1548">
        <v>2010</v>
      </c>
      <c r="W108" s="1548">
        <v>2010</v>
      </c>
      <c r="X108" s="1548">
        <v>2010</v>
      </c>
      <c r="Y108" s="1548">
        <v>2010</v>
      </c>
      <c r="Z108" s="1565">
        <v>2010</v>
      </c>
    </row>
    <row r="109" spans="1:26" ht="12.75">
      <c r="A109" s="1675" t="s">
        <v>558</v>
      </c>
      <c r="B109" s="1676"/>
      <c r="C109" s="1677"/>
      <c r="D109" s="220" t="s">
        <v>1555</v>
      </c>
      <c r="E109" s="119" t="s">
        <v>95</v>
      </c>
      <c r="F109" s="119" t="s">
        <v>353</v>
      </c>
      <c r="G109" s="119" t="s">
        <v>98</v>
      </c>
      <c r="H109" s="119" t="s">
        <v>354</v>
      </c>
      <c r="I109" s="119" t="s">
        <v>355</v>
      </c>
      <c r="J109" s="119" t="s">
        <v>356</v>
      </c>
      <c r="K109" s="119" t="s">
        <v>626</v>
      </c>
      <c r="L109" s="119" t="s">
        <v>357</v>
      </c>
      <c r="M109" s="119" t="s">
        <v>24</v>
      </c>
      <c r="N109" s="1450" t="s">
        <v>25</v>
      </c>
      <c r="O109" s="1686"/>
      <c r="P109" s="1679"/>
      <c r="Q109" s="1679"/>
      <c r="R109" s="1679"/>
      <c r="S109" s="1679"/>
      <c r="T109" s="119" t="s">
        <v>354</v>
      </c>
      <c r="U109" s="119" t="s">
        <v>355</v>
      </c>
      <c r="V109" s="119" t="s">
        <v>356</v>
      </c>
      <c r="W109" s="119" t="s">
        <v>626</v>
      </c>
      <c r="X109" s="119" t="s">
        <v>357</v>
      </c>
      <c r="Y109" s="119" t="s">
        <v>24</v>
      </c>
      <c r="Z109" s="1554" t="s">
        <v>25</v>
      </c>
    </row>
    <row r="110" spans="1:26" ht="12.75">
      <c r="A110" s="319" t="s">
        <v>566</v>
      </c>
      <c r="B110" s="11"/>
      <c r="C110" s="37"/>
      <c r="O110" s="1566"/>
      <c r="Z110" s="1477"/>
    </row>
    <row r="111" spans="1:26" ht="12.75">
      <c r="A111" s="319"/>
      <c r="B111" s="11" t="s">
        <v>519</v>
      </c>
      <c r="C111" s="37"/>
      <c r="D111" s="83">
        <v>5</v>
      </c>
      <c r="E111" s="27">
        <v>5</v>
      </c>
      <c r="F111" s="11">
        <v>5</v>
      </c>
      <c r="G111" s="11">
        <v>5.5</v>
      </c>
      <c r="H111" s="11">
        <v>5.5</v>
      </c>
      <c r="I111" s="27">
        <v>5.5</v>
      </c>
      <c r="J111" s="11">
        <v>5.5</v>
      </c>
      <c r="K111" s="27">
        <v>5.5</v>
      </c>
      <c r="L111" s="27">
        <v>5.5</v>
      </c>
      <c r="M111" s="27">
        <v>5.5</v>
      </c>
      <c r="N111" s="27">
        <v>5.5</v>
      </c>
      <c r="O111" s="70">
        <v>5.5</v>
      </c>
      <c r="P111" s="27">
        <v>5.5</v>
      </c>
      <c r="Q111" s="11">
        <v>5.5</v>
      </c>
      <c r="R111" s="11">
        <v>5.5</v>
      </c>
      <c r="S111" s="11">
        <v>5.5</v>
      </c>
      <c r="T111" s="11">
        <v>5.5</v>
      </c>
      <c r="U111" s="11">
        <v>5.5</v>
      </c>
      <c r="V111" s="11">
        <v>5.5</v>
      </c>
      <c r="W111" s="11">
        <v>5.5</v>
      </c>
      <c r="X111" s="11">
        <v>5.5</v>
      </c>
      <c r="Y111" s="11">
        <v>5.5</v>
      </c>
      <c r="Z111" s="1395">
        <v>5.5</v>
      </c>
    </row>
    <row r="112" spans="1:26" ht="12.75">
      <c r="A112" s="300"/>
      <c r="B112" s="11" t="s">
        <v>567</v>
      </c>
      <c r="C112" s="37"/>
      <c r="D112" s="83">
        <v>6.25</v>
      </c>
      <c r="E112" s="27">
        <v>6.25</v>
      </c>
      <c r="F112" s="11">
        <v>6.5</v>
      </c>
      <c r="G112" s="11">
        <v>6.5</v>
      </c>
      <c r="H112" s="11">
        <v>6.5</v>
      </c>
      <c r="I112" s="27">
        <v>6.5</v>
      </c>
      <c r="J112" s="11">
        <v>6.5</v>
      </c>
      <c r="K112" s="27">
        <v>6.5</v>
      </c>
      <c r="L112" s="27">
        <v>6.5</v>
      </c>
      <c r="M112" s="27">
        <v>6.5</v>
      </c>
      <c r="N112" s="27">
        <v>6.5</v>
      </c>
      <c r="O112" s="70">
        <v>6.5</v>
      </c>
      <c r="P112" s="27">
        <v>6.5</v>
      </c>
      <c r="Q112" s="11">
        <v>6.5</v>
      </c>
      <c r="R112" s="11">
        <v>6.5</v>
      </c>
      <c r="S112" s="11">
        <v>6.5</v>
      </c>
      <c r="T112" s="11">
        <v>6.5</v>
      </c>
      <c r="U112" s="11">
        <v>6.5</v>
      </c>
      <c r="V112" s="11">
        <v>6.5</v>
      </c>
      <c r="W112" s="11">
        <v>6.5</v>
      </c>
      <c r="X112" s="11">
        <v>6.5</v>
      </c>
      <c r="Y112" s="11">
        <v>6.5</v>
      </c>
      <c r="Z112" s="1395">
        <v>6.5</v>
      </c>
    </row>
    <row r="113" spans="1:26" ht="12.75">
      <c r="A113" s="321"/>
      <c r="B113" s="1442" t="s">
        <v>520</v>
      </c>
      <c r="C113" s="38"/>
      <c r="D113" s="83"/>
      <c r="E113" s="27"/>
      <c r="F113" s="11"/>
      <c r="G113" s="11"/>
      <c r="H113" s="11"/>
      <c r="I113" s="27"/>
      <c r="J113" s="11"/>
      <c r="K113" s="27"/>
      <c r="L113" s="27"/>
      <c r="M113" s="27"/>
      <c r="N113" s="27"/>
      <c r="O113" s="70"/>
      <c r="P113" s="27"/>
      <c r="Q113" s="11"/>
      <c r="R113" s="11"/>
      <c r="S113" s="11"/>
      <c r="T113" s="11"/>
      <c r="U113" s="11"/>
      <c r="V113" s="11"/>
      <c r="W113" s="11"/>
      <c r="X113" s="11"/>
      <c r="Y113" s="11"/>
      <c r="Z113" s="1395"/>
    </row>
    <row r="114" spans="1:26" ht="12.75">
      <c r="A114" s="300"/>
      <c r="B114" s="11" t="s">
        <v>568</v>
      </c>
      <c r="C114" s="37"/>
      <c r="D114" s="1567"/>
      <c r="E114" s="1568"/>
      <c r="F114" s="1396"/>
      <c r="G114" s="1396"/>
      <c r="H114" s="1396"/>
      <c r="I114" s="1568"/>
      <c r="J114" s="1396"/>
      <c r="K114" s="1568"/>
      <c r="L114" s="1568"/>
      <c r="M114" s="1568"/>
      <c r="N114" s="1568"/>
      <c r="O114" s="850"/>
      <c r="P114" s="1568"/>
      <c r="Q114" s="1396"/>
      <c r="R114" s="1396"/>
      <c r="S114" s="1396"/>
      <c r="T114" s="1396"/>
      <c r="U114" s="1396"/>
      <c r="V114" s="1396"/>
      <c r="W114" s="1396"/>
      <c r="X114" s="1396"/>
      <c r="Y114" s="1396"/>
      <c r="Z114" s="1569"/>
    </row>
    <row r="115" spans="1:26" ht="12.75">
      <c r="A115" s="300"/>
      <c r="B115" s="11"/>
      <c r="C115" s="37" t="s">
        <v>569</v>
      </c>
      <c r="D115" s="83">
        <v>1.5</v>
      </c>
      <c r="E115" s="27">
        <v>1.5</v>
      </c>
      <c r="F115" s="11">
        <v>1.5</v>
      </c>
      <c r="G115" s="11">
        <v>1.5</v>
      </c>
      <c r="H115" s="11">
        <v>1.5</v>
      </c>
      <c r="I115" s="27">
        <v>1.5</v>
      </c>
      <c r="J115" s="11">
        <v>1.5</v>
      </c>
      <c r="K115" s="27">
        <v>1.5</v>
      </c>
      <c r="L115" s="27">
        <v>1.5</v>
      </c>
      <c r="M115" s="27">
        <v>1.5</v>
      </c>
      <c r="N115" s="27">
        <v>1.5</v>
      </c>
      <c r="O115" s="70">
        <v>1.5</v>
      </c>
      <c r="P115" s="27">
        <v>1.5</v>
      </c>
      <c r="Q115" s="11">
        <v>1.5</v>
      </c>
      <c r="R115" s="11">
        <v>1.5</v>
      </c>
      <c r="S115" s="11">
        <v>1.5</v>
      </c>
      <c r="T115" s="11">
        <v>1.5</v>
      </c>
      <c r="U115" s="11">
        <v>1.5</v>
      </c>
      <c r="V115" s="11">
        <v>1.5</v>
      </c>
      <c r="W115" s="11">
        <v>1.5</v>
      </c>
      <c r="X115" s="11">
        <v>1.5</v>
      </c>
      <c r="Y115" s="11">
        <v>1.5</v>
      </c>
      <c r="Z115" s="1395">
        <v>1.5</v>
      </c>
    </row>
    <row r="116" spans="1:26" ht="12.75">
      <c r="A116" s="300"/>
      <c r="B116" s="11"/>
      <c r="C116" s="37" t="s">
        <v>571</v>
      </c>
      <c r="D116" s="83">
        <v>2.5</v>
      </c>
      <c r="E116" s="27">
        <v>2.5</v>
      </c>
      <c r="F116" s="11">
        <v>2</v>
      </c>
      <c r="G116" s="11">
        <v>2</v>
      </c>
      <c r="H116" s="11">
        <v>2</v>
      </c>
      <c r="I116" s="27">
        <v>2</v>
      </c>
      <c r="J116" s="11">
        <v>2</v>
      </c>
      <c r="K116" s="27">
        <v>2</v>
      </c>
      <c r="L116" s="27">
        <v>2</v>
      </c>
      <c r="M116" s="27">
        <v>2</v>
      </c>
      <c r="N116" s="27">
        <v>2</v>
      </c>
      <c r="O116" s="70">
        <v>3.5</v>
      </c>
      <c r="P116" s="27">
        <v>3.5</v>
      </c>
      <c r="Q116" s="11">
        <v>2</v>
      </c>
      <c r="R116" s="11">
        <v>2</v>
      </c>
      <c r="S116" s="11">
        <v>2</v>
      </c>
      <c r="T116" s="11">
        <v>2</v>
      </c>
      <c r="U116" s="11">
        <v>2</v>
      </c>
      <c r="V116" s="11">
        <v>2</v>
      </c>
      <c r="W116" s="11">
        <v>2</v>
      </c>
      <c r="X116" s="11">
        <v>2</v>
      </c>
      <c r="Y116" s="11">
        <v>2</v>
      </c>
      <c r="Z116" s="1395">
        <v>2</v>
      </c>
    </row>
    <row r="117" spans="1:26" ht="12.75">
      <c r="A117" s="300"/>
      <c r="B117" s="11"/>
      <c r="C117" s="37" t="s">
        <v>570</v>
      </c>
      <c r="D117" s="83">
        <v>3.5</v>
      </c>
      <c r="E117" s="27">
        <v>3.5</v>
      </c>
      <c r="F117" s="11">
        <v>3.5</v>
      </c>
      <c r="G117" s="11">
        <v>3.5</v>
      </c>
      <c r="H117" s="11">
        <v>3.5</v>
      </c>
      <c r="I117" s="27">
        <v>3.5</v>
      </c>
      <c r="J117" s="11">
        <v>3.5</v>
      </c>
      <c r="K117" s="27">
        <v>3.5</v>
      </c>
      <c r="L117" s="27">
        <v>3.5</v>
      </c>
      <c r="M117" s="27">
        <v>3.5</v>
      </c>
      <c r="N117" s="27">
        <v>3.5</v>
      </c>
      <c r="O117" s="70">
        <v>2</v>
      </c>
      <c r="P117" s="27">
        <v>2</v>
      </c>
      <c r="Q117" s="11">
        <v>3.5</v>
      </c>
      <c r="R117" s="11">
        <v>3.5</v>
      </c>
      <c r="S117" s="11">
        <v>3.5</v>
      </c>
      <c r="T117" s="11">
        <v>3.5</v>
      </c>
      <c r="U117" s="11">
        <v>3.5</v>
      </c>
      <c r="V117" s="11">
        <v>3.5</v>
      </c>
      <c r="W117" s="11">
        <v>3.5</v>
      </c>
      <c r="X117" s="11">
        <v>3.5</v>
      </c>
      <c r="Y117" s="11">
        <v>3.5</v>
      </c>
      <c r="Z117" s="1395">
        <v>3.5</v>
      </c>
    </row>
    <row r="118" spans="1:26" ht="12.75">
      <c r="A118" s="300"/>
      <c r="B118" s="11"/>
      <c r="C118" s="37" t="s">
        <v>572</v>
      </c>
      <c r="D118" s="83">
        <v>3.25</v>
      </c>
      <c r="E118" s="27">
        <v>3.25</v>
      </c>
      <c r="F118" s="11" t="s">
        <v>1523</v>
      </c>
      <c r="G118" s="11" t="s">
        <v>1523</v>
      </c>
      <c r="H118" s="11" t="s">
        <v>1523</v>
      </c>
      <c r="I118" s="27" t="s">
        <v>1523</v>
      </c>
      <c r="J118" s="11" t="s">
        <v>1523</v>
      </c>
      <c r="K118" s="27" t="s">
        <v>1523</v>
      </c>
      <c r="L118" s="27" t="s">
        <v>1523</v>
      </c>
      <c r="M118" s="27" t="s">
        <v>1523</v>
      </c>
      <c r="N118" s="27" t="s">
        <v>1523</v>
      </c>
      <c r="O118" s="70" t="s">
        <v>1523</v>
      </c>
      <c r="P118" s="27" t="s">
        <v>1523</v>
      </c>
      <c r="Q118" s="11" t="s">
        <v>1370</v>
      </c>
      <c r="R118" s="11" t="s">
        <v>1370</v>
      </c>
      <c r="S118" s="11" t="s">
        <v>1370</v>
      </c>
      <c r="T118" s="11" t="s">
        <v>1370</v>
      </c>
      <c r="U118" s="11" t="s">
        <v>1370</v>
      </c>
      <c r="V118" s="11" t="s">
        <v>1370</v>
      </c>
      <c r="W118" s="11" t="s">
        <v>1370</v>
      </c>
      <c r="X118" s="11" t="s">
        <v>1370</v>
      </c>
      <c r="Y118" s="11" t="s">
        <v>1370</v>
      </c>
      <c r="Z118" s="1395" t="s">
        <v>1370</v>
      </c>
    </row>
    <row r="119" spans="1:26" ht="12.75">
      <c r="A119" s="321"/>
      <c r="B119" s="1399" t="s">
        <v>170</v>
      </c>
      <c r="C119" s="38"/>
      <c r="D119" s="83">
        <v>2</v>
      </c>
      <c r="E119" s="27">
        <v>2</v>
      </c>
      <c r="F119" s="11">
        <v>3</v>
      </c>
      <c r="G119" s="11">
        <v>3</v>
      </c>
      <c r="H119" s="11">
        <v>3</v>
      </c>
      <c r="I119" s="27">
        <v>3</v>
      </c>
      <c r="J119" s="11">
        <v>3</v>
      </c>
      <c r="K119" s="27">
        <v>3</v>
      </c>
      <c r="L119" s="27">
        <v>3</v>
      </c>
      <c r="M119" s="27">
        <v>3</v>
      </c>
      <c r="N119" s="27">
        <v>3</v>
      </c>
      <c r="O119" s="70">
        <v>3</v>
      </c>
      <c r="P119" s="27">
        <v>3</v>
      </c>
      <c r="Q119" s="11">
        <v>3</v>
      </c>
      <c r="R119" s="11">
        <v>3</v>
      </c>
      <c r="S119" s="11">
        <v>3</v>
      </c>
      <c r="T119" s="11">
        <v>3</v>
      </c>
      <c r="U119" s="11">
        <v>3</v>
      </c>
      <c r="V119" s="11">
        <v>3</v>
      </c>
      <c r="W119" s="11">
        <v>3</v>
      </c>
      <c r="X119" s="11">
        <v>3</v>
      </c>
      <c r="Y119" s="11">
        <v>3</v>
      </c>
      <c r="Z119" s="1395">
        <v>3</v>
      </c>
    </row>
    <row r="120" spans="1:26" ht="12.75">
      <c r="A120" s="319" t="s">
        <v>573</v>
      </c>
      <c r="B120" s="11"/>
      <c r="C120" s="37"/>
      <c r="D120" s="1567"/>
      <c r="E120" s="1568"/>
      <c r="F120" s="1396"/>
      <c r="G120" s="1396"/>
      <c r="H120" s="1396"/>
      <c r="I120" s="1568"/>
      <c r="J120" s="1396"/>
      <c r="K120" s="1568"/>
      <c r="L120" s="1568"/>
      <c r="M120" s="1568"/>
      <c r="N120" s="1568"/>
      <c r="O120" s="850"/>
      <c r="P120" s="1568"/>
      <c r="Q120" s="1396"/>
      <c r="R120" s="1396"/>
      <c r="S120" s="1396"/>
      <c r="T120" s="1396"/>
      <c r="U120" s="1396"/>
      <c r="V120" s="1396"/>
      <c r="W120" s="1396"/>
      <c r="X120" s="1396"/>
      <c r="Y120" s="1396"/>
      <c r="Z120" s="1569"/>
    </row>
    <row r="121" spans="1:26" ht="12.75">
      <c r="A121" s="319"/>
      <c r="B121" s="1434" t="s">
        <v>574</v>
      </c>
      <c r="C121" s="37"/>
      <c r="D121" s="1570">
        <v>3.13</v>
      </c>
      <c r="E121" s="756">
        <v>3.13</v>
      </c>
      <c r="F121" s="759" t="s">
        <v>240</v>
      </c>
      <c r="G121" s="759" t="s">
        <v>240</v>
      </c>
      <c r="H121" s="759" t="s">
        <v>240</v>
      </c>
      <c r="I121" s="756">
        <v>4.16</v>
      </c>
      <c r="J121" s="759">
        <v>7.89</v>
      </c>
      <c r="K121" s="756">
        <v>7.75</v>
      </c>
      <c r="L121" s="756">
        <v>5.9</v>
      </c>
      <c r="M121" s="756">
        <v>7.33</v>
      </c>
      <c r="N121" s="756">
        <v>6.25</v>
      </c>
      <c r="O121" s="1571">
        <v>4.94</v>
      </c>
      <c r="P121" s="756">
        <v>1.51</v>
      </c>
      <c r="Q121" s="759">
        <v>1.7511</v>
      </c>
      <c r="R121" s="759">
        <v>2.0092</v>
      </c>
      <c r="S121" s="759">
        <v>6.9099</v>
      </c>
      <c r="T121" s="759">
        <v>8.6729</v>
      </c>
      <c r="U121" s="759">
        <v>9.7143</v>
      </c>
      <c r="V121" s="759" t="s">
        <v>436</v>
      </c>
      <c r="W121" s="759" t="s">
        <v>436</v>
      </c>
      <c r="X121" s="759" t="s">
        <v>436</v>
      </c>
      <c r="Y121" s="759" t="s">
        <v>436</v>
      </c>
      <c r="Z121" s="1550">
        <v>7.3992</v>
      </c>
    </row>
    <row r="122" spans="1:26" ht="12.75">
      <c r="A122" s="300"/>
      <c r="B122" s="1434" t="s">
        <v>575</v>
      </c>
      <c r="C122" s="37"/>
      <c r="D122" s="1570">
        <v>5.17</v>
      </c>
      <c r="E122" s="756">
        <v>3.73</v>
      </c>
      <c r="F122" s="759">
        <v>6.08</v>
      </c>
      <c r="G122" s="759">
        <v>5.55</v>
      </c>
      <c r="H122" s="759">
        <v>4.72</v>
      </c>
      <c r="I122" s="756">
        <v>4.32</v>
      </c>
      <c r="J122" s="759">
        <v>6.64</v>
      </c>
      <c r="K122" s="756">
        <v>6.83</v>
      </c>
      <c r="L122" s="756">
        <v>5.98</v>
      </c>
      <c r="M122" s="756">
        <v>6.73</v>
      </c>
      <c r="N122" s="756">
        <v>6</v>
      </c>
      <c r="O122" s="1571">
        <v>6.8</v>
      </c>
      <c r="P122" s="756">
        <v>1.77</v>
      </c>
      <c r="Q122" s="759">
        <v>2.4136</v>
      </c>
      <c r="R122" s="759">
        <v>2.7298</v>
      </c>
      <c r="S122" s="759">
        <v>4.6669</v>
      </c>
      <c r="T122" s="759">
        <v>6.3535</v>
      </c>
      <c r="U122" s="759">
        <v>8.7424</v>
      </c>
      <c r="V122" s="759">
        <v>9.0115</v>
      </c>
      <c r="W122" s="759">
        <v>7.7876</v>
      </c>
      <c r="X122" s="759">
        <v>7.346</v>
      </c>
      <c r="Y122" s="759">
        <v>7.4127</v>
      </c>
      <c r="Z122" s="1550">
        <v>6.7726</v>
      </c>
    </row>
    <row r="123" spans="1:26" ht="12.75">
      <c r="A123" s="300"/>
      <c r="B123" s="1434" t="s">
        <v>576</v>
      </c>
      <c r="C123" s="37"/>
      <c r="D123" s="1570">
        <v>5.16</v>
      </c>
      <c r="E123" s="756">
        <v>4.75</v>
      </c>
      <c r="F123" s="759">
        <v>5.64</v>
      </c>
      <c r="G123" s="759" t="s">
        <v>240</v>
      </c>
      <c r="H123" s="759">
        <v>3.98</v>
      </c>
      <c r="I123" s="756">
        <v>5.17</v>
      </c>
      <c r="J123" s="759" t="s">
        <v>436</v>
      </c>
      <c r="K123" s="756" t="s">
        <v>436</v>
      </c>
      <c r="L123" s="756">
        <v>5.77</v>
      </c>
      <c r="M123" s="756">
        <v>5.77</v>
      </c>
      <c r="N123" s="756">
        <v>5.82</v>
      </c>
      <c r="O123" s="1571">
        <v>5.91</v>
      </c>
      <c r="P123" s="756">
        <v>0</v>
      </c>
      <c r="Q123" s="759">
        <v>2.6771</v>
      </c>
      <c r="R123" s="759">
        <v>0</v>
      </c>
      <c r="S123" s="759">
        <v>0</v>
      </c>
      <c r="T123" s="759">
        <v>5.8226</v>
      </c>
      <c r="U123" s="759">
        <v>7.7899</v>
      </c>
      <c r="V123" s="759" t="s">
        <v>436</v>
      </c>
      <c r="W123" s="759" t="s">
        <v>436</v>
      </c>
      <c r="X123" s="759">
        <v>6.8707</v>
      </c>
      <c r="Y123" s="759" t="s">
        <v>436</v>
      </c>
      <c r="Z123" s="1550">
        <v>6.6441</v>
      </c>
    </row>
    <row r="124" spans="1:26" ht="12.75">
      <c r="A124" s="300"/>
      <c r="B124" s="1434" t="s">
        <v>577</v>
      </c>
      <c r="C124" s="37"/>
      <c r="D124" s="1570">
        <v>6.47</v>
      </c>
      <c r="E124" s="756">
        <v>3.56</v>
      </c>
      <c r="F124" s="759">
        <v>5.57</v>
      </c>
      <c r="G124" s="759">
        <v>5.65</v>
      </c>
      <c r="H124" s="759">
        <v>4.96</v>
      </c>
      <c r="I124" s="756">
        <v>5.2</v>
      </c>
      <c r="J124" s="759">
        <v>6.84</v>
      </c>
      <c r="K124" s="756">
        <v>6.19</v>
      </c>
      <c r="L124" s="756">
        <v>5.96</v>
      </c>
      <c r="M124" s="756">
        <v>6.53</v>
      </c>
      <c r="N124" s="756">
        <v>6.59</v>
      </c>
      <c r="O124" s="1571">
        <v>6.55</v>
      </c>
      <c r="P124" s="756">
        <v>0</v>
      </c>
      <c r="Q124" s="759">
        <v>3.3858</v>
      </c>
      <c r="R124" s="759">
        <v>0</v>
      </c>
      <c r="S124" s="759">
        <v>6.0352</v>
      </c>
      <c r="T124" s="759">
        <v>5.4338</v>
      </c>
      <c r="U124" s="759">
        <v>7.394</v>
      </c>
      <c r="V124" s="759">
        <v>8.1051</v>
      </c>
      <c r="W124" s="759" t="s">
        <v>436</v>
      </c>
      <c r="X124" s="759">
        <v>7.5991</v>
      </c>
      <c r="Y124" s="759" t="s">
        <v>436</v>
      </c>
      <c r="Z124" s="1550">
        <v>6.9604</v>
      </c>
    </row>
    <row r="125" spans="1:26" ht="12.75">
      <c r="A125" s="300"/>
      <c r="B125" s="11" t="s">
        <v>517</v>
      </c>
      <c r="C125" s="37"/>
      <c r="D125" s="1572" t="s">
        <v>1521</v>
      </c>
      <c r="E125" s="1573" t="s">
        <v>1521</v>
      </c>
      <c r="F125" s="1447" t="s">
        <v>1521</v>
      </c>
      <c r="G125" s="1447" t="s">
        <v>1521</v>
      </c>
      <c r="H125" s="1447" t="s">
        <v>1521</v>
      </c>
      <c r="I125" s="1573" t="s">
        <v>1521</v>
      </c>
      <c r="J125" s="1447" t="s">
        <v>1521</v>
      </c>
      <c r="K125" s="1573" t="s">
        <v>1521</v>
      </c>
      <c r="L125" s="1573" t="s">
        <v>1521</v>
      </c>
      <c r="M125" s="1573" t="s">
        <v>1521</v>
      </c>
      <c r="N125" s="1573" t="s">
        <v>1521</v>
      </c>
      <c r="O125" s="1574" t="s">
        <v>1539</v>
      </c>
      <c r="P125" s="1573" t="s">
        <v>1539</v>
      </c>
      <c r="Q125" s="1447" t="s">
        <v>1539</v>
      </c>
      <c r="R125" s="1447" t="s">
        <v>1539</v>
      </c>
      <c r="S125" s="1447" t="s">
        <v>1539</v>
      </c>
      <c r="T125" s="1447" t="s">
        <v>1539</v>
      </c>
      <c r="U125" s="1447" t="s">
        <v>1539</v>
      </c>
      <c r="V125" s="1447" t="s">
        <v>1539</v>
      </c>
      <c r="W125" s="1447" t="s">
        <v>1539</v>
      </c>
      <c r="X125" s="1447" t="s">
        <v>1539</v>
      </c>
      <c r="Y125" s="1447" t="s">
        <v>1539</v>
      </c>
      <c r="Z125" s="1575" t="s">
        <v>1539</v>
      </c>
    </row>
    <row r="126" spans="1:26" ht="12.75">
      <c r="A126" s="321"/>
      <c r="B126" s="1399" t="s">
        <v>581</v>
      </c>
      <c r="C126" s="38"/>
      <c r="D126" s="1572" t="s">
        <v>1522</v>
      </c>
      <c r="E126" s="1573" t="s">
        <v>1522</v>
      </c>
      <c r="F126" s="1447" t="s">
        <v>1522</v>
      </c>
      <c r="G126" s="1447" t="s">
        <v>1522</v>
      </c>
      <c r="H126" s="1447" t="s">
        <v>1522</v>
      </c>
      <c r="I126" s="1573" t="s">
        <v>585</v>
      </c>
      <c r="J126" s="1447" t="s">
        <v>585</v>
      </c>
      <c r="K126" s="1573" t="s">
        <v>585</v>
      </c>
      <c r="L126" s="1573" t="s">
        <v>585</v>
      </c>
      <c r="M126" s="1573" t="s">
        <v>585</v>
      </c>
      <c r="N126" s="1573" t="s">
        <v>585</v>
      </c>
      <c r="O126" s="1574" t="s">
        <v>585</v>
      </c>
      <c r="P126" s="1573" t="s">
        <v>1540</v>
      </c>
      <c r="Q126" s="1447" t="s">
        <v>1540</v>
      </c>
      <c r="R126" s="1447" t="s">
        <v>1540</v>
      </c>
      <c r="S126" s="1447" t="s">
        <v>1540</v>
      </c>
      <c r="T126" s="1447" t="s">
        <v>1540</v>
      </c>
      <c r="U126" s="1447" t="s">
        <v>1540</v>
      </c>
      <c r="V126" s="1447" t="s">
        <v>1447</v>
      </c>
      <c r="W126" s="1447" t="s">
        <v>1447</v>
      </c>
      <c r="X126" s="1447" t="s">
        <v>1447</v>
      </c>
      <c r="Y126" s="1447" t="s">
        <v>1447</v>
      </c>
      <c r="Z126" s="1575" t="s">
        <v>1447</v>
      </c>
    </row>
    <row r="127" spans="1:26" ht="12.75">
      <c r="A127" s="1469" t="s">
        <v>587</v>
      </c>
      <c r="B127" s="1455"/>
      <c r="C127" s="1456"/>
      <c r="D127" s="1576">
        <v>5.15</v>
      </c>
      <c r="E127" s="1577">
        <v>2.33</v>
      </c>
      <c r="F127" s="1578">
        <v>5.16</v>
      </c>
      <c r="G127" s="1578">
        <v>5.34</v>
      </c>
      <c r="H127" s="1578">
        <v>2.38</v>
      </c>
      <c r="I127" s="1577">
        <v>3.37</v>
      </c>
      <c r="J127" s="1578">
        <v>8.32</v>
      </c>
      <c r="K127" s="1577">
        <v>6.38</v>
      </c>
      <c r="L127" s="1577">
        <v>5.06</v>
      </c>
      <c r="M127" s="1577">
        <v>7.07</v>
      </c>
      <c r="N127" s="1577">
        <v>5.02</v>
      </c>
      <c r="O127" s="1579">
        <v>3.66</v>
      </c>
      <c r="P127" s="1577">
        <v>1.41</v>
      </c>
      <c r="Q127" s="1578">
        <v>2</v>
      </c>
      <c r="R127" s="1578">
        <v>5.1</v>
      </c>
      <c r="S127" s="1578">
        <v>9.22</v>
      </c>
      <c r="T127" s="1578">
        <v>9.93</v>
      </c>
      <c r="U127" s="1578">
        <v>12.8296</v>
      </c>
      <c r="V127" s="1578">
        <v>11.64</v>
      </c>
      <c r="W127" s="1578">
        <v>8.85</v>
      </c>
      <c r="X127" s="1578">
        <v>7.8112</v>
      </c>
      <c r="Y127" s="1578">
        <v>7.127</v>
      </c>
      <c r="Z127" s="1580">
        <v>5.52</v>
      </c>
    </row>
    <row r="128" spans="1:26" ht="12.75">
      <c r="A128" s="319" t="s">
        <v>522</v>
      </c>
      <c r="B128" s="11"/>
      <c r="C128" s="37"/>
      <c r="D128" s="83"/>
      <c r="E128" s="27"/>
      <c r="F128" s="11"/>
      <c r="G128" s="11"/>
      <c r="H128" s="11"/>
      <c r="I128" s="27"/>
      <c r="J128" s="11"/>
      <c r="K128" s="27"/>
      <c r="L128" s="27"/>
      <c r="M128" s="27"/>
      <c r="N128" s="27"/>
      <c r="O128" s="70"/>
      <c r="P128" s="27"/>
      <c r="Q128" s="11"/>
      <c r="R128" s="11"/>
      <c r="S128" s="11"/>
      <c r="T128" s="11"/>
      <c r="U128" s="11"/>
      <c r="V128" s="11"/>
      <c r="W128" s="11"/>
      <c r="X128" s="11"/>
      <c r="Y128" s="11"/>
      <c r="Z128" s="1395"/>
    </row>
    <row r="129" spans="1:26" ht="12.75">
      <c r="A129" s="300"/>
      <c r="B129" s="23" t="s">
        <v>523</v>
      </c>
      <c r="C129" s="37"/>
      <c r="D129" s="83"/>
      <c r="E129" s="27"/>
      <c r="F129" s="11"/>
      <c r="G129" s="11"/>
      <c r="H129" s="11"/>
      <c r="I129" s="27"/>
      <c r="J129" s="11"/>
      <c r="K129" s="27"/>
      <c r="L129" s="27"/>
      <c r="M129" s="27"/>
      <c r="N129" s="27"/>
      <c r="O129" s="70"/>
      <c r="P129" s="27"/>
      <c r="Q129" s="11"/>
      <c r="R129" s="11"/>
      <c r="S129" s="11"/>
      <c r="T129" s="11"/>
      <c r="U129" s="11"/>
      <c r="V129" s="11"/>
      <c r="W129" s="11"/>
      <c r="X129" s="11"/>
      <c r="Y129" s="11"/>
      <c r="Z129" s="1395"/>
    </row>
    <row r="130" spans="1:26" ht="12.75">
      <c r="A130" s="300"/>
      <c r="B130" s="11" t="s">
        <v>524</v>
      </c>
      <c r="C130" s="37"/>
      <c r="D130" s="1572" t="s">
        <v>1278</v>
      </c>
      <c r="E130" s="1573" t="s">
        <v>1278</v>
      </c>
      <c r="F130" s="1447" t="s">
        <v>1524</v>
      </c>
      <c r="G130" s="1447" t="s">
        <v>1524</v>
      </c>
      <c r="H130" s="1447" t="s">
        <v>1524</v>
      </c>
      <c r="I130" s="1573" t="s">
        <v>1471</v>
      </c>
      <c r="J130" s="1447" t="s">
        <v>1471</v>
      </c>
      <c r="K130" s="1573" t="s">
        <v>1471</v>
      </c>
      <c r="L130" s="1573" t="s">
        <v>1471</v>
      </c>
      <c r="M130" s="1573" t="s">
        <v>1471</v>
      </c>
      <c r="N130" s="1573" t="s">
        <v>1546</v>
      </c>
      <c r="O130" s="1574" t="s">
        <v>1546</v>
      </c>
      <c r="P130" s="1573" t="s">
        <v>1546</v>
      </c>
      <c r="Q130" s="1447" t="s">
        <v>1546</v>
      </c>
      <c r="R130" s="1447" t="s">
        <v>1546</v>
      </c>
      <c r="S130" s="1447" t="s">
        <v>1546</v>
      </c>
      <c r="T130" s="1447" t="s">
        <v>1516</v>
      </c>
      <c r="U130" s="1447" t="s">
        <v>1516</v>
      </c>
      <c r="V130" s="1447" t="s">
        <v>1448</v>
      </c>
      <c r="W130" s="1447" t="s">
        <v>1448</v>
      </c>
      <c r="X130" s="1447" t="s">
        <v>138</v>
      </c>
      <c r="Y130" s="1447" t="s">
        <v>138</v>
      </c>
      <c r="Z130" s="1575" t="s">
        <v>138</v>
      </c>
    </row>
    <row r="131" spans="1:26" ht="12.75">
      <c r="A131" s="300"/>
      <c r="B131" s="11" t="s">
        <v>527</v>
      </c>
      <c r="C131" s="37"/>
      <c r="D131" s="1572"/>
      <c r="E131" s="1573"/>
      <c r="F131" s="1447"/>
      <c r="G131" s="1447"/>
      <c r="H131" s="1447"/>
      <c r="I131" s="1573"/>
      <c r="J131" s="1447"/>
      <c r="K131" s="1573"/>
      <c r="L131" s="1573"/>
      <c r="M131" s="1573"/>
      <c r="N131" s="1573"/>
      <c r="O131" s="1574"/>
      <c r="P131" s="1573"/>
      <c r="Q131" s="1447"/>
      <c r="R131" s="1447"/>
      <c r="S131" s="1447"/>
      <c r="T131" s="1447"/>
      <c r="U131" s="1447"/>
      <c r="V131" s="1447"/>
      <c r="W131" s="1447"/>
      <c r="X131" s="1447"/>
      <c r="Y131" s="1447"/>
      <c r="Z131" s="1575"/>
    </row>
    <row r="132" spans="1:26" ht="12.75">
      <c r="A132" s="300"/>
      <c r="B132" s="11"/>
      <c r="C132" s="37" t="s">
        <v>528</v>
      </c>
      <c r="D132" s="1572" t="s">
        <v>618</v>
      </c>
      <c r="E132" s="1573" t="s">
        <v>618</v>
      </c>
      <c r="F132" s="1447" t="s">
        <v>618</v>
      </c>
      <c r="G132" s="1447" t="s">
        <v>618</v>
      </c>
      <c r="H132" s="1447" t="s">
        <v>618</v>
      </c>
      <c r="I132" s="1573" t="s">
        <v>618</v>
      </c>
      <c r="J132" s="1447" t="s">
        <v>618</v>
      </c>
      <c r="K132" s="1573" t="s">
        <v>618</v>
      </c>
      <c r="L132" s="1573" t="s">
        <v>618</v>
      </c>
      <c r="M132" s="1573" t="s">
        <v>618</v>
      </c>
      <c r="N132" s="1573" t="s">
        <v>618</v>
      </c>
      <c r="O132" s="1574" t="s">
        <v>618</v>
      </c>
      <c r="P132" s="1573" t="s">
        <v>1541</v>
      </c>
      <c r="Q132" s="1447" t="s">
        <v>190</v>
      </c>
      <c r="R132" s="1447" t="s">
        <v>190</v>
      </c>
      <c r="S132" s="1447" t="s">
        <v>190</v>
      </c>
      <c r="T132" s="1447" t="s">
        <v>1541</v>
      </c>
      <c r="U132" s="1447" t="s">
        <v>0</v>
      </c>
      <c r="V132" s="1447" t="s">
        <v>0</v>
      </c>
      <c r="W132" s="1447" t="s">
        <v>0</v>
      </c>
      <c r="X132" s="1447" t="s">
        <v>0</v>
      </c>
      <c r="Y132" s="1447" t="s">
        <v>139</v>
      </c>
      <c r="Z132" s="1575" t="s">
        <v>139</v>
      </c>
    </row>
    <row r="133" spans="1:26" ht="12.75">
      <c r="A133" s="300"/>
      <c r="B133" s="11"/>
      <c r="C133" s="37" t="s">
        <v>531</v>
      </c>
      <c r="D133" s="1572" t="s">
        <v>619</v>
      </c>
      <c r="E133" s="1573" t="s">
        <v>619</v>
      </c>
      <c r="F133" s="1447" t="s">
        <v>619</v>
      </c>
      <c r="G133" s="1447" t="s">
        <v>619</v>
      </c>
      <c r="H133" s="1447" t="s">
        <v>619</v>
      </c>
      <c r="I133" s="1573" t="s">
        <v>619</v>
      </c>
      <c r="J133" s="1447" t="s">
        <v>619</v>
      </c>
      <c r="K133" s="1573" t="s">
        <v>619</v>
      </c>
      <c r="L133" s="1573" t="s">
        <v>190</v>
      </c>
      <c r="M133" s="1573" t="s">
        <v>190</v>
      </c>
      <c r="N133" s="1573" t="s">
        <v>1547</v>
      </c>
      <c r="O133" s="1574" t="s">
        <v>1547</v>
      </c>
      <c r="P133" s="1573" t="s">
        <v>1542</v>
      </c>
      <c r="Q133" s="1447" t="s">
        <v>1542</v>
      </c>
      <c r="R133" s="1447" t="s">
        <v>1542</v>
      </c>
      <c r="S133" s="1447" t="s">
        <v>1542</v>
      </c>
      <c r="T133" s="1447" t="s">
        <v>1517</v>
      </c>
      <c r="U133" s="1447" t="s">
        <v>0</v>
      </c>
      <c r="V133" s="1447" t="s">
        <v>1449</v>
      </c>
      <c r="W133" s="1447" t="s">
        <v>1449</v>
      </c>
      <c r="X133" s="1447" t="s">
        <v>1449</v>
      </c>
      <c r="Y133" s="1447" t="s">
        <v>140</v>
      </c>
      <c r="Z133" s="1575" t="s">
        <v>140</v>
      </c>
    </row>
    <row r="134" spans="1:26" ht="12.75">
      <c r="A134" s="300"/>
      <c r="B134" s="11"/>
      <c r="C134" s="37" t="s">
        <v>534</v>
      </c>
      <c r="D134" s="1572" t="s">
        <v>1475</v>
      </c>
      <c r="E134" s="1573" t="s">
        <v>1475</v>
      </c>
      <c r="F134" s="1447" t="s">
        <v>1475</v>
      </c>
      <c r="G134" s="1447" t="s">
        <v>1475</v>
      </c>
      <c r="H134" s="1447" t="s">
        <v>1475</v>
      </c>
      <c r="I134" s="1573" t="s">
        <v>1475</v>
      </c>
      <c r="J134" s="1447" t="s">
        <v>1475</v>
      </c>
      <c r="K134" s="1573" t="s">
        <v>1475</v>
      </c>
      <c r="L134" s="1573" t="s">
        <v>191</v>
      </c>
      <c r="M134" s="1573" t="s">
        <v>191</v>
      </c>
      <c r="N134" s="1573" t="s">
        <v>1548</v>
      </c>
      <c r="O134" s="1574" t="s">
        <v>1548</v>
      </c>
      <c r="P134" s="1573" t="s">
        <v>1548</v>
      </c>
      <c r="Q134" s="1447" t="s">
        <v>1548</v>
      </c>
      <c r="R134" s="1447" t="s">
        <v>1548</v>
      </c>
      <c r="S134" s="1447" t="s">
        <v>1548</v>
      </c>
      <c r="T134" s="1447" t="s">
        <v>1548</v>
      </c>
      <c r="U134" s="1447" t="s">
        <v>1</v>
      </c>
      <c r="V134" s="1447" t="s">
        <v>1450</v>
      </c>
      <c r="W134" s="1447" t="s">
        <v>1450</v>
      </c>
      <c r="X134" s="1447" t="s">
        <v>154</v>
      </c>
      <c r="Y134" s="1447" t="s">
        <v>154</v>
      </c>
      <c r="Z134" s="1575" t="s">
        <v>154</v>
      </c>
    </row>
    <row r="135" spans="1:26" ht="12.75">
      <c r="A135" s="300"/>
      <c r="B135" s="11"/>
      <c r="C135" s="37" t="s">
        <v>536</v>
      </c>
      <c r="D135" s="1572" t="s">
        <v>620</v>
      </c>
      <c r="E135" s="1573" t="s">
        <v>620</v>
      </c>
      <c r="F135" s="1447" t="s">
        <v>620</v>
      </c>
      <c r="G135" s="1447" t="s">
        <v>620</v>
      </c>
      <c r="H135" s="1447" t="s">
        <v>620</v>
      </c>
      <c r="I135" s="1573" t="s">
        <v>620</v>
      </c>
      <c r="J135" s="1447" t="s">
        <v>620</v>
      </c>
      <c r="K135" s="1573" t="s">
        <v>620</v>
      </c>
      <c r="L135" s="1573" t="s">
        <v>192</v>
      </c>
      <c r="M135" s="1573" t="s">
        <v>192</v>
      </c>
      <c r="N135" s="1573" t="s">
        <v>1549</v>
      </c>
      <c r="O135" s="1574" t="s">
        <v>1549</v>
      </c>
      <c r="P135" s="1573" t="s">
        <v>1549</v>
      </c>
      <c r="Q135" s="1447" t="s">
        <v>1371</v>
      </c>
      <c r="R135" s="1447" t="s">
        <v>1549</v>
      </c>
      <c r="S135" s="1447" t="s">
        <v>1549</v>
      </c>
      <c r="T135" s="1447" t="s">
        <v>1518</v>
      </c>
      <c r="U135" s="1447" t="s">
        <v>2</v>
      </c>
      <c r="V135" s="1447" t="s">
        <v>2</v>
      </c>
      <c r="W135" s="1447" t="s">
        <v>2</v>
      </c>
      <c r="X135" s="1447" t="s">
        <v>156</v>
      </c>
      <c r="Y135" s="1447" t="s">
        <v>141</v>
      </c>
      <c r="Z135" s="1575" t="s">
        <v>141</v>
      </c>
    </row>
    <row r="136" spans="1:26" ht="12.75">
      <c r="A136" s="300"/>
      <c r="B136" s="11"/>
      <c r="C136" s="37" t="s">
        <v>540</v>
      </c>
      <c r="D136" s="1572" t="s">
        <v>621</v>
      </c>
      <c r="E136" s="1573" t="s">
        <v>621</v>
      </c>
      <c r="F136" s="1447" t="s">
        <v>621</v>
      </c>
      <c r="G136" s="1447" t="s">
        <v>621</v>
      </c>
      <c r="H136" s="1447" t="s">
        <v>621</v>
      </c>
      <c r="I136" s="1573" t="s">
        <v>621</v>
      </c>
      <c r="J136" s="1447" t="s">
        <v>621</v>
      </c>
      <c r="K136" s="1573" t="s">
        <v>621</v>
      </c>
      <c r="L136" s="1573" t="s">
        <v>193</v>
      </c>
      <c r="M136" s="1573" t="s">
        <v>157</v>
      </c>
      <c r="N136" s="1573" t="s">
        <v>1550</v>
      </c>
      <c r="O136" s="1574" t="s">
        <v>1550</v>
      </c>
      <c r="P136" s="1573" t="s">
        <v>1550</v>
      </c>
      <c r="Q136" s="1447" t="s">
        <v>490</v>
      </c>
      <c r="R136" s="1447" t="s">
        <v>1550</v>
      </c>
      <c r="S136" s="1447" t="s">
        <v>1550</v>
      </c>
      <c r="T136" s="1447" t="s">
        <v>1519</v>
      </c>
      <c r="U136" s="1447" t="s">
        <v>3</v>
      </c>
      <c r="V136" s="1447" t="s">
        <v>3</v>
      </c>
      <c r="W136" s="1447" t="s">
        <v>158</v>
      </c>
      <c r="X136" s="1447" t="s">
        <v>159</v>
      </c>
      <c r="Y136" s="1447" t="s">
        <v>160</v>
      </c>
      <c r="Z136" s="1575" t="s">
        <v>160</v>
      </c>
    </row>
    <row r="137" spans="1:26" ht="12.75">
      <c r="A137" s="300"/>
      <c r="B137" s="23" t="s">
        <v>541</v>
      </c>
      <c r="C137" s="37"/>
      <c r="D137" s="1572"/>
      <c r="E137" s="1573"/>
      <c r="F137" s="1447"/>
      <c r="G137" s="1447"/>
      <c r="H137" s="1447"/>
      <c r="I137" s="1573"/>
      <c r="J137" s="1447"/>
      <c r="K137" s="1573"/>
      <c r="L137" s="1573"/>
      <c r="M137" s="1573"/>
      <c r="N137" s="1573"/>
      <c r="O137" s="1574"/>
      <c r="P137" s="1573"/>
      <c r="Q137" s="1447"/>
      <c r="R137" s="1447"/>
      <c r="S137" s="1447"/>
      <c r="T137" s="1447"/>
      <c r="U137" s="1447"/>
      <c r="V137" s="1447"/>
      <c r="W137" s="1447"/>
      <c r="X137" s="1447"/>
      <c r="Y137" s="1447"/>
      <c r="Z137" s="1575"/>
    </row>
    <row r="138" spans="1:26" ht="12.75">
      <c r="A138" s="300"/>
      <c r="B138" s="11" t="s">
        <v>542</v>
      </c>
      <c r="C138" s="37"/>
      <c r="D138" s="1572" t="s">
        <v>582</v>
      </c>
      <c r="E138" s="1573" t="s">
        <v>582</v>
      </c>
      <c r="F138" s="1447" t="s">
        <v>582</v>
      </c>
      <c r="G138" s="1447" t="s">
        <v>582</v>
      </c>
      <c r="H138" s="1447" t="s">
        <v>582</v>
      </c>
      <c r="I138" s="1573" t="s">
        <v>582</v>
      </c>
      <c r="J138" s="1447" t="s">
        <v>582</v>
      </c>
      <c r="K138" s="1573" t="s">
        <v>582</v>
      </c>
      <c r="L138" s="1573" t="s">
        <v>491</v>
      </c>
      <c r="M138" s="1573" t="s">
        <v>161</v>
      </c>
      <c r="N138" s="1573" t="s">
        <v>491</v>
      </c>
      <c r="O138" s="1574" t="s">
        <v>491</v>
      </c>
      <c r="P138" s="1573" t="s">
        <v>491</v>
      </c>
      <c r="Q138" s="1447" t="s">
        <v>491</v>
      </c>
      <c r="R138" s="1447" t="s">
        <v>603</v>
      </c>
      <c r="S138" s="1447" t="s">
        <v>603</v>
      </c>
      <c r="T138" s="1447" t="s">
        <v>603</v>
      </c>
      <c r="U138" s="1447" t="s">
        <v>603</v>
      </c>
      <c r="V138" s="1447" t="s">
        <v>603</v>
      </c>
      <c r="W138" s="1447" t="s">
        <v>603</v>
      </c>
      <c r="X138" s="1447" t="s">
        <v>602</v>
      </c>
      <c r="Y138" s="1447" t="s">
        <v>602</v>
      </c>
      <c r="Z138" s="1575" t="s">
        <v>602</v>
      </c>
    </row>
    <row r="139" spans="1:26" ht="12.75">
      <c r="A139" s="300"/>
      <c r="B139" s="1434" t="s">
        <v>544</v>
      </c>
      <c r="C139" s="37"/>
      <c r="D139" s="1572" t="s">
        <v>1276</v>
      </c>
      <c r="E139" s="1573" t="s">
        <v>1276</v>
      </c>
      <c r="F139" s="1447" t="s">
        <v>1525</v>
      </c>
      <c r="G139" s="1447" t="s">
        <v>1525</v>
      </c>
      <c r="H139" s="1447" t="s">
        <v>1525</v>
      </c>
      <c r="I139" s="1573" t="s">
        <v>1525</v>
      </c>
      <c r="J139" s="1447" t="s">
        <v>1525</v>
      </c>
      <c r="K139" s="1573" t="s">
        <v>1525</v>
      </c>
      <c r="L139" s="1573" t="s">
        <v>196</v>
      </c>
      <c r="M139" s="1573" t="s">
        <v>196</v>
      </c>
      <c r="N139" s="1573" t="s">
        <v>1525</v>
      </c>
      <c r="O139" s="1574" t="s">
        <v>1525</v>
      </c>
      <c r="P139" s="1573" t="s">
        <v>196</v>
      </c>
      <c r="Q139" s="1447" t="s">
        <v>196</v>
      </c>
      <c r="R139" s="1447" t="s">
        <v>196</v>
      </c>
      <c r="S139" s="1447" t="s">
        <v>196</v>
      </c>
      <c r="T139" s="1447" t="s">
        <v>196</v>
      </c>
      <c r="U139" s="1447" t="s">
        <v>196</v>
      </c>
      <c r="V139" s="1447" t="s">
        <v>196</v>
      </c>
      <c r="W139" s="1447" t="s">
        <v>196</v>
      </c>
      <c r="X139" s="1447" t="s">
        <v>196</v>
      </c>
      <c r="Y139" s="1447" t="s">
        <v>196</v>
      </c>
      <c r="Z139" s="1575" t="s">
        <v>196</v>
      </c>
    </row>
    <row r="140" spans="1:26" ht="12.75">
      <c r="A140" s="300"/>
      <c r="B140" s="1434" t="s">
        <v>547</v>
      </c>
      <c r="C140" s="37"/>
      <c r="D140" s="1572" t="s">
        <v>610</v>
      </c>
      <c r="E140" s="1573" t="s">
        <v>610</v>
      </c>
      <c r="F140" s="1447" t="s">
        <v>610</v>
      </c>
      <c r="G140" s="1447" t="s">
        <v>610</v>
      </c>
      <c r="H140" s="1447" t="s">
        <v>610</v>
      </c>
      <c r="I140" s="1573" t="s">
        <v>610</v>
      </c>
      <c r="J140" s="1447" t="s">
        <v>610</v>
      </c>
      <c r="K140" s="1573" t="s">
        <v>610</v>
      </c>
      <c r="L140" s="1573" t="s">
        <v>197</v>
      </c>
      <c r="M140" s="1573" t="s">
        <v>197</v>
      </c>
      <c r="N140" s="1573" t="s">
        <v>1551</v>
      </c>
      <c r="O140" s="1574" t="s">
        <v>1551</v>
      </c>
      <c r="P140" s="1573" t="s">
        <v>1543</v>
      </c>
      <c r="Q140" s="1447" t="s">
        <v>1372</v>
      </c>
      <c r="R140" s="1447" t="s">
        <v>1372</v>
      </c>
      <c r="S140" s="1447" t="s">
        <v>162</v>
      </c>
      <c r="T140" s="1447" t="s">
        <v>162</v>
      </c>
      <c r="U140" s="1447" t="s">
        <v>162</v>
      </c>
      <c r="V140" s="1447" t="s">
        <v>162</v>
      </c>
      <c r="W140" s="1447" t="s">
        <v>162</v>
      </c>
      <c r="X140" s="1447" t="s">
        <v>162</v>
      </c>
      <c r="Y140" s="1447" t="s">
        <v>162</v>
      </c>
      <c r="Z140" s="1575" t="s">
        <v>162</v>
      </c>
    </row>
    <row r="141" spans="1:26" ht="12.75">
      <c r="A141" s="300"/>
      <c r="B141" s="1434" t="s">
        <v>549</v>
      </c>
      <c r="C141" s="37"/>
      <c r="D141" s="1572" t="s">
        <v>602</v>
      </c>
      <c r="E141" s="1573" t="s">
        <v>602</v>
      </c>
      <c r="F141" s="1447" t="s">
        <v>602</v>
      </c>
      <c r="G141" s="1447" t="s">
        <v>602</v>
      </c>
      <c r="H141" s="1447" t="s">
        <v>602</v>
      </c>
      <c r="I141" s="1573" t="s">
        <v>602</v>
      </c>
      <c r="J141" s="1447" t="s">
        <v>602</v>
      </c>
      <c r="K141" s="1573" t="s">
        <v>602</v>
      </c>
      <c r="L141" s="1573" t="s">
        <v>613</v>
      </c>
      <c r="M141" s="1573" t="s">
        <v>613</v>
      </c>
      <c r="N141" s="1573" t="s">
        <v>613</v>
      </c>
      <c r="O141" s="1574" t="s">
        <v>613</v>
      </c>
      <c r="P141" s="1573" t="s">
        <v>613</v>
      </c>
      <c r="Q141" s="1447" t="s">
        <v>613</v>
      </c>
      <c r="R141" s="1447" t="s">
        <v>613</v>
      </c>
      <c r="S141" s="1447" t="s">
        <v>613</v>
      </c>
      <c r="T141" s="1447" t="s">
        <v>613</v>
      </c>
      <c r="U141" s="1447" t="s">
        <v>613</v>
      </c>
      <c r="V141" s="1447" t="s">
        <v>613</v>
      </c>
      <c r="W141" s="1447" t="s">
        <v>613</v>
      </c>
      <c r="X141" s="1447" t="s">
        <v>613</v>
      </c>
      <c r="Y141" s="1447" t="s">
        <v>613</v>
      </c>
      <c r="Z141" s="1575" t="s">
        <v>613</v>
      </c>
    </row>
    <row r="142" spans="1:26" ht="12.75">
      <c r="A142" s="321"/>
      <c r="B142" s="1442" t="s">
        <v>551</v>
      </c>
      <c r="C142" s="38"/>
      <c r="D142" s="1572" t="s">
        <v>1277</v>
      </c>
      <c r="E142" s="1573" t="s">
        <v>1277</v>
      </c>
      <c r="F142" s="1447" t="s">
        <v>1277</v>
      </c>
      <c r="G142" s="1447" t="s">
        <v>1277</v>
      </c>
      <c r="H142" s="1447" t="s">
        <v>1277</v>
      </c>
      <c r="I142" s="1573" t="s">
        <v>1277</v>
      </c>
      <c r="J142" s="1447" t="s">
        <v>1277</v>
      </c>
      <c r="K142" s="1573" t="s">
        <v>1277</v>
      </c>
      <c r="L142" s="1573" t="s">
        <v>1277</v>
      </c>
      <c r="M142" s="1573" t="s">
        <v>1277</v>
      </c>
      <c r="N142" s="1573" t="s">
        <v>1277</v>
      </c>
      <c r="O142" s="1574" t="s">
        <v>1277</v>
      </c>
      <c r="P142" s="1573" t="s">
        <v>1277</v>
      </c>
      <c r="Q142" s="1447" t="s">
        <v>492</v>
      </c>
      <c r="R142" s="1447" t="s">
        <v>616</v>
      </c>
      <c r="S142" s="1447" t="s">
        <v>616</v>
      </c>
      <c r="T142" s="1447" t="s">
        <v>1520</v>
      </c>
      <c r="U142" s="1447" t="s">
        <v>1520</v>
      </c>
      <c r="V142" s="1447" t="s">
        <v>1520</v>
      </c>
      <c r="W142" s="1447" t="s">
        <v>1520</v>
      </c>
      <c r="X142" s="1447" t="s">
        <v>41</v>
      </c>
      <c r="Y142" s="1447" t="s">
        <v>41</v>
      </c>
      <c r="Z142" s="1575" t="s">
        <v>41</v>
      </c>
    </row>
    <row r="143" spans="1:26" ht="13.5" thickBot="1">
      <c r="A143" s="1581" t="s">
        <v>553</v>
      </c>
      <c r="B143" s="1582"/>
      <c r="C143" s="1583"/>
      <c r="D143" s="1680">
        <v>13.2</v>
      </c>
      <c r="E143" s="1681"/>
      <c r="F143" s="1681"/>
      <c r="G143" s="1681"/>
      <c r="H143" s="1681"/>
      <c r="I143" s="1681"/>
      <c r="J143" s="1681"/>
      <c r="K143" s="1681"/>
      <c r="L143" s="1681"/>
      <c r="M143" s="1681"/>
      <c r="N143" s="1681"/>
      <c r="O143" s="1682"/>
      <c r="P143" s="1683"/>
      <c r="Q143" s="1683"/>
      <c r="R143" s="1683"/>
      <c r="S143" s="1683"/>
      <c r="T143" s="1683"/>
      <c r="U143" s="1683"/>
      <c r="V143" s="1683"/>
      <c r="W143" s="1683"/>
      <c r="X143" s="1683"/>
      <c r="Y143" s="1683"/>
      <c r="Z143" s="1684"/>
    </row>
    <row r="144" ht="13.5" thickTop="1">
      <c r="A144" s="1448" t="s">
        <v>556</v>
      </c>
    </row>
    <row r="145" ht="12.75">
      <c r="A145" s="1459" t="s">
        <v>171</v>
      </c>
    </row>
  </sheetData>
  <mergeCells count="26">
    <mergeCell ref="R108:R109"/>
    <mergeCell ref="S108:S109"/>
    <mergeCell ref="A109:C109"/>
    <mergeCell ref="D143:O143"/>
    <mergeCell ref="P143:Z143"/>
    <mergeCell ref="A108:C108"/>
    <mergeCell ref="O108:O109"/>
    <mergeCell ref="P108:P109"/>
    <mergeCell ref="Q108:Q109"/>
    <mergeCell ref="AI70:AI71"/>
    <mergeCell ref="AJ70:AJ71"/>
    <mergeCell ref="AK70:AK71"/>
    <mergeCell ref="AL70:AL71"/>
    <mergeCell ref="A67:V67"/>
    <mergeCell ref="A68:V68"/>
    <mergeCell ref="A70:C70"/>
    <mergeCell ref="AH70:AH71"/>
    <mergeCell ref="A71:C71"/>
    <mergeCell ref="A6:I6"/>
    <mergeCell ref="A8:C8"/>
    <mergeCell ref="A9:C9"/>
    <mergeCell ref="A66:V66"/>
    <mergeCell ref="A1:I1"/>
    <mergeCell ref="A2:I2"/>
    <mergeCell ref="A3:I3"/>
    <mergeCell ref="A5:I5"/>
  </mergeCells>
  <printOptions/>
  <pageMargins left="0.75" right="0.75" top="1" bottom="1" header="0.5" footer="0.5"/>
  <pageSetup fitToHeight="1" fitToWidth="1" horizontalDpi="600" verticalDpi="600" orientation="landscape" scale="4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B1">
      <selection activeCell="A1" sqref="A1:O1"/>
    </sheetView>
  </sheetViews>
  <sheetFormatPr defaultColWidth="9.8515625" defaultRowHeight="12.75"/>
  <cols>
    <col min="1" max="1" width="13.140625" style="614" hidden="1" customWidth="1"/>
    <col min="2" max="2" width="8.00390625" style="614" customWidth="1"/>
    <col min="3" max="14" width="6.28125" style="972" customWidth="1"/>
    <col min="15" max="15" width="7.421875" style="614" bestFit="1" customWidth="1"/>
    <col min="16" max="16384" width="9.421875" style="972" customWidth="1"/>
  </cols>
  <sheetData>
    <row r="1" spans="1:15" ht="12.75">
      <c r="A1" s="1645" t="s">
        <v>1236</v>
      </c>
      <c r="B1" s="1645"/>
      <c r="C1" s="1645"/>
      <c r="D1" s="1645"/>
      <c r="E1" s="1645"/>
      <c r="F1" s="1645"/>
      <c r="G1" s="1645"/>
      <c r="H1" s="1645"/>
      <c r="I1" s="1645"/>
      <c r="J1" s="1645"/>
      <c r="K1" s="1645"/>
      <c r="L1" s="1645"/>
      <c r="M1" s="1645"/>
      <c r="N1" s="1645"/>
      <c r="O1" s="1645"/>
    </row>
    <row r="2" spans="1:16" ht="15.75">
      <c r="A2" s="1663" t="s">
        <v>867</v>
      </c>
      <c r="B2" s="1663"/>
      <c r="C2" s="1663"/>
      <c r="D2" s="1663"/>
      <c r="E2" s="1663"/>
      <c r="F2" s="1663"/>
      <c r="G2" s="1663"/>
      <c r="H2" s="1663"/>
      <c r="I2" s="1663"/>
      <c r="J2" s="1663"/>
      <c r="K2" s="1663"/>
      <c r="L2" s="1663"/>
      <c r="M2" s="1663"/>
      <c r="N2" s="1663"/>
      <c r="O2" s="1663"/>
      <c r="P2" s="998"/>
    </row>
    <row r="3" spans="4:6" ht="12.75" hidden="1">
      <c r="D3" s="999"/>
      <c r="E3" s="999"/>
      <c r="F3" s="999"/>
    </row>
    <row r="4" spans="12:15" ht="13.5" thickBot="1">
      <c r="L4" s="999"/>
      <c r="O4" s="1169" t="s">
        <v>883</v>
      </c>
    </row>
    <row r="5" spans="1:15" s="614" customFormat="1" ht="13.5" thickTop="1">
      <c r="A5" s="1687" t="s">
        <v>1237</v>
      </c>
      <c r="B5" s="1176"/>
      <c r="C5" s="1689" t="s">
        <v>9</v>
      </c>
      <c r="D5" s="1689"/>
      <c r="E5" s="1689"/>
      <c r="F5" s="1689"/>
      <c r="G5" s="1689"/>
      <c r="H5" s="1689"/>
      <c r="I5" s="1689"/>
      <c r="J5" s="1689"/>
      <c r="K5" s="1689"/>
      <c r="L5" s="1689"/>
      <c r="M5" s="1689"/>
      <c r="N5" s="1690"/>
      <c r="O5" s="1177" t="s">
        <v>467</v>
      </c>
    </row>
    <row r="6" spans="1:15" s="614" customFormat="1" ht="12.75">
      <c r="A6" s="1688"/>
      <c r="B6" s="1178" t="s">
        <v>1237</v>
      </c>
      <c r="C6" s="1000" t="s">
        <v>1555</v>
      </c>
      <c r="D6" s="1001" t="s">
        <v>95</v>
      </c>
      <c r="E6" s="1001" t="s">
        <v>353</v>
      </c>
      <c r="F6" s="1001" t="s">
        <v>98</v>
      </c>
      <c r="G6" s="1001" t="s">
        <v>354</v>
      </c>
      <c r="H6" s="1001" t="s">
        <v>355</v>
      </c>
      <c r="I6" s="1001" t="s">
        <v>356</v>
      </c>
      <c r="J6" s="1001" t="s">
        <v>626</v>
      </c>
      <c r="K6" s="1001" t="s">
        <v>357</v>
      </c>
      <c r="L6" s="1001" t="s">
        <v>24</v>
      </c>
      <c r="M6" s="1001" t="s">
        <v>1238</v>
      </c>
      <c r="N6" s="1002" t="s">
        <v>394</v>
      </c>
      <c r="O6" s="1179" t="s">
        <v>105</v>
      </c>
    </row>
    <row r="7" spans="1:15" ht="15" customHeight="1">
      <c r="A7" s="1003" t="s">
        <v>1239</v>
      </c>
      <c r="B7" s="1180" t="s">
        <v>1240</v>
      </c>
      <c r="C7" s="1004">
        <v>8.43</v>
      </c>
      <c r="D7" s="1004">
        <v>8.78</v>
      </c>
      <c r="E7" s="1004">
        <v>8.84</v>
      </c>
      <c r="F7" s="1004">
        <v>8.7</v>
      </c>
      <c r="G7" s="1004">
        <v>8.82</v>
      </c>
      <c r="H7" s="1004">
        <v>8.93</v>
      </c>
      <c r="I7" s="1004">
        <v>9.33</v>
      </c>
      <c r="J7" s="1004">
        <v>9.56</v>
      </c>
      <c r="K7" s="1004">
        <v>9.6</v>
      </c>
      <c r="L7" s="1004">
        <v>9.64</v>
      </c>
      <c r="M7" s="1004">
        <v>9.59</v>
      </c>
      <c r="N7" s="1005">
        <v>9.64</v>
      </c>
      <c r="O7" s="1504">
        <v>9.24</v>
      </c>
    </row>
    <row r="8" spans="1:15" ht="15" customHeight="1">
      <c r="A8" s="1003" t="s">
        <v>1241</v>
      </c>
      <c r="B8" s="1180" t="s">
        <v>1242</v>
      </c>
      <c r="C8" s="1004">
        <v>10.17</v>
      </c>
      <c r="D8" s="1004">
        <v>10.45</v>
      </c>
      <c r="E8" s="1004">
        <v>12.17</v>
      </c>
      <c r="F8" s="1004">
        <v>11.68</v>
      </c>
      <c r="G8" s="1004">
        <v>12.03</v>
      </c>
      <c r="H8" s="1004">
        <v>12.36</v>
      </c>
      <c r="I8" s="1004">
        <v>12.57</v>
      </c>
      <c r="J8" s="1004">
        <v>12.43</v>
      </c>
      <c r="K8" s="1004">
        <v>11.3</v>
      </c>
      <c r="L8" s="1004">
        <v>9.56</v>
      </c>
      <c r="M8" s="1004">
        <v>11.28</v>
      </c>
      <c r="N8" s="1005">
        <v>11.92</v>
      </c>
      <c r="O8" s="1505">
        <v>11.34</v>
      </c>
    </row>
    <row r="9" spans="1:15" ht="15" customHeight="1">
      <c r="A9" s="1003" t="s">
        <v>1243</v>
      </c>
      <c r="B9" s="1180" t="s">
        <v>1244</v>
      </c>
      <c r="C9" s="1004">
        <v>8.49</v>
      </c>
      <c r="D9" s="1004">
        <v>5.94</v>
      </c>
      <c r="E9" s="1004">
        <v>7.24</v>
      </c>
      <c r="F9" s="1004">
        <v>8.74</v>
      </c>
      <c r="G9" s="1004">
        <v>6.05</v>
      </c>
      <c r="H9" s="1004">
        <v>3.93</v>
      </c>
      <c r="I9" s="1004">
        <v>7.57</v>
      </c>
      <c r="J9" s="1004">
        <v>7.56</v>
      </c>
      <c r="K9" s="1004">
        <v>6.38</v>
      </c>
      <c r="L9" s="1004">
        <v>4.93</v>
      </c>
      <c r="M9" s="1004">
        <v>5.31</v>
      </c>
      <c r="N9" s="1005">
        <v>6.01</v>
      </c>
      <c r="O9" s="1505">
        <v>6.5</v>
      </c>
    </row>
    <row r="10" spans="1:15" ht="15" customHeight="1">
      <c r="A10" s="1003" t="s">
        <v>1245</v>
      </c>
      <c r="B10" s="1180" t="s">
        <v>1246</v>
      </c>
      <c r="C10" s="1004">
        <v>6.36</v>
      </c>
      <c r="D10" s="1004">
        <v>6.26</v>
      </c>
      <c r="E10" s="1004">
        <v>6.54</v>
      </c>
      <c r="F10" s="1004">
        <v>7.02</v>
      </c>
      <c r="G10" s="1004">
        <v>6.91</v>
      </c>
      <c r="H10" s="1004">
        <v>6.99</v>
      </c>
      <c r="I10" s="1004">
        <v>7.38</v>
      </c>
      <c r="J10" s="1004">
        <v>7.97</v>
      </c>
      <c r="K10" s="1004">
        <v>8.12</v>
      </c>
      <c r="L10" s="1004">
        <v>7.94</v>
      </c>
      <c r="M10" s="1004">
        <v>7.89</v>
      </c>
      <c r="N10" s="1005">
        <v>8.33</v>
      </c>
      <c r="O10" s="1505">
        <v>7.35</v>
      </c>
    </row>
    <row r="11" spans="1:15" ht="15" customHeight="1">
      <c r="A11" s="1003" t="s">
        <v>1247</v>
      </c>
      <c r="B11" s="1180" t="s">
        <v>1248</v>
      </c>
      <c r="C11" s="1004">
        <v>8.34</v>
      </c>
      <c r="D11" s="1004">
        <v>8.61</v>
      </c>
      <c r="E11" s="1004">
        <v>8.78</v>
      </c>
      <c r="F11" s="1004">
        <v>9.14</v>
      </c>
      <c r="G11" s="1004">
        <v>9.69</v>
      </c>
      <c r="H11" s="1004">
        <v>11.83</v>
      </c>
      <c r="I11" s="1004">
        <v>12.68</v>
      </c>
      <c r="J11" s="1004">
        <v>12.21</v>
      </c>
      <c r="K11" s="1004">
        <v>10.93</v>
      </c>
      <c r="L11" s="1004">
        <v>12.7</v>
      </c>
      <c r="M11" s="1004">
        <v>12.88</v>
      </c>
      <c r="N11" s="1005">
        <v>12.66</v>
      </c>
      <c r="O11" s="1505">
        <v>10.93</v>
      </c>
    </row>
    <row r="12" spans="1:15" ht="15" customHeight="1">
      <c r="A12" s="1003" t="s">
        <v>1249</v>
      </c>
      <c r="B12" s="1180" t="s">
        <v>1250</v>
      </c>
      <c r="C12" s="1004">
        <v>12.180580266567938</v>
      </c>
      <c r="D12" s="1004">
        <v>11.753995135135135</v>
      </c>
      <c r="E12" s="1004">
        <v>11.43</v>
      </c>
      <c r="F12" s="1004">
        <v>11.62647106257875</v>
      </c>
      <c r="G12" s="1004">
        <v>11.507426486486487</v>
      </c>
      <c r="H12" s="1004">
        <v>11.47</v>
      </c>
      <c r="I12" s="1004">
        <v>11.624515713784637</v>
      </c>
      <c r="J12" s="1004">
        <v>10.994226486486486</v>
      </c>
      <c r="K12" s="1004">
        <v>9.76545743647647</v>
      </c>
      <c r="L12" s="1004">
        <v>8.51255915744377</v>
      </c>
      <c r="M12" s="1004">
        <v>6.032429189189189</v>
      </c>
      <c r="N12" s="1005">
        <v>5.6191894558599635</v>
      </c>
      <c r="O12" s="1505">
        <v>10.22055196436712</v>
      </c>
    </row>
    <row r="13" spans="1:15" ht="15" customHeight="1">
      <c r="A13" s="1003" t="s">
        <v>1251</v>
      </c>
      <c r="B13" s="1180" t="s">
        <v>1252</v>
      </c>
      <c r="C13" s="1004">
        <v>4.868429567408652</v>
      </c>
      <c r="D13" s="1004">
        <v>3.3598782967250815</v>
      </c>
      <c r="E13" s="1004">
        <v>3.8128924099661266</v>
      </c>
      <c r="F13" s="1004">
        <v>3.358146871062578</v>
      </c>
      <c r="G13" s="1004">
        <v>2.630800540540541</v>
      </c>
      <c r="H13" s="1004">
        <v>2.7138949166740067</v>
      </c>
      <c r="I13" s="1004">
        <v>3.9024395212095753</v>
      </c>
      <c r="J13" s="1004">
        <v>4.0046837837837845</v>
      </c>
      <c r="K13" s="1004">
        <v>4.168231948270435</v>
      </c>
      <c r="L13" s="1004">
        <v>3.4432686832740216</v>
      </c>
      <c r="M13" s="1004">
        <v>3.2424281081081077</v>
      </c>
      <c r="N13" s="1005">
        <v>2.8717697704892062</v>
      </c>
      <c r="O13" s="1505">
        <v>3.5174291324677225</v>
      </c>
    </row>
    <row r="14" spans="1:15" ht="15" customHeight="1">
      <c r="A14" s="1003" t="s">
        <v>1253</v>
      </c>
      <c r="B14" s="1180" t="s">
        <v>1254</v>
      </c>
      <c r="C14" s="1004">
        <v>1.6129035699286014</v>
      </c>
      <c r="D14" s="1004">
        <v>0.89907419712949</v>
      </c>
      <c r="E14" s="1004">
        <v>0.846207755463706</v>
      </c>
      <c r="F14" s="1004">
        <v>2.879197306069458</v>
      </c>
      <c r="G14" s="1004">
        <v>3.2362716517326144</v>
      </c>
      <c r="H14" s="1004">
        <v>3.288953117353205</v>
      </c>
      <c r="I14" s="1004">
        <v>1.6134097188476224</v>
      </c>
      <c r="J14" s="1004">
        <v>1.2147113333333335</v>
      </c>
      <c r="K14" s="1004">
        <v>2.1575733145895724</v>
      </c>
      <c r="L14" s="1004">
        <v>3.090519992960225</v>
      </c>
      <c r="M14" s="1004">
        <v>3.3535156756756757</v>
      </c>
      <c r="N14" s="1005">
        <v>3.3197895928330032</v>
      </c>
      <c r="O14" s="1505">
        <v>2.3316103563160104</v>
      </c>
    </row>
    <row r="15" spans="1:15" ht="15" customHeight="1">
      <c r="A15" s="1003" t="s">
        <v>1255</v>
      </c>
      <c r="B15" s="1180" t="s">
        <v>1256</v>
      </c>
      <c r="C15" s="1004">
        <v>3.3968185352308224</v>
      </c>
      <c r="D15" s="1004">
        <v>2.895359281579573</v>
      </c>
      <c r="E15" s="1004">
        <v>3.4084731132075468</v>
      </c>
      <c r="F15" s="1004">
        <v>4.093331220329517</v>
      </c>
      <c r="G15" s="1004">
        <v>3.994682751045284</v>
      </c>
      <c r="H15" s="1004">
        <v>4.440908264329805</v>
      </c>
      <c r="I15" s="1004">
        <v>5.164051891704268</v>
      </c>
      <c r="J15" s="1004">
        <v>5.596070322580646</v>
      </c>
      <c r="K15" s="1004">
        <v>5.456351824840063</v>
      </c>
      <c r="L15" s="1004">
        <v>5.726184461067665</v>
      </c>
      <c r="M15" s="1004">
        <v>5.46250458618313</v>
      </c>
      <c r="N15" s="1005">
        <v>5.360435168115558</v>
      </c>
      <c r="O15" s="1505">
        <v>4.662800140488818</v>
      </c>
    </row>
    <row r="16" spans="1:15" ht="15" customHeight="1">
      <c r="A16" s="1003" t="s">
        <v>1257</v>
      </c>
      <c r="B16" s="1180" t="s">
        <v>1258</v>
      </c>
      <c r="C16" s="1004">
        <v>5.425047309961818</v>
      </c>
      <c r="D16" s="1004">
        <v>5.222550591166958</v>
      </c>
      <c r="E16" s="1004">
        <v>4.872020754716981</v>
      </c>
      <c r="F16" s="1004">
        <v>5.242749264705882</v>
      </c>
      <c r="G16" s="1004">
        <v>5.304209852404553</v>
      </c>
      <c r="H16" s="1004">
        <v>5.26434765889847</v>
      </c>
      <c r="I16" s="1004">
        <v>5.170746858729607</v>
      </c>
      <c r="J16" s="1004">
        <v>4.551349535702849</v>
      </c>
      <c r="K16" s="1004">
        <v>3.871767249497724</v>
      </c>
      <c r="L16" s="1004">
        <v>4.674502013189865</v>
      </c>
      <c r="M16" s="1004">
        <v>4.940809824561403</v>
      </c>
      <c r="N16" s="1005">
        <v>4.9510305534645385</v>
      </c>
      <c r="O16" s="1505">
        <v>4.9643167763801666</v>
      </c>
    </row>
    <row r="17" spans="1:15" ht="15" customHeight="1">
      <c r="A17" s="1003" t="s">
        <v>1259</v>
      </c>
      <c r="B17" s="1180" t="s">
        <v>1260</v>
      </c>
      <c r="C17" s="1004">
        <v>4.775216950572465</v>
      </c>
      <c r="D17" s="1004">
        <v>3.77765162028212</v>
      </c>
      <c r="E17" s="1004">
        <v>4.663893382237086</v>
      </c>
      <c r="F17" s="1004">
        <v>4.9555454448777025</v>
      </c>
      <c r="G17" s="1004">
        <v>4.953859860574043</v>
      </c>
      <c r="H17" s="1004">
        <v>4.846119482616302</v>
      </c>
      <c r="I17" s="1004">
        <v>5.187522395978776</v>
      </c>
      <c r="J17" s="1004">
        <v>5.385691068024617</v>
      </c>
      <c r="K17" s="1004">
        <v>5.052342023311288</v>
      </c>
      <c r="L17" s="1004">
        <v>4.859117983803406</v>
      </c>
      <c r="M17" s="1004">
        <v>4.519417635205055</v>
      </c>
      <c r="N17" s="1005">
        <v>3.780621060673431</v>
      </c>
      <c r="O17" s="1505">
        <v>4.708875790310837</v>
      </c>
    </row>
    <row r="18" spans="1:16" ht="15" customHeight="1">
      <c r="A18" s="1003" t="s">
        <v>1261</v>
      </c>
      <c r="B18" s="1180" t="s">
        <v>1262</v>
      </c>
      <c r="C18" s="1004">
        <v>3.41748440269408</v>
      </c>
      <c r="D18" s="1004">
        <v>3.4932778280050107</v>
      </c>
      <c r="E18" s="1004">
        <v>3.5961985600462625</v>
      </c>
      <c r="F18" s="1004">
        <v>4.02602993577213</v>
      </c>
      <c r="G18" s="1004">
        <v>3.7520925058548005</v>
      </c>
      <c r="H18" s="1004">
        <v>4.10236892545691</v>
      </c>
      <c r="I18" s="1004">
        <v>4.0122495923431405</v>
      </c>
      <c r="J18" s="1004">
        <v>3.906800049016938</v>
      </c>
      <c r="K18" s="1004">
        <v>4.055525032860332</v>
      </c>
      <c r="L18" s="1004">
        <v>2.911661630829377</v>
      </c>
      <c r="M18" s="1004">
        <v>1.6678396383639233</v>
      </c>
      <c r="N18" s="1005">
        <v>2.9805422437758247</v>
      </c>
      <c r="O18" s="1505">
        <v>3.4814174393084554</v>
      </c>
      <c r="P18" s="1168"/>
    </row>
    <row r="19" spans="1:15" ht="15" customHeight="1">
      <c r="A19" s="1006" t="s">
        <v>1263</v>
      </c>
      <c r="B19" s="1181" t="s">
        <v>1219</v>
      </c>
      <c r="C19" s="1004">
        <v>4.027662566465792</v>
      </c>
      <c r="D19" s="1004">
        <v>3.6609049773755653</v>
      </c>
      <c r="E19" s="1004">
        <v>3.701351713395639</v>
      </c>
      <c r="F19" s="1004">
        <v>3.676631343283582</v>
      </c>
      <c r="G19" s="1004">
        <v>3.850785333333333</v>
      </c>
      <c r="H19" s="1004">
        <v>3.9490213213213217</v>
      </c>
      <c r="I19" s="1004">
        <v>3.940556451612903</v>
      </c>
      <c r="J19" s="1004">
        <v>3.8080159420289847</v>
      </c>
      <c r="K19" s="1004">
        <v>1.6973710622710623</v>
      </c>
      <c r="L19" s="1004">
        <v>0.7020408450704225</v>
      </c>
      <c r="M19" s="1004">
        <v>0.8240442028985507</v>
      </c>
      <c r="N19" s="1005">
        <v>1.4706548192771083</v>
      </c>
      <c r="O19" s="1505">
        <v>2.929587760230834</v>
      </c>
    </row>
    <row r="20" spans="1:16" ht="15" customHeight="1">
      <c r="A20" s="1003" t="s">
        <v>1264</v>
      </c>
      <c r="B20" s="1180" t="s">
        <v>1200</v>
      </c>
      <c r="C20" s="1004">
        <v>0.6176727272727273</v>
      </c>
      <c r="D20" s="1004">
        <v>0.629863076923077</v>
      </c>
      <c r="E20" s="1004">
        <v>1.3400342756183745</v>
      </c>
      <c r="F20" s="1004">
        <v>1.9721844155844157</v>
      </c>
      <c r="G20" s="1004">
        <v>2.401290153846154</v>
      </c>
      <c r="H20" s="1004">
        <v>2.080350530035336</v>
      </c>
      <c r="I20" s="1004">
        <v>2.3784652173913043</v>
      </c>
      <c r="J20" s="1004">
        <v>2.9391873188405797</v>
      </c>
      <c r="K20" s="1004">
        <v>3.109814156626506</v>
      </c>
      <c r="L20" s="1004">
        <v>3.6963909090909097</v>
      </c>
      <c r="M20" s="1004">
        <v>3.8208818461538465</v>
      </c>
      <c r="N20" s="1005">
        <v>3.939815901060071</v>
      </c>
      <c r="O20" s="1505">
        <v>2.4576696244599545</v>
      </c>
      <c r="P20" s="1168"/>
    </row>
    <row r="21" spans="1:15" ht="15" customHeight="1">
      <c r="A21" s="1007" t="s">
        <v>1265</v>
      </c>
      <c r="B21" s="1182" t="s">
        <v>1201</v>
      </c>
      <c r="C21" s="1004">
        <v>2.2590185714285718</v>
      </c>
      <c r="D21" s="1004">
        <v>3.3845412060301507</v>
      </c>
      <c r="E21" s="1004">
        <v>3.102005803571429</v>
      </c>
      <c r="F21" s="1004">
        <v>2.687988475836431</v>
      </c>
      <c r="G21" s="1004">
        <v>2.1998130653266332</v>
      </c>
      <c r="H21" s="1004">
        <v>2.4648049469964666</v>
      </c>
      <c r="I21" s="1004">
        <v>2.2032</v>
      </c>
      <c r="J21" s="1004">
        <v>2.651</v>
      </c>
      <c r="K21" s="1004">
        <v>2.8861</v>
      </c>
      <c r="L21" s="1004">
        <v>3.6293</v>
      </c>
      <c r="M21" s="1004">
        <v>3.3082</v>
      </c>
      <c r="N21" s="1005">
        <v>3.2485</v>
      </c>
      <c r="O21" s="1505">
        <v>2.8427</v>
      </c>
    </row>
    <row r="22" spans="1:15" s="90" customFormat="1" ht="15" customHeight="1">
      <c r="A22" s="1008" t="s">
        <v>1265</v>
      </c>
      <c r="B22" s="1183" t="s">
        <v>1202</v>
      </c>
      <c r="C22" s="1009">
        <v>2.9887</v>
      </c>
      <c r="D22" s="1004">
        <v>2.7829</v>
      </c>
      <c r="E22" s="1004">
        <v>2.5369</v>
      </c>
      <c r="F22" s="1004">
        <v>2.1101</v>
      </c>
      <c r="G22" s="1004">
        <v>1.9827</v>
      </c>
      <c r="H22" s="1004">
        <v>2.6703</v>
      </c>
      <c r="I22" s="1004">
        <v>2.5963603174603174</v>
      </c>
      <c r="J22" s="1004">
        <v>2.3605678095238094</v>
      </c>
      <c r="K22" s="1004">
        <v>1.8496</v>
      </c>
      <c r="L22" s="1004">
        <v>2.4269</v>
      </c>
      <c r="M22" s="1004">
        <v>2.1681</v>
      </c>
      <c r="N22" s="1010">
        <v>2.7651367875647668</v>
      </c>
      <c r="O22" s="1506">
        <v>2.4216334168057867</v>
      </c>
    </row>
    <row r="23" spans="1:15" s="998" customFormat="1" ht="15" customHeight="1">
      <c r="A23" s="1011" t="s">
        <v>1265</v>
      </c>
      <c r="B23" s="1183" t="s">
        <v>398</v>
      </c>
      <c r="C23" s="1009">
        <v>4.2514</v>
      </c>
      <c r="D23" s="1004">
        <v>2.1419</v>
      </c>
      <c r="E23" s="1012">
        <v>2.3486</v>
      </c>
      <c r="F23" s="1012">
        <v>3.0267</v>
      </c>
      <c r="G23" s="1012">
        <v>3.5927</v>
      </c>
      <c r="H23" s="1012">
        <v>3.8637</v>
      </c>
      <c r="I23" s="1004">
        <v>5.7924</v>
      </c>
      <c r="J23" s="1004">
        <v>5.5404</v>
      </c>
      <c r="K23" s="1004">
        <v>4.0699</v>
      </c>
      <c r="L23" s="1004">
        <v>5.32</v>
      </c>
      <c r="M23" s="1004">
        <v>5.41</v>
      </c>
      <c r="N23" s="1010">
        <v>5.13</v>
      </c>
      <c r="O23" s="1506">
        <v>4.22</v>
      </c>
    </row>
    <row r="24" spans="2:15" ht="12.75">
      <c r="B24" s="1183" t="s">
        <v>1476</v>
      </c>
      <c r="C24" s="1004">
        <v>5.17</v>
      </c>
      <c r="D24" s="1004">
        <v>3.73</v>
      </c>
      <c r="E24" s="741">
        <v>6.08</v>
      </c>
      <c r="F24" s="741">
        <v>5.55</v>
      </c>
      <c r="G24" s="741">
        <v>4.72</v>
      </c>
      <c r="H24" s="741">
        <v>4.32</v>
      </c>
      <c r="I24" s="741">
        <v>6.64</v>
      </c>
      <c r="J24" s="741">
        <v>6.83</v>
      </c>
      <c r="K24" s="741">
        <v>5.98</v>
      </c>
      <c r="L24" s="741">
        <v>6.73</v>
      </c>
      <c r="M24" s="744">
        <v>6</v>
      </c>
      <c r="N24" s="548">
        <v>6.8</v>
      </c>
      <c r="O24" s="1506">
        <v>5.83</v>
      </c>
    </row>
    <row r="25" spans="2:15" ht="13.5" thickBot="1">
      <c r="B25" s="1187" t="s">
        <v>438</v>
      </c>
      <c r="C25" s="1188">
        <v>1.77</v>
      </c>
      <c r="D25" s="1188">
        <v>2.4136</v>
      </c>
      <c r="E25" s="1188">
        <v>2.7298</v>
      </c>
      <c r="F25" s="1188">
        <v>4.6669</v>
      </c>
      <c r="G25" s="1188">
        <v>6.3535</v>
      </c>
      <c r="H25" s="1188">
        <v>8.7424</v>
      </c>
      <c r="I25" s="1188">
        <v>9.0115</v>
      </c>
      <c r="J25" s="1188">
        <v>7.7876</v>
      </c>
      <c r="K25" s="1188">
        <v>7.346</v>
      </c>
      <c r="L25" s="1188">
        <v>7.4127</v>
      </c>
      <c r="M25" s="1188">
        <v>6.7726</v>
      </c>
      <c r="N25" s="1189"/>
      <c r="O25" s="1190"/>
    </row>
    <row r="26" ht="13.5" thickTop="1"/>
  </sheetData>
  <mergeCells count="4">
    <mergeCell ref="A1:O1"/>
    <mergeCell ref="A2:O2"/>
    <mergeCell ref="A5:A6"/>
    <mergeCell ref="C5:N5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B1">
      <selection activeCell="H9" sqref="H9"/>
    </sheetView>
  </sheetViews>
  <sheetFormatPr defaultColWidth="9.8515625" defaultRowHeight="12.75"/>
  <cols>
    <col min="1" max="1" width="9.28125" style="1015" hidden="1" customWidth="1"/>
    <col min="2" max="2" width="7.8515625" style="1015" customWidth="1"/>
    <col min="3" max="13" width="5.28125" style="1014" customWidth="1"/>
    <col min="14" max="14" width="6.28125" style="1014" customWidth="1"/>
    <col min="15" max="15" width="8.00390625" style="1015" customWidth="1"/>
    <col min="16" max="16384" width="9.421875" style="1014" customWidth="1"/>
  </cols>
  <sheetData>
    <row r="1" spans="1:15" ht="12.75">
      <c r="A1" s="1645" t="s">
        <v>1266</v>
      </c>
      <c r="B1" s="1645"/>
      <c r="C1" s="1645"/>
      <c r="D1" s="1645"/>
      <c r="E1" s="1645"/>
      <c r="F1" s="1645"/>
      <c r="G1" s="1645"/>
      <c r="H1" s="1645"/>
      <c r="I1" s="1645"/>
      <c r="J1" s="1645"/>
      <c r="K1" s="1645"/>
      <c r="L1" s="1645"/>
      <c r="M1" s="1645"/>
      <c r="N1" s="1645"/>
      <c r="O1" s="1645"/>
    </row>
    <row r="2" spans="1:16" ht="15.75">
      <c r="A2" s="1663" t="s">
        <v>1267</v>
      </c>
      <c r="B2" s="1663"/>
      <c r="C2" s="1663"/>
      <c r="D2" s="1663"/>
      <c r="E2" s="1663"/>
      <c r="F2" s="1663"/>
      <c r="G2" s="1663"/>
      <c r="H2" s="1663"/>
      <c r="I2" s="1663"/>
      <c r="J2" s="1663"/>
      <c r="K2" s="1663"/>
      <c r="L2" s="1663"/>
      <c r="M2" s="1663"/>
      <c r="N2" s="1663"/>
      <c r="O2" s="1663"/>
      <c r="P2" s="1170"/>
    </row>
    <row r="3" spans="1:15" ht="12.75" hidden="1">
      <c r="A3" s="614"/>
      <c r="B3" s="614"/>
      <c r="C3" s="972"/>
      <c r="D3" s="999"/>
      <c r="E3" s="999"/>
      <c r="F3" s="999"/>
      <c r="G3" s="972"/>
      <c r="H3" s="972"/>
      <c r="I3" s="972"/>
      <c r="J3" s="972"/>
      <c r="K3" s="972"/>
      <c r="L3" s="972"/>
      <c r="M3" s="972"/>
      <c r="N3" s="972"/>
      <c r="O3" s="614"/>
    </row>
    <row r="4" spans="1:15" ht="13.5" thickBot="1">
      <c r="A4" s="614"/>
      <c r="B4" s="614"/>
      <c r="C4" s="972"/>
      <c r="D4" s="972"/>
      <c r="E4" s="972"/>
      <c r="F4" s="972"/>
      <c r="G4" s="972"/>
      <c r="H4" s="972"/>
      <c r="I4" s="972"/>
      <c r="J4" s="972"/>
      <c r="K4" s="972"/>
      <c r="L4" s="999"/>
      <c r="M4" s="972"/>
      <c r="N4" s="972"/>
      <c r="O4" s="1169" t="s">
        <v>883</v>
      </c>
    </row>
    <row r="5" spans="1:15" s="1015" customFormat="1" ht="13.5" thickTop="1">
      <c r="A5" s="1691" t="s">
        <v>1237</v>
      </c>
      <c r="B5" s="1693" t="s">
        <v>1237</v>
      </c>
      <c r="C5" s="1695" t="s">
        <v>9</v>
      </c>
      <c r="D5" s="1689"/>
      <c r="E5" s="1689"/>
      <c r="F5" s="1689"/>
      <c r="G5" s="1689"/>
      <c r="H5" s="1689"/>
      <c r="I5" s="1689"/>
      <c r="J5" s="1689"/>
      <c r="K5" s="1689"/>
      <c r="L5" s="1689"/>
      <c r="M5" s="1689"/>
      <c r="N5" s="1690"/>
      <c r="O5" s="1177" t="s">
        <v>467</v>
      </c>
    </row>
    <row r="6" spans="1:15" s="1015" customFormat="1" ht="12.75">
      <c r="A6" s="1692"/>
      <c r="B6" s="1694"/>
      <c r="C6" s="1016" t="s">
        <v>1555</v>
      </c>
      <c r="D6" s="1001" t="s">
        <v>95</v>
      </c>
      <c r="E6" s="1001" t="s">
        <v>353</v>
      </c>
      <c r="F6" s="1001" t="s">
        <v>98</v>
      </c>
      <c r="G6" s="1001" t="s">
        <v>354</v>
      </c>
      <c r="H6" s="1001" t="s">
        <v>355</v>
      </c>
      <c r="I6" s="1001" t="s">
        <v>356</v>
      </c>
      <c r="J6" s="1001" t="s">
        <v>626</v>
      </c>
      <c r="K6" s="1001" t="s">
        <v>357</v>
      </c>
      <c r="L6" s="1001" t="s">
        <v>24</v>
      </c>
      <c r="M6" s="1001" t="s">
        <v>1238</v>
      </c>
      <c r="N6" s="1002" t="s">
        <v>394</v>
      </c>
      <c r="O6" s="1179" t="s">
        <v>105</v>
      </c>
    </row>
    <row r="7" spans="1:15" ht="15.75" customHeight="1">
      <c r="A7" s="1017" t="s">
        <v>1249</v>
      </c>
      <c r="B7" s="1180" t="s">
        <v>1250</v>
      </c>
      <c r="C7" s="1018" t="s">
        <v>436</v>
      </c>
      <c r="D7" s="1019" t="s">
        <v>436</v>
      </c>
      <c r="E7" s="1019" t="s">
        <v>436</v>
      </c>
      <c r="F7" s="1019" t="s">
        <v>436</v>
      </c>
      <c r="G7" s="1019" t="s">
        <v>436</v>
      </c>
      <c r="H7" s="1004">
        <v>11.9631</v>
      </c>
      <c r="I7" s="1019" t="s">
        <v>436</v>
      </c>
      <c r="J7" s="1019" t="s">
        <v>436</v>
      </c>
      <c r="K7" s="1004">
        <v>10.5283</v>
      </c>
      <c r="L7" s="1019" t="s">
        <v>436</v>
      </c>
      <c r="M7" s="1004">
        <v>8.9766</v>
      </c>
      <c r="N7" s="1020" t="s">
        <v>436</v>
      </c>
      <c r="O7" s="1507">
        <v>10.344</v>
      </c>
    </row>
    <row r="8" spans="1:15" ht="15.75" customHeight="1">
      <c r="A8" s="1017" t="s">
        <v>1251</v>
      </c>
      <c r="B8" s="1180" t="s">
        <v>1252</v>
      </c>
      <c r="C8" s="1018" t="s">
        <v>436</v>
      </c>
      <c r="D8" s="1019" t="s">
        <v>436</v>
      </c>
      <c r="E8" s="1019" t="s">
        <v>436</v>
      </c>
      <c r="F8" s="1019" t="s">
        <v>436</v>
      </c>
      <c r="G8" s="1019" t="s">
        <v>436</v>
      </c>
      <c r="H8" s="1004">
        <v>6.3049</v>
      </c>
      <c r="I8" s="1019" t="s">
        <v>436</v>
      </c>
      <c r="J8" s="1019" t="s">
        <v>436</v>
      </c>
      <c r="K8" s="1004">
        <v>7.2517</v>
      </c>
      <c r="L8" s="1019" t="s">
        <v>436</v>
      </c>
      <c r="M8" s="1004">
        <v>6.9928</v>
      </c>
      <c r="N8" s="1020" t="s">
        <v>436</v>
      </c>
      <c r="O8" s="1507">
        <v>6.8624</v>
      </c>
    </row>
    <row r="9" spans="1:15" ht="15.75" customHeight="1">
      <c r="A9" s="1017" t="s">
        <v>1253</v>
      </c>
      <c r="B9" s="1180" t="s">
        <v>1254</v>
      </c>
      <c r="C9" s="1018" t="s">
        <v>436</v>
      </c>
      <c r="D9" s="1019" t="s">
        <v>436</v>
      </c>
      <c r="E9" s="1019" t="s">
        <v>436</v>
      </c>
      <c r="F9" s="1019" t="s">
        <v>436</v>
      </c>
      <c r="G9" s="1019" t="s">
        <v>436</v>
      </c>
      <c r="H9" s="1019" t="s">
        <v>436</v>
      </c>
      <c r="I9" s="1019" t="s">
        <v>436</v>
      </c>
      <c r="J9" s="1019" t="s">
        <v>436</v>
      </c>
      <c r="K9" s="1004">
        <v>4.9129</v>
      </c>
      <c r="L9" s="1004">
        <v>5.424</v>
      </c>
      <c r="M9" s="1004">
        <v>5.3116</v>
      </c>
      <c r="N9" s="1020" t="s">
        <v>436</v>
      </c>
      <c r="O9" s="1507">
        <v>5.1282</v>
      </c>
    </row>
    <row r="10" spans="1:15" ht="15.75" customHeight="1">
      <c r="A10" s="1017" t="s">
        <v>1255</v>
      </c>
      <c r="B10" s="1180" t="s">
        <v>1256</v>
      </c>
      <c r="C10" s="1018" t="s">
        <v>436</v>
      </c>
      <c r="D10" s="1019" t="s">
        <v>436</v>
      </c>
      <c r="E10" s="1019" t="s">
        <v>436</v>
      </c>
      <c r="F10" s="1019" t="s">
        <v>436</v>
      </c>
      <c r="G10" s="1004">
        <v>5.6721</v>
      </c>
      <c r="H10" s="1004">
        <v>5.5712</v>
      </c>
      <c r="I10" s="1004">
        <v>6.0824</v>
      </c>
      <c r="J10" s="1004">
        <v>7.2849</v>
      </c>
      <c r="K10" s="1004">
        <v>6.142</v>
      </c>
      <c r="L10" s="1019" t="s">
        <v>436</v>
      </c>
      <c r="M10" s="1019" t="s">
        <v>436</v>
      </c>
      <c r="N10" s="1020" t="s">
        <v>436</v>
      </c>
      <c r="O10" s="1507">
        <v>6.1565</v>
      </c>
    </row>
    <row r="11" spans="1:15" ht="15.75" customHeight="1">
      <c r="A11" s="1017" t="s">
        <v>1257</v>
      </c>
      <c r="B11" s="1180" t="s">
        <v>1258</v>
      </c>
      <c r="C11" s="1018" t="s">
        <v>436</v>
      </c>
      <c r="D11" s="1019" t="s">
        <v>436</v>
      </c>
      <c r="E11" s="1019" t="s">
        <v>436</v>
      </c>
      <c r="F11" s="1019" t="s">
        <v>436</v>
      </c>
      <c r="G11" s="1004">
        <v>5.731</v>
      </c>
      <c r="H11" s="1004">
        <v>5.4412</v>
      </c>
      <c r="I11" s="1004">
        <v>5.4568</v>
      </c>
      <c r="J11" s="1004">
        <v>5.113</v>
      </c>
      <c r="K11" s="1004">
        <v>4.921</v>
      </c>
      <c r="L11" s="1004">
        <v>5.2675</v>
      </c>
      <c r="M11" s="1004">
        <v>5.5204</v>
      </c>
      <c r="N11" s="1005">
        <v>5.6215</v>
      </c>
      <c r="O11" s="1507">
        <v>5.2623</v>
      </c>
    </row>
    <row r="12" spans="1:15" ht="15.75" customHeight="1">
      <c r="A12" s="1017" t="s">
        <v>1259</v>
      </c>
      <c r="B12" s="1180" t="s">
        <v>1260</v>
      </c>
      <c r="C12" s="1018" t="s">
        <v>436</v>
      </c>
      <c r="D12" s="1019" t="s">
        <v>436</v>
      </c>
      <c r="E12" s="1019" t="s">
        <v>436</v>
      </c>
      <c r="F12" s="1019" t="s">
        <v>436</v>
      </c>
      <c r="G12" s="1004">
        <v>5.5134</v>
      </c>
      <c r="H12" s="1004">
        <v>5.1547</v>
      </c>
      <c r="I12" s="1004">
        <v>5.6571</v>
      </c>
      <c r="J12" s="1004">
        <v>5.5606</v>
      </c>
      <c r="K12" s="1004">
        <v>5.1416</v>
      </c>
      <c r="L12" s="1004">
        <v>5.04</v>
      </c>
      <c r="M12" s="1004">
        <v>4.9911</v>
      </c>
      <c r="N12" s="1005">
        <v>4.4332</v>
      </c>
      <c r="O12" s="1507">
        <v>5.2011</v>
      </c>
    </row>
    <row r="13" spans="1:15" ht="15.75" customHeight="1">
      <c r="A13" s="1017" t="s">
        <v>1261</v>
      </c>
      <c r="B13" s="1180" t="s">
        <v>1262</v>
      </c>
      <c r="C13" s="1018" t="s">
        <v>436</v>
      </c>
      <c r="D13" s="1019" t="s">
        <v>436</v>
      </c>
      <c r="E13" s="1019" t="s">
        <v>436</v>
      </c>
      <c r="F13" s="1019" t="s">
        <v>436</v>
      </c>
      <c r="G13" s="1004">
        <v>4.0799</v>
      </c>
      <c r="H13" s="1004">
        <v>4.4582</v>
      </c>
      <c r="I13" s="1004">
        <v>4.2217</v>
      </c>
      <c r="J13" s="1004">
        <v>4.940833333333333</v>
      </c>
      <c r="K13" s="1004">
        <v>5.125140609689712</v>
      </c>
      <c r="L13" s="1004">
        <v>4.6283</v>
      </c>
      <c r="M13" s="1004">
        <v>3.313868815443266</v>
      </c>
      <c r="N13" s="1005">
        <v>4.928079080914116</v>
      </c>
      <c r="O13" s="1507">
        <v>4.7107238804707094</v>
      </c>
    </row>
    <row r="14" spans="1:15" ht="15.75" customHeight="1">
      <c r="A14" s="1017" t="s">
        <v>1263</v>
      </c>
      <c r="B14" s="1181" t="s">
        <v>1219</v>
      </c>
      <c r="C14" s="1009">
        <v>5.313810591133005</v>
      </c>
      <c r="D14" s="1004">
        <v>5.181625</v>
      </c>
      <c r="E14" s="1004">
        <v>5.297252284263959</v>
      </c>
      <c r="F14" s="1004">
        <v>5.152060401853295</v>
      </c>
      <c r="G14" s="1004">
        <v>5.120841242937853</v>
      </c>
      <c r="H14" s="1004">
        <v>4.954478199052133</v>
      </c>
      <c r="I14" s="1004">
        <v>4.7035</v>
      </c>
      <c r="J14" s="1004">
        <v>4.042</v>
      </c>
      <c r="K14" s="1004">
        <v>3.018677865612648</v>
      </c>
      <c r="L14" s="1004">
        <v>2.652016149068323</v>
      </c>
      <c r="M14" s="1004">
        <v>2.5699083938892775</v>
      </c>
      <c r="N14" s="1005">
        <v>3.8123749843660346</v>
      </c>
      <c r="O14" s="1507">
        <v>4.1462783631415165</v>
      </c>
    </row>
    <row r="15" spans="1:15" ht="15.75" customHeight="1">
      <c r="A15" s="1017" t="s">
        <v>1264</v>
      </c>
      <c r="B15" s="1180" t="s">
        <v>1200</v>
      </c>
      <c r="C15" s="1018" t="s">
        <v>436</v>
      </c>
      <c r="D15" s="1019" t="s">
        <v>436</v>
      </c>
      <c r="E15" s="1004">
        <v>3.5281</v>
      </c>
      <c r="F15" s="1004" t="s">
        <v>436</v>
      </c>
      <c r="G15" s="1004">
        <v>3.0617128712871287</v>
      </c>
      <c r="H15" s="1004">
        <v>2.494175</v>
      </c>
      <c r="I15" s="1004">
        <v>2.7779</v>
      </c>
      <c r="J15" s="1004">
        <v>3.536573184786784</v>
      </c>
      <c r="K15" s="1004">
        <v>3.9791776119402984</v>
      </c>
      <c r="L15" s="1004">
        <v>4.841109933774834</v>
      </c>
      <c r="M15" s="1004">
        <v>4.865694115697157</v>
      </c>
      <c r="N15" s="1005">
        <v>4.78535242830253</v>
      </c>
      <c r="O15" s="1507">
        <v>4.32219165363855</v>
      </c>
    </row>
    <row r="16" spans="1:15" ht="15.75" customHeight="1">
      <c r="A16" s="1021" t="s">
        <v>1265</v>
      </c>
      <c r="B16" s="1182" t="s">
        <v>1201</v>
      </c>
      <c r="C16" s="1022" t="s">
        <v>436</v>
      </c>
      <c r="D16" s="1023" t="s">
        <v>436</v>
      </c>
      <c r="E16" s="1024">
        <v>3.8745670329670325</v>
      </c>
      <c r="F16" s="1024">
        <v>3.9333</v>
      </c>
      <c r="G16" s="1024">
        <v>3.0897297029702973</v>
      </c>
      <c r="H16" s="1024">
        <v>3.4186746835443036</v>
      </c>
      <c r="I16" s="1024">
        <v>3.5002</v>
      </c>
      <c r="J16" s="1024">
        <v>3.7999</v>
      </c>
      <c r="K16" s="1024">
        <v>4.3114</v>
      </c>
      <c r="L16" s="1024">
        <v>4.2023</v>
      </c>
      <c r="M16" s="1024">
        <v>3.7381</v>
      </c>
      <c r="N16" s="1025">
        <v>4.04</v>
      </c>
      <c r="O16" s="1508">
        <v>3.9504</v>
      </c>
    </row>
    <row r="17" spans="1:15" s="1171" customFormat="1" ht="15.75" customHeight="1">
      <c r="A17" s="1021" t="s">
        <v>1265</v>
      </c>
      <c r="B17" s="1182" t="s">
        <v>1202</v>
      </c>
      <c r="C17" s="1022" t="s">
        <v>436</v>
      </c>
      <c r="D17" s="1023" t="s">
        <v>436</v>
      </c>
      <c r="E17" s="1024">
        <v>3.7822</v>
      </c>
      <c r="F17" s="1024">
        <v>3.3252</v>
      </c>
      <c r="G17" s="1024">
        <v>3.0398</v>
      </c>
      <c r="H17" s="1024">
        <v>3.1393</v>
      </c>
      <c r="I17" s="1026">
        <v>3.2068</v>
      </c>
      <c r="J17" s="1026">
        <v>3.0105</v>
      </c>
      <c r="K17" s="1024">
        <v>3.0861</v>
      </c>
      <c r="L17" s="1024">
        <v>3.546</v>
      </c>
      <c r="M17" s="1026">
        <v>3.187</v>
      </c>
      <c r="N17" s="1025">
        <v>3.9996456840042054</v>
      </c>
      <c r="O17" s="1508">
        <v>3.504522439769843</v>
      </c>
    </row>
    <row r="18" spans="1:15" s="1171" customFormat="1" ht="15.75" customHeight="1">
      <c r="A18" s="1027" t="s">
        <v>1265</v>
      </c>
      <c r="B18" s="1182" t="s">
        <v>398</v>
      </c>
      <c r="C18" s="1022" t="s">
        <v>436</v>
      </c>
      <c r="D18" s="1023">
        <v>3.0449</v>
      </c>
      <c r="E18" s="1024">
        <v>3.0448</v>
      </c>
      <c r="F18" s="1026">
        <v>3.2809</v>
      </c>
      <c r="G18" s="1026">
        <v>3.3989</v>
      </c>
      <c r="H18" s="1026">
        <v>4.6724</v>
      </c>
      <c r="I18" s="1026">
        <v>6.44</v>
      </c>
      <c r="J18" s="1026">
        <v>5.9542</v>
      </c>
      <c r="K18" s="1024">
        <v>4.822</v>
      </c>
      <c r="L18" s="1024">
        <v>5.3</v>
      </c>
      <c r="M18" s="1026">
        <v>5.66</v>
      </c>
      <c r="N18" s="1026">
        <v>6.47</v>
      </c>
      <c r="O18" s="1508">
        <v>5.49</v>
      </c>
    </row>
    <row r="19" spans="2:15" ht="12.75">
      <c r="B19" s="1183" t="s">
        <v>1476</v>
      </c>
      <c r="C19" s="1006" t="s">
        <v>436</v>
      </c>
      <c r="D19" s="741">
        <v>3.56</v>
      </c>
      <c r="E19" s="741">
        <v>5.57</v>
      </c>
      <c r="F19" s="741">
        <v>5.65</v>
      </c>
      <c r="G19" s="741">
        <v>4.96</v>
      </c>
      <c r="H19" s="741">
        <v>5.2</v>
      </c>
      <c r="I19" s="741">
        <v>6.84</v>
      </c>
      <c r="J19" s="741">
        <v>6.19</v>
      </c>
      <c r="K19" s="741">
        <v>5.96</v>
      </c>
      <c r="L19" s="741">
        <v>6.53</v>
      </c>
      <c r="M19" s="741">
        <v>6.59</v>
      </c>
      <c r="N19" s="741">
        <v>6.55</v>
      </c>
      <c r="O19" s="1509">
        <v>6.06</v>
      </c>
    </row>
    <row r="20" spans="2:15" ht="12.75" thickBot="1">
      <c r="B20" s="1184" t="s">
        <v>438</v>
      </c>
      <c r="C20" s="1185">
        <v>0</v>
      </c>
      <c r="D20" s="1185">
        <v>3.3858</v>
      </c>
      <c r="E20" s="1185">
        <v>0</v>
      </c>
      <c r="F20" s="1185">
        <v>6.0352</v>
      </c>
      <c r="G20" s="1185">
        <v>5.43</v>
      </c>
      <c r="H20" s="1185">
        <v>7.39</v>
      </c>
      <c r="I20" s="1185">
        <v>8.1051</v>
      </c>
      <c r="J20" s="1185">
        <v>0</v>
      </c>
      <c r="K20" s="1185">
        <v>7.6</v>
      </c>
      <c r="L20" s="1185" t="s">
        <v>436</v>
      </c>
      <c r="M20" s="1510">
        <v>6.96</v>
      </c>
      <c r="N20" s="1185"/>
      <c r="O20" s="1186"/>
    </row>
    <row r="21" spans="3:15" ht="12.75" thickTop="1">
      <c r="C21" s="1172"/>
      <c r="D21" s="1172"/>
      <c r="E21" s="1172"/>
      <c r="F21" s="1172"/>
      <c r="G21" s="1172"/>
      <c r="H21" s="1172"/>
      <c r="I21" s="1172"/>
      <c r="J21" s="1172"/>
      <c r="K21" s="1172"/>
      <c r="L21" s="1172"/>
      <c r="M21" s="1173"/>
      <c r="N21" s="1172"/>
      <c r="O21" s="1174"/>
    </row>
    <row r="22" spans="3:15" ht="12">
      <c r="C22" s="1172"/>
      <c r="D22" s="1172"/>
      <c r="E22" s="1172"/>
      <c r="F22" s="1172"/>
      <c r="G22" s="1172"/>
      <c r="H22" s="1172"/>
      <c r="I22" s="1172"/>
      <c r="J22" s="1172"/>
      <c r="K22" s="1172"/>
      <c r="L22" s="1172"/>
      <c r="M22" s="1173"/>
      <c r="N22" s="1172"/>
      <c r="O22" s="1174"/>
    </row>
    <row r="23" spans="3:15" ht="12">
      <c r="C23" s="1172"/>
      <c r="D23" s="1172"/>
      <c r="E23" s="1172"/>
      <c r="F23" s="1172"/>
      <c r="G23" s="1172"/>
      <c r="H23" s="1172"/>
      <c r="I23" s="1172"/>
      <c r="J23" s="1172"/>
      <c r="K23" s="1172"/>
      <c r="L23" s="1172"/>
      <c r="M23" s="1175"/>
      <c r="N23" s="1172"/>
      <c r="O23" s="1174"/>
    </row>
    <row r="24" spans="3:15" ht="12">
      <c r="C24" s="1172"/>
      <c r="D24" s="1172"/>
      <c r="E24" s="1172"/>
      <c r="F24" s="1172"/>
      <c r="G24" s="1172"/>
      <c r="H24" s="1172"/>
      <c r="I24" s="1172"/>
      <c r="J24" s="1172"/>
      <c r="K24" s="1172"/>
      <c r="L24" s="1172"/>
      <c r="M24" s="1172"/>
      <c r="N24" s="1172"/>
      <c r="O24" s="1174"/>
    </row>
    <row r="25" spans="3:15" ht="12">
      <c r="C25" s="1172"/>
      <c r="D25" s="1172"/>
      <c r="E25" s="1172"/>
      <c r="F25" s="1172"/>
      <c r="G25" s="1172"/>
      <c r="H25" s="1172"/>
      <c r="I25" s="1172"/>
      <c r="J25" s="1172"/>
      <c r="K25" s="1172"/>
      <c r="L25" s="1172"/>
      <c r="M25" s="1172"/>
      <c r="N25" s="1172"/>
      <c r="O25" s="1174"/>
    </row>
    <row r="26" spans="3:15" ht="12">
      <c r="C26" s="1172"/>
      <c r="D26" s="1172"/>
      <c r="E26" s="1172"/>
      <c r="F26" s="1172"/>
      <c r="G26" s="1172"/>
      <c r="H26" s="1172"/>
      <c r="I26" s="1172"/>
      <c r="J26" s="1172"/>
      <c r="K26" s="1172"/>
      <c r="L26" s="1172"/>
      <c r="M26" s="1172"/>
      <c r="N26" s="1172"/>
      <c r="O26" s="1174"/>
    </row>
    <row r="27" spans="3:15" ht="12">
      <c r="C27" s="1172"/>
      <c r="D27" s="1172"/>
      <c r="E27" s="1172"/>
      <c r="F27" s="1172"/>
      <c r="G27" s="1172"/>
      <c r="H27" s="1172"/>
      <c r="I27" s="1172"/>
      <c r="J27" s="1172"/>
      <c r="K27" s="1172"/>
      <c r="L27" s="1172"/>
      <c r="M27" s="1172"/>
      <c r="N27" s="1172"/>
      <c r="O27" s="1174"/>
    </row>
    <row r="28" spans="3:15" ht="12">
      <c r="C28" s="1172"/>
      <c r="D28" s="1172"/>
      <c r="E28" s="1172"/>
      <c r="F28" s="1172"/>
      <c r="G28" s="1172"/>
      <c r="H28" s="1172"/>
      <c r="I28" s="1172"/>
      <c r="J28" s="1172"/>
      <c r="K28" s="1172"/>
      <c r="L28" s="1172"/>
      <c r="M28" s="1172"/>
      <c r="N28" s="1172"/>
      <c r="O28" s="1174"/>
    </row>
  </sheetData>
  <mergeCells count="5">
    <mergeCell ref="A1:O1"/>
    <mergeCell ref="A2:O2"/>
    <mergeCell ref="A5:A6"/>
    <mergeCell ref="B5:B6"/>
    <mergeCell ref="C5:N5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7"/>
  <sheetViews>
    <sheetView workbookViewId="0" topLeftCell="A1">
      <selection activeCell="B1" sqref="B1:I1"/>
    </sheetView>
  </sheetViews>
  <sheetFormatPr defaultColWidth="11.00390625" defaultRowHeight="12.75"/>
  <cols>
    <col min="1" max="1" width="5.00390625" style="738" customWidth="1"/>
    <col min="2" max="2" width="15.8515625" style="738" customWidth="1"/>
    <col min="3" max="6" width="7.8515625" style="738" customWidth="1"/>
    <col min="7" max="8" width="7.8515625" style="755" customWidth="1"/>
    <col min="9" max="9" width="8.140625" style="755" customWidth="1"/>
    <col min="10" max="16384" width="11.00390625" style="738" customWidth="1"/>
  </cols>
  <sheetData>
    <row r="1" spans="2:9" ht="12.75">
      <c r="B1" s="1645" t="s">
        <v>1268</v>
      </c>
      <c r="C1" s="1645"/>
      <c r="D1" s="1645"/>
      <c r="E1" s="1645"/>
      <c r="F1" s="1645"/>
      <c r="G1" s="1645"/>
      <c r="H1" s="1645"/>
      <c r="I1" s="1645"/>
    </row>
    <row r="2" spans="2:9" ht="15.75">
      <c r="B2" s="1696" t="s">
        <v>869</v>
      </c>
      <c r="C2" s="1696"/>
      <c r="D2" s="1696"/>
      <c r="E2" s="1696"/>
      <c r="F2" s="1696"/>
      <c r="G2" s="1696"/>
      <c r="H2" s="1696"/>
      <c r="I2" s="1696"/>
    </row>
    <row r="3" spans="2:9" ht="13.5" thickBot="1">
      <c r="B3" s="972"/>
      <c r="H3" s="1013"/>
      <c r="I3" s="1169" t="s">
        <v>883</v>
      </c>
    </row>
    <row r="4" spans="2:9" ht="13.5" thickTop="1">
      <c r="B4" s="1191" t="s">
        <v>1269</v>
      </c>
      <c r="C4" s="1192" t="s">
        <v>1219</v>
      </c>
      <c r="D4" s="1192" t="s">
        <v>1200</v>
      </c>
      <c r="E4" s="1193" t="s">
        <v>1201</v>
      </c>
      <c r="F4" s="1193" t="s">
        <v>1202</v>
      </c>
      <c r="G4" s="1193" t="s">
        <v>398</v>
      </c>
      <c r="H4" s="1193" t="s">
        <v>1476</v>
      </c>
      <c r="I4" s="1194" t="s">
        <v>438</v>
      </c>
    </row>
    <row r="5" spans="2:9" ht="15.75" customHeight="1">
      <c r="B5" s="514" t="s">
        <v>15</v>
      </c>
      <c r="C5" s="1024">
        <v>4.151581108829569</v>
      </c>
      <c r="D5" s="1024">
        <v>1.0163611046646555</v>
      </c>
      <c r="E5" s="1024">
        <v>2.4683254436238493</v>
      </c>
      <c r="F5" s="1024">
        <v>2.0735</v>
      </c>
      <c r="G5" s="1024">
        <v>4.0988</v>
      </c>
      <c r="H5" s="1024">
        <v>5.15</v>
      </c>
      <c r="I5" s="1195">
        <v>1.41</v>
      </c>
    </row>
    <row r="6" spans="2:9" ht="15.75" customHeight="1">
      <c r="B6" s="514" t="s">
        <v>16</v>
      </c>
      <c r="C6" s="1024">
        <v>2.6650996015936252</v>
      </c>
      <c r="D6" s="1024">
        <v>0.38693505507026205</v>
      </c>
      <c r="E6" s="1024">
        <v>3.8682395168318435</v>
      </c>
      <c r="F6" s="1024">
        <v>1.8315</v>
      </c>
      <c r="G6" s="1024">
        <v>2.1819</v>
      </c>
      <c r="H6" s="1024">
        <v>2.33</v>
      </c>
      <c r="I6" s="1195">
        <v>2</v>
      </c>
    </row>
    <row r="7" spans="2:9" ht="15.75" customHeight="1">
      <c r="B7" s="514" t="s">
        <v>17</v>
      </c>
      <c r="C7" s="1024">
        <v>3.597813121272366</v>
      </c>
      <c r="D7" s="1026">
        <v>0.8257719226018938</v>
      </c>
      <c r="E7" s="1024">
        <v>3.1771517899231903</v>
      </c>
      <c r="F7" s="1024">
        <v>2.1114</v>
      </c>
      <c r="G7" s="1024">
        <v>3.3517</v>
      </c>
      <c r="H7" s="1024">
        <v>5.16</v>
      </c>
      <c r="I7" s="1195">
        <v>5.1</v>
      </c>
    </row>
    <row r="8" spans="2:9" ht="15.75" customHeight="1">
      <c r="B8" s="514" t="s">
        <v>18</v>
      </c>
      <c r="C8" s="1024">
        <v>4.207682092282675</v>
      </c>
      <c r="D8" s="1024">
        <v>2.2410335689045935</v>
      </c>
      <c r="E8" s="1024">
        <v>2.358943324653615</v>
      </c>
      <c r="F8" s="1024">
        <v>1.2029</v>
      </c>
      <c r="G8" s="1026">
        <v>3.7336</v>
      </c>
      <c r="H8" s="1026">
        <v>5.34</v>
      </c>
      <c r="I8" s="1196">
        <v>9.22</v>
      </c>
    </row>
    <row r="9" spans="2:9" ht="15.75" customHeight="1">
      <c r="B9" s="514" t="s">
        <v>19</v>
      </c>
      <c r="C9" s="1024">
        <v>4.629822784810126</v>
      </c>
      <c r="D9" s="1024">
        <v>3.5449809402795425</v>
      </c>
      <c r="E9" s="1024">
        <v>0.9606522028369707</v>
      </c>
      <c r="F9" s="1024">
        <v>1.34</v>
      </c>
      <c r="G9" s="1026">
        <v>4.7295</v>
      </c>
      <c r="H9" s="1026">
        <v>2.38</v>
      </c>
      <c r="I9" s="1196">
        <v>9.93</v>
      </c>
    </row>
    <row r="10" spans="2:9" ht="15.75" customHeight="1">
      <c r="B10" s="514" t="s">
        <v>20</v>
      </c>
      <c r="C10" s="1024">
        <v>4.680861812778603</v>
      </c>
      <c r="D10" s="1028">
        <v>3.4931097008159564</v>
      </c>
      <c r="E10" s="1028">
        <v>1.222</v>
      </c>
      <c r="F10" s="1029">
        <v>3.0295</v>
      </c>
      <c r="G10" s="1029">
        <v>4.9269</v>
      </c>
      <c r="H10" s="1029">
        <v>3.37</v>
      </c>
      <c r="I10" s="1197">
        <v>12.83</v>
      </c>
    </row>
    <row r="11" spans="2:9" ht="15.75" customHeight="1">
      <c r="B11" s="514" t="s">
        <v>21</v>
      </c>
      <c r="C11" s="1024">
        <v>4.819987623762376</v>
      </c>
      <c r="D11" s="1028">
        <v>3.954523996852872</v>
      </c>
      <c r="E11" s="1029">
        <v>2.483</v>
      </c>
      <c r="F11" s="1029">
        <v>2.01308</v>
      </c>
      <c r="G11" s="1029">
        <v>7.55</v>
      </c>
      <c r="H11" s="1029">
        <v>8.32</v>
      </c>
      <c r="I11" s="1197">
        <v>11.64</v>
      </c>
    </row>
    <row r="12" spans="2:9" ht="15.75" customHeight="1">
      <c r="B12" s="514" t="s">
        <v>22</v>
      </c>
      <c r="C12" s="1024">
        <v>3.665607142857143</v>
      </c>
      <c r="D12" s="1028">
        <v>4.332315789473684</v>
      </c>
      <c r="E12" s="1029">
        <v>2.837</v>
      </c>
      <c r="F12" s="1029">
        <v>1.3863</v>
      </c>
      <c r="G12" s="1029">
        <v>5.066</v>
      </c>
      <c r="H12" s="1029">
        <v>6.38</v>
      </c>
      <c r="I12" s="1197">
        <v>8.8509</v>
      </c>
    </row>
    <row r="13" spans="2:9" ht="15.75" customHeight="1">
      <c r="B13" s="514" t="s">
        <v>23</v>
      </c>
      <c r="C13" s="1024">
        <v>0.8290443686006825</v>
      </c>
      <c r="D13" s="1028">
        <v>4.502812465587491</v>
      </c>
      <c r="E13" s="1029">
        <v>1.965</v>
      </c>
      <c r="F13" s="1029">
        <v>1.6876</v>
      </c>
      <c r="G13" s="1029">
        <v>2.69</v>
      </c>
      <c r="H13" s="1029">
        <v>5.06</v>
      </c>
      <c r="I13" s="1197">
        <v>7.81</v>
      </c>
    </row>
    <row r="14" spans="2:9" ht="15.75" customHeight="1">
      <c r="B14" s="514" t="s">
        <v>24</v>
      </c>
      <c r="C14" s="1024">
        <v>1.0105181918412347</v>
      </c>
      <c r="D14" s="1028">
        <v>4.2827892720306515</v>
      </c>
      <c r="E14" s="1029">
        <v>3.516</v>
      </c>
      <c r="F14" s="1029">
        <v>3.3494</v>
      </c>
      <c r="G14" s="1029">
        <v>6.48</v>
      </c>
      <c r="H14" s="1029">
        <v>7.07</v>
      </c>
      <c r="I14" s="1197">
        <v>7.13</v>
      </c>
    </row>
    <row r="15" spans="2:9" ht="15.75" customHeight="1">
      <c r="B15" s="514" t="s">
        <v>25</v>
      </c>
      <c r="C15" s="1024">
        <v>0.9897522123893804</v>
      </c>
      <c r="D15" s="1028">
        <v>4.112680775052157</v>
      </c>
      <c r="E15" s="1029">
        <v>1.769</v>
      </c>
      <c r="F15" s="1029">
        <v>2.7218</v>
      </c>
      <c r="G15" s="1029">
        <v>4.64</v>
      </c>
      <c r="H15" s="1029">
        <v>5.02</v>
      </c>
      <c r="I15" s="1197">
        <v>5.52</v>
      </c>
    </row>
    <row r="16" spans="2:9" ht="15.75" customHeight="1">
      <c r="B16" s="517" t="s">
        <v>358</v>
      </c>
      <c r="C16" s="1030">
        <v>0.7114005153562226</v>
      </c>
      <c r="D16" s="1031">
        <v>4.71190657464941</v>
      </c>
      <c r="E16" s="1032">
        <v>2.133</v>
      </c>
      <c r="F16" s="1032">
        <v>3.0342345624701954</v>
      </c>
      <c r="G16" s="1032">
        <v>3.61</v>
      </c>
      <c r="H16" s="1032">
        <v>3.66</v>
      </c>
      <c r="I16" s="1198"/>
    </row>
    <row r="17" spans="2:9" ht="15.75" customHeight="1" thickBot="1">
      <c r="B17" s="1199" t="s">
        <v>26</v>
      </c>
      <c r="C17" s="1200">
        <v>3.0301222744460543</v>
      </c>
      <c r="D17" s="1201">
        <v>3.3879368644199483</v>
      </c>
      <c r="E17" s="1202">
        <v>2.4746</v>
      </c>
      <c r="F17" s="1202">
        <v>2.2572540566778705</v>
      </c>
      <c r="G17" s="1202">
        <v>4.2</v>
      </c>
      <c r="H17" s="1202">
        <v>5.07</v>
      </c>
      <c r="I17" s="1203"/>
    </row>
    <row r="18" ht="13.5" thickTop="1"/>
  </sheetData>
  <mergeCells count="2">
    <mergeCell ref="B1:I1"/>
    <mergeCell ref="B2:I2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workbookViewId="0" topLeftCell="A1">
      <selection activeCell="F27" sqref="F27"/>
    </sheetView>
  </sheetViews>
  <sheetFormatPr defaultColWidth="9.140625" defaultRowHeight="12.75"/>
  <cols>
    <col min="1" max="1" width="32.421875" style="1" customWidth="1"/>
    <col min="2" max="2" width="8.57421875" style="1" customWidth="1"/>
    <col min="3" max="3" width="8.28125" style="1" customWidth="1"/>
    <col min="4" max="4" width="8.421875" style="1" bestFit="1" customWidth="1"/>
    <col min="5" max="5" width="8.7109375" style="1" customWidth="1"/>
    <col min="6" max="6" width="8.140625" style="1" customWidth="1"/>
    <col min="7" max="7" width="2.57421875" style="1" customWidth="1"/>
    <col min="8" max="8" width="8.28125" style="1" customWidth="1"/>
    <col min="9" max="9" width="8.421875" style="1" customWidth="1"/>
    <col min="10" max="10" width="2.421875" style="1" customWidth="1"/>
    <col min="11" max="11" width="9.28125" style="46" bestFit="1" customWidth="1"/>
    <col min="12" max="16384" width="16.28125" style="1" customWidth="1"/>
  </cols>
  <sheetData>
    <row r="1" spans="1:11" ht="12.75">
      <c r="A1" s="1633" t="s">
        <v>212</v>
      </c>
      <c r="B1" s="1633"/>
      <c r="C1" s="1633"/>
      <c r="D1" s="1633"/>
      <c r="E1" s="1633"/>
      <c r="F1" s="1633"/>
      <c r="G1" s="1633"/>
      <c r="H1" s="1633"/>
      <c r="I1" s="1633"/>
      <c r="J1" s="1633"/>
      <c r="K1" s="1633"/>
    </row>
    <row r="2" spans="1:12" ht="15.75">
      <c r="A2" s="1634" t="s">
        <v>364</v>
      </c>
      <c r="B2" s="1634"/>
      <c r="C2" s="1634"/>
      <c r="D2" s="1634"/>
      <c r="E2" s="1634"/>
      <c r="F2" s="1634"/>
      <c r="G2" s="1634"/>
      <c r="H2" s="1634"/>
      <c r="I2" s="1634"/>
      <c r="J2" s="1634"/>
      <c r="K2" s="1634"/>
      <c r="L2" s="47"/>
    </row>
    <row r="3" spans="1:11" ht="13.5" thickBot="1">
      <c r="A3" s="14" t="s">
        <v>1553</v>
      </c>
      <c r="B3" s="14"/>
      <c r="C3" s="14"/>
      <c r="D3" s="14"/>
      <c r="E3" s="14"/>
      <c r="F3" s="14"/>
      <c r="G3" s="14"/>
      <c r="H3" s="14"/>
      <c r="J3" s="14"/>
      <c r="K3" s="1491" t="s">
        <v>396</v>
      </c>
    </row>
    <row r="4" spans="1:11" ht="13.5" thickTop="1">
      <c r="A4" s="538"/>
      <c r="B4" s="1208"/>
      <c r="C4" s="1208"/>
      <c r="D4" s="1208"/>
      <c r="E4" s="1208"/>
      <c r="F4" s="1635" t="s">
        <v>199</v>
      </c>
      <c r="G4" s="1635"/>
      <c r="H4" s="1635"/>
      <c r="I4" s="1635"/>
      <c r="J4" s="1635"/>
      <c r="K4" s="1636"/>
    </row>
    <row r="5" spans="1:11" ht="12.75">
      <c r="A5" s="539" t="s">
        <v>213</v>
      </c>
      <c r="B5" s="553">
        <v>2008</v>
      </c>
      <c r="C5" s="553">
        <v>2009</v>
      </c>
      <c r="D5" s="553">
        <v>2009</v>
      </c>
      <c r="E5" s="553">
        <v>2010</v>
      </c>
      <c r="F5" s="1637" t="s">
        <v>1476</v>
      </c>
      <c r="G5" s="1638"/>
      <c r="H5" s="1638"/>
      <c r="I5" s="1637" t="s">
        <v>438</v>
      </c>
      <c r="J5" s="1638"/>
      <c r="K5" s="1627"/>
    </row>
    <row r="6" spans="1:11" ht="13.5" thickBot="1">
      <c r="A6" s="1409" t="s">
        <v>1553</v>
      </c>
      <c r="B6" s="1410" t="s">
        <v>394</v>
      </c>
      <c r="C6" s="1410" t="s">
        <v>1238</v>
      </c>
      <c r="D6" s="1410" t="s">
        <v>136</v>
      </c>
      <c r="E6" s="1410" t="s">
        <v>200</v>
      </c>
      <c r="F6" s="1269" t="s">
        <v>1557</v>
      </c>
      <c r="G6" s="104" t="s">
        <v>1553</v>
      </c>
      <c r="H6" s="103" t="s">
        <v>883</v>
      </c>
      <c r="I6" s="1269" t="s">
        <v>1557</v>
      </c>
      <c r="J6" s="104" t="s">
        <v>1553</v>
      </c>
      <c r="K6" s="357" t="s">
        <v>883</v>
      </c>
    </row>
    <row r="7" spans="1:11" ht="19.5" customHeight="1">
      <c r="A7" s="1483" t="s">
        <v>214</v>
      </c>
      <c r="B7" s="1484">
        <v>171455.51005274398</v>
      </c>
      <c r="C7" s="1484">
        <v>214319.27442942798</v>
      </c>
      <c r="D7" s="1484">
        <v>221083.65148954</v>
      </c>
      <c r="E7" s="1484">
        <v>196121.7961253825</v>
      </c>
      <c r="F7" s="1484">
        <v>39057.27437668401</v>
      </c>
      <c r="G7" s="15" t="s">
        <v>1544</v>
      </c>
      <c r="H7" s="1485">
        <v>22.779830385543757</v>
      </c>
      <c r="I7" s="1485">
        <v>-15072.225364157499</v>
      </c>
      <c r="J7" s="15" t="s">
        <v>1545</v>
      </c>
      <c r="K7" s="1486">
        <v>-6.817430987144069</v>
      </c>
    </row>
    <row r="8" spans="1:11" ht="19.5" customHeight="1">
      <c r="A8" s="344" t="s">
        <v>215</v>
      </c>
      <c r="B8" s="106">
        <v>213254.123566394</v>
      </c>
      <c r="C8" s="106">
        <v>272225.150435658</v>
      </c>
      <c r="D8" s="106">
        <v>280540.94436872</v>
      </c>
      <c r="E8" s="106">
        <v>253561.51919306043</v>
      </c>
      <c r="F8" s="106">
        <v>58971.026869263995</v>
      </c>
      <c r="G8" s="28"/>
      <c r="H8" s="4">
        <v>27.652936263576684</v>
      </c>
      <c r="I8" s="106">
        <v>-26979.425175659562</v>
      </c>
      <c r="J8" s="28"/>
      <c r="K8" s="362">
        <v>-9.61692962015556</v>
      </c>
    </row>
    <row r="9" spans="1:11" ht="19.5" customHeight="1">
      <c r="A9" s="344" t="s">
        <v>216</v>
      </c>
      <c r="B9" s="106">
        <v>34229.060419650006</v>
      </c>
      <c r="C9" s="106">
        <v>49473.872</v>
      </c>
      <c r="D9" s="106">
        <v>51794.746999999996</v>
      </c>
      <c r="E9" s="106">
        <v>46958.01994081794</v>
      </c>
      <c r="F9" s="106">
        <v>15244.811580349997</v>
      </c>
      <c r="G9" s="28"/>
      <c r="H9" s="4">
        <v>44.53762794960726</v>
      </c>
      <c r="I9" s="106">
        <v>-4836.727059182056</v>
      </c>
      <c r="J9" s="28"/>
      <c r="K9" s="362">
        <v>-9.338257910946176</v>
      </c>
    </row>
    <row r="10" spans="1:11" ht="19.5" customHeight="1">
      <c r="A10" s="346" t="s">
        <v>217</v>
      </c>
      <c r="B10" s="107">
        <v>7569.553094</v>
      </c>
      <c r="C10" s="107">
        <v>8432.00400623</v>
      </c>
      <c r="D10" s="107">
        <v>7662.545879179999</v>
      </c>
      <c r="E10" s="107">
        <v>10481.703126859999</v>
      </c>
      <c r="F10" s="107">
        <v>862.4509122299996</v>
      </c>
      <c r="G10" s="61"/>
      <c r="H10" s="5">
        <v>11.393683372319835</v>
      </c>
      <c r="I10" s="107">
        <v>2819.1572476799993</v>
      </c>
      <c r="J10" s="61"/>
      <c r="K10" s="1413">
        <v>36.79139142696643</v>
      </c>
    </row>
    <row r="11" spans="1:11" s="1488" customFormat="1" ht="19.5" customHeight="1">
      <c r="A11" s="1483" t="s">
        <v>218</v>
      </c>
      <c r="B11" s="1487">
        <v>323921.60730478604</v>
      </c>
      <c r="C11" s="1487">
        <v>385373.3273097719</v>
      </c>
      <c r="D11" s="1487">
        <v>411661.65306656004</v>
      </c>
      <c r="E11" s="1487">
        <v>488641.3746905216</v>
      </c>
      <c r="F11" s="1484">
        <v>65258.21000498591</v>
      </c>
      <c r="G11" s="15" t="s">
        <v>1544</v>
      </c>
      <c r="H11" s="15">
        <v>20.1462972933395</v>
      </c>
      <c r="I11" s="1484">
        <v>67090.0916239616</v>
      </c>
      <c r="J11" s="15" t="s">
        <v>1545</v>
      </c>
      <c r="K11" s="1486">
        <v>16.29738673111582</v>
      </c>
    </row>
    <row r="12" spans="1:11" ht="19.5" customHeight="1">
      <c r="A12" s="344" t="s">
        <v>219</v>
      </c>
      <c r="B12" s="106">
        <v>437269.78131113003</v>
      </c>
      <c r="C12" s="106">
        <v>511770.75620259997</v>
      </c>
      <c r="D12" s="106">
        <v>553632.48853651</v>
      </c>
      <c r="E12" s="106">
        <v>625073.4852808021</v>
      </c>
      <c r="F12" s="106">
        <v>74500.97489146993</v>
      </c>
      <c r="G12" s="28"/>
      <c r="H12" s="4">
        <v>17.037759771114928</v>
      </c>
      <c r="I12" s="106">
        <v>71440.99674429209</v>
      </c>
      <c r="J12" s="28"/>
      <c r="K12" s="362">
        <v>12.90404703906404</v>
      </c>
    </row>
    <row r="13" spans="1:11" ht="19.5" customHeight="1">
      <c r="A13" s="344" t="s">
        <v>220</v>
      </c>
      <c r="B13" s="106">
        <v>87079.61926467002</v>
      </c>
      <c r="C13" s="106">
        <v>75054.50156591</v>
      </c>
      <c r="D13" s="106">
        <v>104867.73781465</v>
      </c>
      <c r="E13" s="106">
        <v>100742.84567447999</v>
      </c>
      <c r="F13" s="106">
        <v>-12025.11769876002</v>
      </c>
      <c r="G13" s="28"/>
      <c r="H13" s="4">
        <v>-13.80933655923649</v>
      </c>
      <c r="I13" s="106">
        <v>-4124.892140170006</v>
      </c>
      <c r="J13" s="28"/>
      <c r="K13" s="362">
        <v>-3.9334234018288896</v>
      </c>
    </row>
    <row r="14" spans="1:11" ht="19.5" customHeight="1">
      <c r="A14" s="344" t="s">
        <v>221</v>
      </c>
      <c r="B14" s="106">
        <v>91026.00310252002</v>
      </c>
      <c r="C14" s="106">
        <v>92493.5942593</v>
      </c>
      <c r="D14" s="106">
        <v>104867.73781465</v>
      </c>
      <c r="E14" s="106">
        <v>101331.59319029999</v>
      </c>
      <c r="F14" s="106">
        <v>1467.5911567799922</v>
      </c>
      <c r="G14" s="28"/>
      <c r="H14" s="4">
        <v>1.6122768294320096</v>
      </c>
      <c r="I14" s="106">
        <v>-3536.1446243500104</v>
      </c>
      <c r="J14" s="28"/>
      <c r="K14" s="362">
        <v>-3.3720042961163337</v>
      </c>
    </row>
    <row r="15" spans="1:11" ht="19.5" customHeight="1">
      <c r="A15" s="344" t="s">
        <v>222</v>
      </c>
      <c r="B15" s="106">
        <v>3946.383837849993</v>
      </c>
      <c r="C15" s="106">
        <v>17439.092693390005</v>
      </c>
      <c r="D15" s="106">
        <v>0</v>
      </c>
      <c r="E15" s="106">
        <v>588.7475158199959</v>
      </c>
      <c r="F15" s="106">
        <v>13492.708855540011</v>
      </c>
      <c r="G15" s="28"/>
      <c r="H15" s="4">
        <v>341.90057049521306</v>
      </c>
      <c r="I15" s="106">
        <v>588.7475158199959</v>
      </c>
      <c r="J15" s="28"/>
      <c r="K15" s="1541" t="s">
        <v>436</v>
      </c>
    </row>
    <row r="16" spans="1:11" ht="19.5" customHeight="1">
      <c r="A16" s="344" t="s">
        <v>223</v>
      </c>
      <c r="B16" s="106">
        <v>5646.474400000001</v>
      </c>
      <c r="C16" s="106">
        <v>4902.120995</v>
      </c>
      <c r="D16" s="106">
        <v>5092.383994999999</v>
      </c>
      <c r="E16" s="106">
        <v>4964.221495</v>
      </c>
      <c r="F16" s="106">
        <v>-744.3534050000007</v>
      </c>
      <c r="G16" s="28"/>
      <c r="H16" s="4">
        <v>-13.18262250511577</v>
      </c>
      <c r="I16" s="106">
        <v>-128.16249999999945</v>
      </c>
      <c r="J16" s="28"/>
      <c r="K16" s="362">
        <v>-2.5167485430367567</v>
      </c>
    </row>
    <row r="17" spans="1:11" ht="19.5" customHeight="1">
      <c r="A17" s="344" t="s">
        <v>224</v>
      </c>
      <c r="B17" s="106">
        <v>4709.51501</v>
      </c>
      <c r="C17" s="106">
        <v>5669.7108787100005</v>
      </c>
      <c r="D17" s="106">
        <v>7559.19787871</v>
      </c>
      <c r="E17" s="106">
        <v>7490.535267159999</v>
      </c>
      <c r="F17" s="106">
        <v>960.1958687100005</v>
      </c>
      <c r="G17" s="28"/>
      <c r="H17" s="4">
        <v>20.38842357803634</v>
      </c>
      <c r="I17" s="106">
        <v>-68.66261155000029</v>
      </c>
      <c r="J17" s="28"/>
      <c r="K17" s="362">
        <v>-0.9083319771716013</v>
      </c>
    </row>
    <row r="18" spans="1:11" ht="19.5" customHeight="1">
      <c r="A18" s="344" t="s">
        <v>225</v>
      </c>
      <c r="B18" s="106">
        <v>1670.4510100000002</v>
      </c>
      <c r="C18" s="106">
        <v>1451.45587871</v>
      </c>
      <c r="D18" s="106">
        <v>1376.08987871</v>
      </c>
      <c r="E18" s="106">
        <v>2092.22480718</v>
      </c>
      <c r="F18" s="106">
        <v>-218.99513129000024</v>
      </c>
      <c r="G18" s="28"/>
      <c r="H18" s="4">
        <v>-13.109940368140471</v>
      </c>
      <c r="I18" s="106">
        <v>716.13492847</v>
      </c>
      <c r="J18" s="28"/>
      <c r="K18" s="362">
        <v>52.04129029285011</v>
      </c>
    </row>
    <row r="19" spans="1:11" ht="19.5" customHeight="1">
      <c r="A19" s="344" t="s">
        <v>226</v>
      </c>
      <c r="B19" s="106">
        <v>3039.064</v>
      </c>
      <c r="C19" s="106">
        <v>4218.255</v>
      </c>
      <c r="D19" s="106">
        <v>6183.108</v>
      </c>
      <c r="E19" s="106">
        <v>5398.31045998</v>
      </c>
      <c r="F19" s="106">
        <v>1179.1910000000003</v>
      </c>
      <c r="G19" s="28"/>
      <c r="H19" s="4">
        <v>38.80112429353249</v>
      </c>
      <c r="I19" s="106">
        <v>-784.7975400200003</v>
      </c>
      <c r="J19" s="28"/>
      <c r="K19" s="362">
        <v>-12.692606048932028</v>
      </c>
    </row>
    <row r="20" spans="1:11" ht="19.5" customHeight="1">
      <c r="A20" s="344" t="s">
        <v>227</v>
      </c>
      <c r="B20" s="106">
        <v>339834.17263646</v>
      </c>
      <c r="C20" s="106">
        <v>426144.42276298</v>
      </c>
      <c r="D20" s="106">
        <v>436113.16884815</v>
      </c>
      <c r="E20" s="106">
        <v>511875.8828441622</v>
      </c>
      <c r="F20" s="106">
        <v>86310.25012652</v>
      </c>
      <c r="G20" s="28"/>
      <c r="H20" s="4">
        <v>25.397754868769773</v>
      </c>
      <c r="I20" s="106">
        <v>75762.71399601217</v>
      </c>
      <c r="J20" s="28"/>
      <c r="K20" s="362">
        <v>17.372260093891352</v>
      </c>
    </row>
    <row r="21" spans="1:11" ht="19.5" customHeight="1">
      <c r="A21" s="346" t="s">
        <v>228</v>
      </c>
      <c r="B21" s="107">
        <v>113348.17400634401</v>
      </c>
      <c r="C21" s="107">
        <v>126397.42889282803</v>
      </c>
      <c r="D21" s="107">
        <v>141970.83546995</v>
      </c>
      <c r="E21" s="107">
        <v>136432.11059028047</v>
      </c>
      <c r="F21" s="107">
        <v>9242.764886484021</v>
      </c>
      <c r="G21" s="61" t="s">
        <v>1544</v>
      </c>
      <c r="H21" s="5">
        <v>8.154312998431463</v>
      </c>
      <c r="I21" s="107">
        <v>4350.905120330479</v>
      </c>
      <c r="J21" s="61" t="s">
        <v>1545</v>
      </c>
      <c r="K21" s="1413">
        <v>3.0646471199018936</v>
      </c>
    </row>
    <row r="22" spans="1:11" s="1488" customFormat="1" ht="19.5" customHeight="1">
      <c r="A22" s="1483" t="s">
        <v>229</v>
      </c>
      <c r="B22" s="1487">
        <v>495377.11735753005</v>
      </c>
      <c r="C22" s="1487">
        <v>599692.6017391998</v>
      </c>
      <c r="D22" s="1487">
        <v>632745.3045561</v>
      </c>
      <c r="E22" s="1487">
        <v>684763.1708159042</v>
      </c>
      <c r="F22" s="1484">
        <v>104315.48438166978</v>
      </c>
      <c r="G22" s="15"/>
      <c r="H22" s="15">
        <v>21.057792281184813</v>
      </c>
      <c r="I22" s="1484">
        <v>52017.86625980411</v>
      </c>
      <c r="J22" s="15"/>
      <c r="K22" s="1486">
        <v>8.220980208821468</v>
      </c>
    </row>
    <row r="23" spans="1:11" ht="19.5" customHeight="1">
      <c r="A23" s="344" t="s">
        <v>230</v>
      </c>
      <c r="B23" s="106">
        <v>154343.92536961008</v>
      </c>
      <c r="C23" s="106">
        <v>188052.52173919982</v>
      </c>
      <c r="D23" s="106">
        <v>196460.8435561001</v>
      </c>
      <c r="E23" s="106">
        <v>205390.05402496178</v>
      </c>
      <c r="F23" s="106">
        <v>33708.59636958988</v>
      </c>
      <c r="G23" s="14"/>
      <c r="H23" s="14">
        <v>21.83992423988656</v>
      </c>
      <c r="I23" s="106">
        <v>8929.210468861711</v>
      </c>
      <c r="J23" s="14"/>
      <c r="K23" s="362">
        <v>4.545033151255885</v>
      </c>
    </row>
    <row r="24" spans="1:11" ht="19.5" customHeight="1">
      <c r="A24" s="344" t="s">
        <v>231</v>
      </c>
      <c r="B24" s="106">
        <v>100175.227928</v>
      </c>
      <c r="C24" s="106">
        <v>122989.680108</v>
      </c>
      <c r="D24" s="106">
        <v>125759.98538</v>
      </c>
      <c r="E24" s="106">
        <v>138109.40933489</v>
      </c>
      <c r="F24" s="106">
        <v>22814.452180000008</v>
      </c>
      <c r="G24" s="28"/>
      <c r="H24" s="4">
        <v>22.774544817005737</v>
      </c>
      <c r="I24" s="106">
        <v>12349.423954889993</v>
      </c>
      <c r="J24" s="28"/>
      <c r="K24" s="362">
        <v>9.819835711315184</v>
      </c>
    </row>
    <row r="25" spans="1:11" ht="19.5" customHeight="1">
      <c r="A25" s="344" t="s">
        <v>232</v>
      </c>
      <c r="B25" s="106">
        <v>54168.73175364</v>
      </c>
      <c r="C25" s="106">
        <v>65062.787690740006</v>
      </c>
      <c r="D25" s="106">
        <v>70700.82617537</v>
      </c>
      <c r="E25" s="106">
        <v>67280.7024221146</v>
      </c>
      <c r="F25" s="106">
        <v>10894.055937100005</v>
      </c>
      <c r="G25" s="28"/>
      <c r="H25" s="4">
        <v>20.111336530170753</v>
      </c>
      <c r="I25" s="106">
        <v>-3420.123753255408</v>
      </c>
      <c r="J25" s="28"/>
      <c r="K25" s="362">
        <v>-4.837459388058571</v>
      </c>
    </row>
    <row r="26" spans="1:11" ht="19.5" customHeight="1">
      <c r="A26" s="344" t="s">
        <v>233</v>
      </c>
      <c r="B26" s="106">
        <v>341033.19198791997</v>
      </c>
      <c r="C26" s="106">
        <v>411640.08</v>
      </c>
      <c r="D26" s="106">
        <v>436284.46099999995</v>
      </c>
      <c r="E26" s="106">
        <v>479373.1167909424</v>
      </c>
      <c r="F26" s="106">
        <v>70606.88801207999</v>
      </c>
      <c r="G26" s="28"/>
      <c r="H26" s="4">
        <v>20.70381700986484</v>
      </c>
      <c r="I26" s="106">
        <v>43088.65579094243</v>
      </c>
      <c r="J26" s="28"/>
      <c r="K26" s="362">
        <v>9.876275605181922</v>
      </c>
    </row>
    <row r="27" spans="1:12" s="930" customFormat="1" ht="19.5" customHeight="1">
      <c r="A27" s="1489" t="s">
        <v>234</v>
      </c>
      <c r="B27" s="71">
        <v>529606.1777771801</v>
      </c>
      <c r="C27" s="71">
        <v>649166.4737391998</v>
      </c>
      <c r="D27" s="71">
        <v>684540.0515561</v>
      </c>
      <c r="E27" s="71">
        <v>731721.1907567221</v>
      </c>
      <c r="F27" s="71">
        <v>119560.2959620197</v>
      </c>
      <c r="G27" s="258"/>
      <c r="H27" s="72">
        <v>22.57532124414191</v>
      </c>
      <c r="I27" s="71">
        <v>47181.1392006221</v>
      </c>
      <c r="J27" s="258"/>
      <c r="K27" s="1490">
        <v>6.89238549203508</v>
      </c>
      <c r="L27" s="1488"/>
    </row>
    <row r="28" spans="1:11" ht="19.5" customHeight="1">
      <c r="A28" s="344" t="s">
        <v>235</v>
      </c>
      <c r="B28" s="106">
        <v>144591.61460822</v>
      </c>
      <c r="C28" s="106">
        <v>180185.29604033</v>
      </c>
      <c r="D28" s="106">
        <v>195574.80385723</v>
      </c>
      <c r="E28" s="106">
        <v>201961.86831834</v>
      </c>
      <c r="F28" s="106">
        <v>35593.681432109996</v>
      </c>
      <c r="G28" s="28"/>
      <c r="H28" s="4">
        <v>24.616698228699704</v>
      </c>
      <c r="I28" s="106">
        <v>6387.064461110014</v>
      </c>
      <c r="J28" s="28"/>
      <c r="K28" s="362">
        <v>3.2657910605767926</v>
      </c>
    </row>
    <row r="29" spans="1:11" ht="19.5" customHeight="1">
      <c r="A29" s="344" t="s">
        <v>236</v>
      </c>
      <c r="B29" s="110">
        <v>1.0674472775465889</v>
      </c>
      <c r="C29" s="110">
        <v>1.0436618629364132</v>
      </c>
      <c r="D29" s="110">
        <v>1.0045304388980336</v>
      </c>
      <c r="E29" s="110">
        <v>1.0169744206427034</v>
      </c>
      <c r="F29" s="110">
        <v>-0.023785414610175692</v>
      </c>
      <c r="G29" s="1414"/>
      <c r="H29" s="1411">
        <v>-2.228251934357252</v>
      </c>
      <c r="I29" s="110">
        <v>0.012443981744669763</v>
      </c>
      <c r="J29" s="1414"/>
      <c r="K29" s="362">
        <v>1.2387859305010973</v>
      </c>
    </row>
    <row r="30" spans="1:11" ht="19.5" customHeight="1" thickBot="1">
      <c r="A30" s="350" t="s">
        <v>237</v>
      </c>
      <c r="B30" s="351">
        <v>3.4260431955185315</v>
      </c>
      <c r="C30" s="351">
        <v>3.328199442006486</v>
      </c>
      <c r="D30" s="351">
        <v>3.2353109504739956</v>
      </c>
      <c r="E30" s="351">
        <v>3.390556724978174</v>
      </c>
      <c r="F30" s="351">
        <v>-0.09784375351204533</v>
      </c>
      <c r="G30" s="1415"/>
      <c r="H30" s="1412">
        <v>-2.85588207527654</v>
      </c>
      <c r="I30" s="351">
        <v>0.15524577450417842</v>
      </c>
      <c r="J30" s="1415"/>
      <c r="K30" s="367">
        <v>4.798480791511983</v>
      </c>
    </row>
    <row r="31" spans="1:11" ht="19.5" customHeight="1" thickTop="1">
      <c r="A31" s="62" t="s">
        <v>721</v>
      </c>
      <c r="B31" s="27"/>
      <c r="C31" s="47"/>
      <c r="D31" s="47"/>
      <c r="E31" s="47"/>
      <c r="F31" s="47"/>
      <c r="G31" s="47"/>
      <c r="H31" s="47"/>
      <c r="I31" s="47"/>
      <c r="J31" s="47"/>
      <c r="K31" s="1408"/>
    </row>
    <row r="32" spans="1:11" ht="19.5" customHeight="1">
      <c r="A32" s="62" t="s">
        <v>722</v>
      </c>
      <c r="B32" s="9"/>
      <c r="C32" s="47"/>
      <c r="D32" s="47"/>
      <c r="E32" s="47"/>
      <c r="F32" s="47"/>
      <c r="G32" s="47"/>
      <c r="H32" s="47"/>
      <c r="I32" s="47"/>
      <c r="J32" s="47"/>
      <c r="K32" s="1408"/>
    </row>
    <row r="33" ht="19.5" customHeight="1">
      <c r="A33" s="34" t="s">
        <v>350</v>
      </c>
    </row>
    <row r="34" spans="1:11" ht="12.75">
      <c r="A34" s="62"/>
      <c r="B34" s="33"/>
      <c r="C34" s="33"/>
      <c r="D34" s="33"/>
      <c r="E34" s="33"/>
      <c r="F34" s="33"/>
      <c r="G34" s="33"/>
      <c r="H34" s="74"/>
      <c r="I34" s="33"/>
      <c r="J34" s="33"/>
      <c r="K34" s="112"/>
    </row>
    <row r="35" spans="1:11" ht="30.75" customHeight="1">
      <c r="A35" s="1631"/>
      <c r="B35" s="1631"/>
      <c r="C35" s="1631"/>
      <c r="D35" s="1631"/>
      <c r="E35" s="1631"/>
      <c r="F35" s="1631"/>
      <c r="G35" s="1631"/>
      <c r="H35" s="1631"/>
      <c r="I35" s="1631"/>
      <c r="J35" s="1631"/>
      <c r="K35" s="1631"/>
    </row>
    <row r="36" spans="1:11" ht="12.75">
      <c r="A36" s="34"/>
      <c r="B36" s="9"/>
      <c r="C36" s="9"/>
      <c r="D36" s="9"/>
      <c r="E36" s="9"/>
      <c r="F36" s="33"/>
      <c r="G36" s="9"/>
      <c r="H36" s="33"/>
      <c r="I36" s="9"/>
      <c r="J36" s="33"/>
      <c r="K36" s="1380"/>
    </row>
    <row r="37" spans="1:11" ht="12.75">
      <c r="A37" s="1632"/>
      <c r="B37" s="1632"/>
      <c r="C37" s="1632"/>
      <c r="D37" s="1632"/>
      <c r="E37" s="1632"/>
      <c r="F37" s="1632"/>
      <c r="G37" s="1632"/>
      <c r="H37" s="1632"/>
      <c r="I37" s="1632"/>
      <c r="J37" s="1632"/>
      <c r="K37" s="1632"/>
    </row>
    <row r="38" ht="12.75">
      <c r="A38" s="75"/>
    </row>
  </sheetData>
  <mergeCells count="7">
    <mergeCell ref="A35:K35"/>
    <mergeCell ref="A37:K37"/>
    <mergeCell ref="A1:K1"/>
    <mergeCell ref="A2:K2"/>
    <mergeCell ref="F4:K4"/>
    <mergeCell ref="F5:H5"/>
    <mergeCell ref="I5:K5"/>
  </mergeCells>
  <printOptions horizontalCentered="1"/>
  <pageMargins left="0.75" right="0.75" top="1" bottom="1" header="0.5" footer="0.5"/>
  <pageSetup fitToHeight="1" fitToWidth="1" horizontalDpi="600" verticalDpi="600" orientation="portrait" scale="74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 topLeftCell="A1">
      <selection activeCell="A1" sqref="A1:F1"/>
    </sheetView>
  </sheetViews>
  <sheetFormatPr defaultColWidth="9.140625" defaultRowHeight="12.75"/>
  <cols>
    <col min="1" max="1" width="45.140625" style="9" customWidth="1"/>
    <col min="2" max="4" width="9.57421875" style="9" bestFit="1" customWidth="1"/>
    <col min="5" max="5" width="7.8515625" style="9" bestFit="1" customWidth="1"/>
    <col min="6" max="6" width="9.57421875" style="9" customWidth="1"/>
    <col min="7" max="16384" width="9.140625" style="9" customWidth="1"/>
  </cols>
  <sheetData>
    <row r="1" spans="1:6" ht="12.75">
      <c r="A1" s="1586" t="s">
        <v>132</v>
      </c>
      <c r="B1" s="1586"/>
      <c r="C1" s="1586"/>
      <c r="D1" s="1586"/>
      <c r="E1" s="1586"/>
      <c r="F1" s="1586"/>
    </row>
    <row r="2" spans="1:6" ht="15.75">
      <c r="A2" s="1704" t="s">
        <v>429</v>
      </c>
      <c r="B2" s="1704"/>
      <c r="C2" s="1704"/>
      <c r="D2" s="1704"/>
      <c r="E2" s="1704"/>
      <c r="F2" s="1704"/>
    </row>
    <row r="3" spans="1:7" ht="13.5" thickBot="1">
      <c r="A3" s="244"/>
      <c r="B3" s="244"/>
      <c r="C3" s="244"/>
      <c r="D3" s="244"/>
      <c r="E3" s="244"/>
      <c r="F3" s="244"/>
      <c r="G3" s="33"/>
    </row>
    <row r="4" spans="1:6" ht="13.5" thickTop="1">
      <c r="A4" s="582"/>
      <c r="B4" s="1705" t="s">
        <v>560</v>
      </c>
      <c r="C4" s="1706"/>
      <c r="D4" s="1707"/>
      <c r="E4" s="1705" t="s">
        <v>410</v>
      </c>
      <c r="F4" s="1708"/>
    </row>
    <row r="5" spans="1:6" ht="12.75">
      <c r="A5" s="583" t="s">
        <v>397</v>
      </c>
      <c r="B5" s="129">
        <v>2008</v>
      </c>
      <c r="C5" s="130">
        <v>2009</v>
      </c>
      <c r="D5" s="129">
        <v>2010</v>
      </c>
      <c r="E5" s="1700" t="s">
        <v>406</v>
      </c>
      <c r="F5" s="1702" t="s">
        <v>400</v>
      </c>
    </row>
    <row r="6" spans="1:6" ht="12.75">
      <c r="A6" s="584"/>
      <c r="B6" s="130">
        <v>1</v>
      </c>
      <c r="C6" s="129">
        <v>2</v>
      </c>
      <c r="D6" s="129">
        <v>3</v>
      </c>
      <c r="E6" s="1701"/>
      <c r="F6" s="1703"/>
    </row>
    <row r="7" spans="1:6" s="1271" customFormat="1" ht="12.75">
      <c r="A7" s="585" t="s">
        <v>401</v>
      </c>
      <c r="B7" s="568">
        <v>930.65</v>
      </c>
      <c r="C7" s="568">
        <v>678.74</v>
      </c>
      <c r="D7" s="569">
        <v>476.69</v>
      </c>
      <c r="E7" s="570">
        <v>-27.06817815505292</v>
      </c>
      <c r="F7" s="586">
        <v>-29.768394377817714</v>
      </c>
    </row>
    <row r="8" spans="1:6" s="1271" customFormat="1" ht="12.75">
      <c r="A8" s="585" t="s">
        <v>402</v>
      </c>
      <c r="B8" s="568">
        <v>243.48</v>
      </c>
      <c r="C8" s="568">
        <v>182.32</v>
      </c>
      <c r="D8" s="547">
        <v>116.69</v>
      </c>
      <c r="E8" s="570">
        <v>-25.119106292097925</v>
      </c>
      <c r="F8" s="587">
        <v>-35.99714787187362</v>
      </c>
    </row>
    <row r="9" spans="1:6" s="1271" customFormat="1" ht="12.75">
      <c r="A9" s="585" t="s">
        <v>625</v>
      </c>
      <c r="B9" s="571" t="s">
        <v>521</v>
      </c>
      <c r="C9" s="572">
        <v>65.56</v>
      </c>
      <c r="D9" s="572">
        <v>44.29</v>
      </c>
      <c r="E9" s="570" t="s">
        <v>521</v>
      </c>
      <c r="F9" s="587">
        <v>-32.44356314826115</v>
      </c>
    </row>
    <row r="10" spans="1:6" s="1271" customFormat="1" ht="12.75">
      <c r="A10" s="585" t="s">
        <v>407</v>
      </c>
      <c r="B10" s="573">
        <v>951.33</v>
      </c>
      <c r="C10" s="569">
        <v>696.78</v>
      </c>
      <c r="D10" s="569">
        <v>455.03</v>
      </c>
      <c r="E10" s="570">
        <v>-26.75727665478857</v>
      </c>
      <c r="F10" s="587">
        <v>-34.69531272424581</v>
      </c>
    </row>
    <row r="11" spans="1:6" s="1271" customFormat="1" ht="12.75">
      <c r="A11" s="585" t="s">
        <v>1282</v>
      </c>
      <c r="B11" s="574">
        <v>155242.28</v>
      </c>
      <c r="C11" s="565">
        <v>451167.31</v>
      </c>
      <c r="D11" s="569">
        <v>373518.58</v>
      </c>
      <c r="E11" s="570">
        <v>190.62141447548953</v>
      </c>
      <c r="F11" s="586">
        <v>-17.210628580337527</v>
      </c>
    </row>
    <row r="12" spans="1:6" s="1271" customFormat="1" ht="14.25" customHeight="1">
      <c r="A12" s="588" t="s">
        <v>1281</v>
      </c>
      <c r="B12" s="565">
        <v>21456</v>
      </c>
      <c r="C12" s="573">
        <v>59319</v>
      </c>
      <c r="D12" s="569">
        <v>77919</v>
      </c>
      <c r="E12" s="570">
        <v>176.4681208053691</v>
      </c>
      <c r="F12" s="586">
        <v>31.355889344055015</v>
      </c>
    </row>
    <row r="13" spans="1:6" s="1271" customFormat="1" ht="12.75">
      <c r="A13" s="589" t="s">
        <v>403</v>
      </c>
      <c r="B13" s="575">
        <v>134</v>
      </c>
      <c r="C13" s="576">
        <v>159</v>
      </c>
      <c r="D13" s="576">
        <v>173</v>
      </c>
      <c r="E13" s="571">
        <v>18.656716417910445</v>
      </c>
      <c r="F13" s="587">
        <v>8.80503144654088</v>
      </c>
    </row>
    <row r="14" spans="1:6" s="1271" customFormat="1" ht="12.75">
      <c r="A14" s="589" t="s">
        <v>605</v>
      </c>
      <c r="B14" s="565">
        <v>240603</v>
      </c>
      <c r="C14" s="569">
        <v>619658</v>
      </c>
      <c r="D14" s="569">
        <v>807376</v>
      </c>
      <c r="E14" s="571">
        <v>157.54375464977574</v>
      </c>
      <c r="F14" s="587">
        <v>30.293807229148996</v>
      </c>
    </row>
    <row r="15" spans="1:6" s="1271" customFormat="1" ht="12.75">
      <c r="A15" s="585" t="s">
        <v>360</v>
      </c>
      <c r="B15" s="575">
        <v>18</v>
      </c>
      <c r="C15" s="575">
        <v>21</v>
      </c>
      <c r="D15" s="577">
        <v>21</v>
      </c>
      <c r="E15" s="570">
        <v>16.66666666666667</v>
      </c>
      <c r="F15" s="587">
        <v>0</v>
      </c>
    </row>
    <row r="16" spans="1:6" s="1271" customFormat="1" ht="12.75">
      <c r="A16" s="589" t="s">
        <v>361</v>
      </c>
      <c r="B16" s="575">
        <v>102</v>
      </c>
      <c r="C16" s="578">
        <v>127</v>
      </c>
      <c r="D16" s="576">
        <v>153</v>
      </c>
      <c r="E16" s="571">
        <v>24.50980392156862</v>
      </c>
      <c r="F16" s="587">
        <v>20.472440944881882</v>
      </c>
    </row>
    <row r="17" spans="1:8" s="1271" customFormat="1" ht="12.75">
      <c r="A17" s="589" t="s">
        <v>362</v>
      </c>
      <c r="B17" s="565">
        <v>18626</v>
      </c>
      <c r="C17" s="565">
        <v>19714</v>
      </c>
      <c r="D17" s="569">
        <v>19476</v>
      </c>
      <c r="E17" s="570">
        <v>5.8412971115644865</v>
      </c>
      <c r="F17" s="586">
        <v>-1.207263873389465</v>
      </c>
      <c r="H17" s="1271" t="s">
        <v>172</v>
      </c>
    </row>
    <row r="18" spans="1:6" s="1271" customFormat="1" ht="14.25" customHeight="1">
      <c r="A18" s="1697" t="s">
        <v>167</v>
      </c>
      <c r="B18" s="1698"/>
      <c r="C18" s="1698"/>
      <c r="D18" s="1698"/>
      <c r="E18" s="1698"/>
      <c r="F18" s="1699"/>
    </row>
    <row r="19" spans="1:6" s="1271" customFormat="1" ht="12.75">
      <c r="A19" s="590" t="s">
        <v>404</v>
      </c>
      <c r="B19" s="565">
        <v>2205.18</v>
      </c>
      <c r="C19" s="565">
        <v>2627.81</v>
      </c>
      <c r="D19" s="569">
        <v>2670.08</v>
      </c>
      <c r="E19" s="570">
        <v>19.165328907390773</v>
      </c>
      <c r="F19" s="586">
        <v>1.6085637850529508</v>
      </c>
    </row>
    <row r="20" spans="1:6" s="1271" customFormat="1" ht="12.75">
      <c r="A20" s="589" t="s">
        <v>1280</v>
      </c>
      <c r="B20" s="565">
        <v>1953.22</v>
      </c>
      <c r="C20" s="565">
        <v>2153.26</v>
      </c>
      <c r="D20" s="569">
        <v>954.14</v>
      </c>
      <c r="E20" s="570">
        <v>10.241549851015264</v>
      </c>
      <c r="F20" s="586">
        <v>-55.68858382174007</v>
      </c>
    </row>
    <row r="21" spans="1:6" s="1271" customFormat="1" ht="15.75" customHeight="1">
      <c r="A21" s="591" t="s">
        <v>1284</v>
      </c>
      <c r="B21" s="565">
        <v>1.25817528575334</v>
      </c>
      <c r="C21" s="565">
        <v>0.47726418831187045</v>
      </c>
      <c r="D21" s="572">
        <v>0.25544646266324955</v>
      </c>
      <c r="E21" s="571">
        <v>-62.0669557162613</v>
      </c>
      <c r="F21" s="587">
        <v>-46.47692642375109</v>
      </c>
    </row>
    <row r="22" spans="1:6" s="1271" customFormat="1" ht="12.75">
      <c r="A22" s="591" t="s">
        <v>1283</v>
      </c>
      <c r="B22" s="579">
        <v>19.03264951334068</v>
      </c>
      <c r="C22" s="579">
        <v>45.51195683313898</v>
      </c>
      <c r="D22" s="572">
        <v>31.582387458991445</v>
      </c>
      <c r="E22" s="571">
        <v>139.12570239491873</v>
      </c>
      <c r="F22" s="587">
        <v>-30.606395205588896</v>
      </c>
    </row>
    <row r="23" spans="1:6" s="1272" customFormat="1" ht="12.75">
      <c r="A23" s="590" t="s">
        <v>405</v>
      </c>
      <c r="B23" s="568">
        <v>151.7</v>
      </c>
      <c r="C23" s="568">
        <v>149.6</v>
      </c>
      <c r="D23" s="572">
        <v>97</v>
      </c>
      <c r="E23" s="580">
        <v>-1.3843111404086983</v>
      </c>
      <c r="F23" s="592">
        <v>-35.16042780748663</v>
      </c>
    </row>
    <row r="24" spans="1:6" s="1271" customFormat="1" ht="13.5" thickBot="1">
      <c r="A24" s="593" t="s">
        <v>1285</v>
      </c>
      <c r="B24" s="594">
        <v>815663.2</v>
      </c>
      <c r="C24" s="594">
        <v>991316.1</v>
      </c>
      <c r="D24" s="594">
        <v>1182680.1</v>
      </c>
      <c r="E24" s="595">
        <v>21.53499668367941</v>
      </c>
      <c r="F24" s="596">
        <v>19.30403625080197</v>
      </c>
    </row>
    <row r="25" spans="1:6" ht="9" customHeight="1" thickTop="1">
      <c r="A25" s="212"/>
      <c r="B25" s="13"/>
      <c r="C25" s="11"/>
      <c r="D25" s="11"/>
      <c r="E25" s="213"/>
      <c r="F25" s="213"/>
    </row>
    <row r="26" spans="1:3" ht="12.75">
      <c r="A26" s="212" t="s">
        <v>408</v>
      </c>
      <c r="B26" s="11"/>
      <c r="C26" s="11"/>
    </row>
    <row r="27" spans="1:3" ht="12.75">
      <c r="A27" s="212" t="s">
        <v>424</v>
      </c>
      <c r="B27" s="11"/>
      <c r="C27" s="11"/>
    </row>
    <row r="28" spans="1:4" ht="12.75">
      <c r="A28" s="212" t="s">
        <v>606</v>
      </c>
      <c r="B28" s="11"/>
      <c r="C28" s="11"/>
      <c r="D28" s="214"/>
    </row>
    <row r="29" spans="1:4" ht="25.5">
      <c r="A29" s="212" t="s">
        <v>272</v>
      </c>
      <c r="B29" s="226"/>
      <c r="C29" s="226"/>
      <c r="D29" s="227"/>
    </row>
    <row r="30" spans="1:3" ht="12.75">
      <c r="A30" s="11"/>
      <c r="B30" s="11"/>
      <c r="C30" s="11"/>
    </row>
  </sheetData>
  <mergeCells count="7">
    <mergeCell ref="A18:F18"/>
    <mergeCell ref="E5:E6"/>
    <mergeCell ref="F5:F6"/>
    <mergeCell ref="A1:F1"/>
    <mergeCell ref="A2:F2"/>
    <mergeCell ref="B4:D4"/>
    <mergeCell ref="E4:F4"/>
  </mergeCells>
  <printOptions horizontalCentered="1"/>
  <pageMargins left="0.75" right="0.75" top="1" bottom="1" header="0.5" footer="0.5"/>
  <pageSetup fitToHeight="1" fitToWidth="1" horizontalDpi="600" verticalDpi="600" orientation="portrait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3"/>
  <sheetViews>
    <sheetView workbookViewId="0" topLeftCell="A1">
      <selection activeCell="A1" sqref="A1:E1"/>
    </sheetView>
  </sheetViews>
  <sheetFormatPr defaultColWidth="9.140625" defaultRowHeight="12.75"/>
  <cols>
    <col min="1" max="1" width="5.7109375" style="9" bestFit="1" customWidth="1"/>
    <col min="2" max="2" width="29.140625" style="9" customWidth="1"/>
    <col min="3" max="3" width="12.8515625" style="9" customWidth="1"/>
    <col min="4" max="4" width="16.421875" style="9" customWidth="1"/>
    <col min="5" max="5" width="17.421875" style="9" customWidth="1"/>
    <col min="6" max="6" width="11.28125" style="9" bestFit="1" customWidth="1"/>
    <col min="7" max="7" width="29.28125" style="9" customWidth="1"/>
    <col min="8" max="9" width="9.140625" style="9" customWidth="1"/>
    <col min="10" max="10" width="10.00390625" style="9" bestFit="1" customWidth="1"/>
    <col min="11" max="16384" width="9.140625" style="9" customWidth="1"/>
  </cols>
  <sheetData>
    <row r="1" spans="1:5" ht="12.75">
      <c r="A1" s="1626" t="s">
        <v>630</v>
      </c>
      <c r="B1" s="1626"/>
      <c r="C1" s="1626"/>
      <c r="D1" s="1626"/>
      <c r="E1" s="1626"/>
    </row>
    <row r="2" spans="1:5" ht="12.75" customHeight="1">
      <c r="A2" s="1716" t="s">
        <v>1166</v>
      </c>
      <c r="B2" s="1716"/>
      <c r="C2" s="1716"/>
      <c r="D2" s="1716"/>
      <c r="E2" s="1716"/>
    </row>
    <row r="3" spans="1:5" ht="12.75" customHeight="1">
      <c r="A3" s="1716" t="s">
        <v>1125</v>
      </c>
      <c r="B3" s="1716"/>
      <c r="C3" s="1716"/>
      <c r="D3" s="1716"/>
      <c r="E3" s="1716"/>
    </row>
    <row r="4" spans="1:5" ht="12.75" customHeight="1">
      <c r="A4" s="114"/>
      <c r="B4" s="1356"/>
      <c r="C4" s="1356"/>
      <c r="D4" s="1356"/>
      <c r="E4" s="1357" t="s">
        <v>1188</v>
      </c>
    </row>
    <row r="5" spans="1:6" ht="12.75" customHeight="1">
      <c r="A5" s="1358" t="s">
        <v>631</v>
      </c>
      <c r="B5" s="1359" t="s">
        <v>632</v>
      </c>
      <c r="C5" s="1360" t="s">
        <v>633</v>
      </c>
      <c r="D5" s="1360" t="s">
        <v>1557</v>
      </c>
      <c r="E5" s="1360" t="s">
        <v>634</v>
      </c>
      <c r="F5" s="822"/>
    </row>
    <row r="6" spans="1:5" ht="12.75" customHeight="1">
      <c r="A6" s="1361">
        <v>1</v>
      </c>
      <c r="B6" s="1362" t="s">
        <v>635</v>
      </c>
      <c r="C6" s="1361" t="s">
        <v>636</v>
      </c>
      <c r="D6" s="1363">
        <v>173.25</v>
      </c>
      <c r="E6" s="1364" t="s">
        <v>637</v>
      </c>
    </row>
    <row r="7" spans="1:7" ht="12.75">
      <c r="A7" s="1361">
        <v>2</v>
      </c>
      <c r="B7" s="1362" t="s">
        <v>638</v>
      </c>
      <c r="C7" s="1361" t="s">
        <v>636</v>
      </c>
      <c r="D7" s="1363">
        <v>334.7017</v>
      </c>
      <c r="E7" s="1364" t="s">
        <v>639</v>
      </c>
      <c r="F7" s="823"/>
      <c r="G7" s="823"/>
    </row>
    <row r="8" spans="1:7" ht="12" customHeight="1">
      <c r="A8" s="1361">
        <v>3</v>
      </c>
      <c r="B8" s="1362" t="s">
        <v>640</v>
      </c>
      <c r="C8" s="1361" t="s">
        <v>636</v>
      </c>
      <c r="D8" s="1363">
        <v>441</v>
      </c>
      <c r="E8" s="1364" t="s">
        <v>641</v>
      </c>
      <c r="F8" s="823"/>
      <c r="G8" s="823"/>
    </row>
    <row r="9" spans="1:7" ht="13.5" customHeight="1">
      <c r="A9" s="1361">
        <v>4</v>
      </c>
      <c r="B9" s="1362" t="s">
        <v>642</v>
      </c>
      <c r="C9" s="1361" t="s">
        <v>636</v>
      </c>
      <c r="D9" s="1363">
        <v>324</v>
      </c>
      <c r="E9" s="1364" t="s">
        <v>720</v>
      </c>
      <c r="F9" s="823"/>
      <c r="G9" s="823"/>
    </row>
    <row r="10" spans="1:7" s="33" customFormat="1" ht="12.75">
      <c r="A10" s="1361">
        <v>5</v>
      </c>
      <c r="B10" s="1362" t="s">
        <v>643</v>
      </c>
      <c r="C10" s="1361" t="s">
        <v>636</v>
      </c>
      <c r="D10" s="1363">
        <v>337.263476</v>
      </c>
      <c r="E10" s="1364" t="s">
        <v>644</v>
      </c>
      <c r="F10" s="824"/>
      <c r="G10" s="824"/>
    </row>
    <row r="11" spans="1:5" ht="12" customHeight="1">
      <c r="A11" s="1361">
        <v>6</v>
      </c>
      <c r="B11" s="1362" t="s">
        <v>645</v>
      </c>
      <c r="C11" s="1361" t="s">
        <v>636</v>
      </c>
      <c r="D11" s="1363">
        <v>59.9517</v>
      </c>
      <c r="E11" s="1364" t="s">
        <v>646</v>
      </c>
    </row>
    <row r="12" spans="1:5" ht="12" customHeight="1">
      <c r="A12" s="1361">
        <v>7</v>
      </c>
      <c r="B12" s="1362" t="s">
        <v>648</v>
      </c>
      <c r="C12" s="1361" t="s">
        <v>636</v>
      </c>
      <c r="D12" s="1363">
        <v>439.2344</v>
      </c>
      <c r="E12" s="1364" t="s">
        <v>649</v>
      </c>
    </row>
    <row r="13" spans="1:5" ht="12" customHeight="1">
      <c r="A13" s="1361">
        <v>8</v>
      </c>
      <c r="B13" s="1362" t="s">
        <v>650</v>
      </c>
      <c r="C13" s="1361" t="s">
        <v>636</v>
      </c>
      <c r="D13" s="1363">
        <v>1360.8</v>
      </c>
      <c r="E13" s="1364" t="s">
        <v>651</v>
      </c>
    </row>
    <row r="14" spans="1:5" ht="12" customHeight="1">
      <c r="A14" s="1361">
        <v>9</v>
      </c>
      <c r="B14" s="1362" t="s">
        <v>652</v>
      </c>
      <c r="C14" s="1361" t="s">
        <v>636</v>
      </c>
      <c r="D14" s="1363">
        <v>100</v>
      </c>
      <c r="E14" s="1364" t="s">
        <v>653</v>
      </c>
    </row>
    <row r="15" spans="1:5" ht="12" customHeight="1">
      <c r="A15" s="1361">
        <v>10</v>
      </c>
      <c r="B15" s="1362" t="s">
        <v>654</v>
      </c>
      <c r="C15" s="1361" t="s">
        <v>636</v>
      </c>
      <c r="D15" s="1363">
        <v>75</v>
      </c>
      <c r="E15" s="1364" t="s">
        <v>655</v>
      </c>
    </row>
    <row r="16" spans="1:5" ht="12" customHeight="1">
      <c r="A16" s="1361">
        <v>11</v>
      </c>
      <c r="B16" s="1362" t="s">
        <v>656</v>
      </c>
      <c r="C16" s="1361" t="s">
        <v>636</v>
      </c>
      <c r="D16" s="1363">
        <v>317.4</v>
      </c>
      <c r="E16" s="1364" t="s">
        <v>657</v>
      </c>
    </row>
    <row r="17" spans="1:5" ht="12" customHeight="1">
      <c r="A17" s="1361">
        <v>12</v>
      </c>
      <c r="B17" s="1362" t="s">
        <v>647</v>
      </c>
      <c r="C17" s="1361" t="s">
        <v>636</v>
      </c>
      <c r="D17" s="1363">
        <v>437.26</v>
      </c>
      <c r="E17" s="1364" t="s">
        <v>658</v>
      </c>
    </row>
    <row r="18" spans="1:5" ht="12" customHeight="1">
      <c r="A18" s="1361">
        <v>13</v>
      </c>
      <c r="B18" s="1362" t="s">
        <v>723</v>
      </c>
      <c r="C18" s="1361" t="s">
        <v>636</v>
      </c>
      <c r="D18" s="1363">
        <v>500</v>
      </c>
      <c r="E18" s="1364" t="s">
        <v>724</v>
      </c>
    </row>
    <row r="19" spans="1:5" ht="12" customHeight="1">
      <c r="A19" s="1361">
        <v>14</v>
      </c>
      <c r="B19" s="1362" t="s">
        <v>725</v>
      </c>
      <c r="C19" s="1361" t="s">
        <v>636</v>
      </c>
      <c r="D19" s="1363">
        <v>210</v>
      </c>
      <c r="E19" s="1364" t="s">
        <v>726</v>
      </c>
    </row>
    <row r="20" spans="1:5" ht="12" customHeight="1">
      <c r="A20" s="1361">
        <v>15</v>
      </c>
      <c r="B20" s="1362" t="s">
        <v>727</v>
      </c>
      <c r="C20" s="1361" t="s">
        <v>636</v>
      </c>
      <c r="D20" s="1363">
        <v>561.04</v>
      </c>
      <c r="E20" s="1364" t="s">
        <v>728</v>
      </c>
    </row>
    <row r="21" spans="1:5" ht="12" customHeight="1">
      <c r="A21" s="1361">
        <v>16</v>
      </c>
      <c r="B21" s="1362" t="s">
        <v>729</v>
      </c>
      <c r="C21" s="1361" t="s">
        <v>636</v>
      </c>
      <c r="D21" s="1363">
        <v>462</v>
      </c>
      <c r="E21" s="1364" t="s">
        <v>730</v>
      </c>
    </row>
    <row r="22" spans="1:5" ht="12" customHeight="1">
      <c r="A22" s="1361">
        <v>17</v>
      </c>
      <c r="B22" s="1362" t="s">
        <v>731</v>
      </c>
      <c r="C22" s="1361" t="s">
        <v>636</v>
      </c>
      <c r="D22" s="1363">
        <v>50</v>
      </c>
      <c r="E22" s="1364" t="s">
        <v>732</v>
      </c>
    </row>
    <row r="23" spans="1:5" ht="12" customHeight="1">
      <c r="A23" s="1361">
        <v>18</v>
      </c>
      <c r="B23" s="1362" t="s">
        <v>733</v>
      </c>
      <c r="C23" s="1361" t="s">
        <v>636</v>
      </c>
      <c r="D23" s="1363">
        <v>62.5</v>
      </c>
      <c r="E23" s="1364" t="s">
        <v>734</v>
      </c>
    </row>
    <row r="24" spans="1:5" ht="12" customHeight="1">
      <c r="A24" s="1361">
        <v>19</v>
      </c>
      <c r="B24" s="1362" t="s">
        <v>735</v>
      </c>
      <c r="C24" s="1361" t="s">
        <v>636</v>
      </c>
      <c r="D24" s="1363">
        <v>200</v>
      </c>
      <c r="E24" s="1364" t="s">
        <v>736</v>
      </c>
    </row>
    <row r="25" spans="1:5" ht="12" customHeight="1">
      <c r="A25" s="1361">
        <v>20</v>
      </c>
      <c r="B25" s="1362" t="s">
        <v>737</v>
      </c>
      <c r="C25" s="1361" t="s">
        <v>636</v>
      </c>
      <c r="D25" s="1363">
        <v>75.05</v>
      </c>
      <c r="E25" s="1364" t="s">
        <v>738</v>
      </c>
    </row>
    <row r="26" spans="1:5" ht="12" customHeight="1">
      <c r="A26" s="1361">
        <v>21</v>
      </c>
      <c r="B26" s="1362" t="s">
        <v>1167</v>
      </c>
      <c r="C26" s="1361" t="s">
        <v>636</v>
      </c>
      <c r="D26" s="1363">
        <v>50</v>
      </c>
      <c r="E26" s="1364" t="s">
        <v>1168</v>
      </c>
    </row>
    <row r="27" spans="1:5" ht="12" customHeight="1">
      <c r="A27" s="1361">
        <v>22</v>
      </c>
      <c r="B27" s="1362" t="s">
        <v>1169</v>
      </c>
      <c r="C27" s="1361" t="s">
        <v>636</v>
      </c>
      <c r="D27" s="1363">
        <v>500</v>
      </c>
      <c r="E27" s="1364" t="s">
        <v>1170</v>
      </c>
    </row>
    <row r="28" spans="1:5" ht="12" customHeight="1">
      <c r="A28" s="1361">
        <v>23</v>
      </c>
      <c r="B28" s="1362" t="s">
        <v>1171</v>
      </c>
      <c r="C28" s="1361" t="s">
        <v>636</v>
      </c>
      <c r="D28" s="1363">
        <v>105</v>
      </c>
      <c r="E28" s="1364" t="s">
        <v>1172</v>
      </c>
    </row>
    <row r="29" spans="1:5" ht="12" customHeight="1">
      <c r="A29" s="1361">
        <v>24</v>
      </c>
      <c r="B29" s="1362" t="s">
        <v>689</v>
      </c>
      <c r="C29" s="1361" t="s">
        <v>636</v>
      </c>
      <c r="D29" s="1363">
        <v>165</v>
      </c>
      <c r="E29" s="1364" t="s">
        <v>1173</v>
      </c>
    </row>
    <row r="30" spans="1:5" ht="12" customHeight="1">
      <c r="A30" s="1361">
        <v>25</v>
      </c>
      <c r="B30" s="9" t="s">
        <v>1097</v>
      </c>
      <c r="C30" s="1361" t="s">
        <v>636</v>
      </c>
      <c r="D30" s="1363">
        <v>4.76</v>
      </c>
      <c r="E30" s="1364" t="s">
        <v>1098</v>
      </c>
    </row>
    <row r="31" spans="1:5" ht="12" customHeight="1">
      <c r="A31" s="1361">
        <v>26</v>
      </c>
      <c r="B31" s="1362" t="s">
        <v>1099</v>
      </c>
      <c r="C31" s="1361" t="s">
        <v>636</v>
      </c>
      <c r="D31" s="1363">
        <v>15</v>
      </c>
      <c r="E31" s="1364" t="s">
        <v>1100</v>
      </c>
    </row>
    <row r="32" spans="1:5" ht="12" customHeight="1">
      <c r="A32" s="1361">
        <v>27</v>
      </c>
      <c r="B32" s="1362" t="s">
        <v>1101</v>
      </c>
      <c r="C32" s="1361" t="s">
        <v>636</v>
      </c>
      <c r="D32" s="1363">
        <v>375</v>
      </c>
      <c r="E32" s="1364" t="s">
        <v>1102</v>
      </c>
    </row>
    <row r="33" spans="1:5" ht="12" customHeight="1">
      <c r="A33" s="1361">
        <v>28</v>
      </c>
      <c r="B33" s="1362" t="s">
        <v>1103</v>
      </c>
      <c r="C33" s="1361" t="s">
        <v>636</v>
      </c>
      <c r="D33" s="1363">
        <v>69.14</v>
      </c>
      <c r="E33" s="1364" t="s">
        <v>1104</v>
      </c>
    </row>
    <row r="34" spans="1:5" ht="12.75">
      <c r="A34" s="1361"/>
      <c r="B34" s="1365" t="s">
        <v>659</v>
      </c>
      <c r="C34" s="1361"/>
      <c r="D34" s="1366">
        <f>SUM(D6:D33)</f>
        <v>7804.351276</v>
      </c>
      <c r="E34" s="1364"/>
    </row>
    <row r="35" spans="1:7" ht="14.25" customHeight="1">
      <c r="A35" s="1362">
        <v>1</v>
      </c>
      <c r="B35" s="1362" t="s">
        <v>660</v>
      </c>
      <c r="C35" s="1361" t="s">
        <v>661</v>
      </c>
      <c r="D35" s="1367">
        <v>13.544</v>
      </c>
      <c r="E35" s="1362" t="s">
        <v>662</v>
      </c>
      <c r="F35" s="823"/>
      <c r="G35" s="823"/>
    </row>
    <row r="36" spans="1:7" ht="15" customHeight="1">
      <c r="A36" s="1362">
        <v>2</v>
      </c>
      <c r="B36" s="1362" t="s">
        <v>663</v>
      </c>
      <c r="C36" s="1361" t="s">
        <v>661</v>
      </c>
      <c r="D36" s="1367">
        <v>8.18</v>
      </c>
      <c r="E36" s="1362" t="s">
        <v>664</v>
      </c>
      <c r="F36" s="823"/>
      <c r="G36" s="823"/>
    </row>
    <row r="37" spans="1:5" ht="14.25" customHeight="1">
      <c r="A37" s="1362">
        <v>3</v>
      </c>
      <c r="B37" s="1362" t="s">
        <v>665</v>
      </c>
      <c r="C37" s="1361" t="s">
        <v>661</v>
      </c>
      <c r="D37" s="1367">
        <v>108</v>
      </c>
      <c r="E37" s="1362" t="s">
        <v>666</v>
      </c>
    </row>
    <row r="38" spans="1:5" ht="12" customHeight="1">
      <c r="A38" s="1362">
        <v>4</v>
      </c>
      <c r="B38" s="1362" t="s">
        <v>667</v>
      </c>
      <c r="C38" s="1361" t="s">
        <v>661</v>
      </c>
      <c r="D38" s="1367">
        <v>96</v>
      </c>
      <c r="E38" s="1362" t="s">
        <v>668</v>
      </c>
    </row>
    <row r="39" spans="1:5" ht="12" customHeight="1">
      <c r="A39" s="1362">
        <v>5</v>
      </c>
      <c r="B39" s="1362" t="s">
        <v>669</v>
      </c>
      <c r="C39" s="1361" t="s">
        <v>661</v>
      </c>
      <c r="D39" s="1367">
        <v>9.18</v>
      </c>
      <c r="E39" s="1362" t="s">
        <v>670</v>
      </c>
    </row>
    <row r="40" spans="1:5" ht="13.5" customHeight="1">
      <c r="A40" s="1362">
        <v>6</v>
      </c>
      <c r="B40" s="1362" t="s">
        <v>671</v>
      </c>
      <c r="C40" s="1361" t="s">
        <v>661</v>
      </c>
      <c r="D40" s="1367">
        <v>24.5</v>
      </c>
      <c r="E40" s="1362" t="s">
        <v>672</v>
      </c>
    </row>
    <row r="41" spans="1:5" ht="13.5" customHeight="1">
      <c r="A41" s="1362">
        <v>7</v>
      </c>
      <c r="B41" s="1362" t="s">
        <v>673</v>
      </c>
      <c r="C41" s="1361" t="s">
        <v>661</v>
      </c>
      <c r="D41" s="1367">
        <v>15</v>
      </c>
      <c r="E41" s="1362" t="s">
        <v>651</v>
      </c>
    </row>
    <row r="42" spans="1:5" ht="13.5" customHeight="1">
      <c r="A42" s="1362">
        <v>8</v>
      </c>
      <c r="B42" s="1362" t="s">
        <v>674</v>
      </c>
      <c r="C42" s="1361" t="s">
        <v>661</v>
      </c>
      <c r="D42" s="1367">
        <v>6</v>
      </c>
      <c r="E42" s="1364" t="s">
        <v>655</v>
      </c>
    </row>
    <row r="43" spans="1:5" ht="13.5" customHeight="1">
      <c r="A43" s="1362">
        <v>9</v>
      </c>
      <c r="B43" s="1362" t="s">
        <v>739</v>
      </c>
      <c r="C43" s="1361" t="s">
        <v>661</v>
      </c>
      <c r="D43" s="1367">
        <v>40</v>
      </c>
      <c r="E43" s="1364" t="s">
        <v>740</v>
      </c>
    </row>
    <row r="44" spans="1:5" ht="13.5" customHeight="1">
      <c r="A44" s="1362">
        <v>10</v>
      </c>
      <c r="B44" s="1362" t="s">
        <v>741</v>
      </c>
      <c r="C44" s="1361" t="s">
        <v>661</v>
      </c>
      <c r="D44" s="1367">
        <v>60</v>
      </c>
      <c r="E44" s="1364" t="s">
        <v>742</v>
      </c>
    </row>
    <row r="45" spans="1:5" ht="13.5" customHeight="1">
      <c r="A45" s="1362">
        <v>11</v>
      </c>
      <c r="B45" s="1362" t="s">
        <v>743</v>
      </c>
      <c r="C45" s="1361" t="s">
        <v>661</v>
      </c>
      <c r="D45" s="1367">
        <v>15</v>
      </c>
      <c r="E45" s="1364" t="s">
        <v>744</v>
      </c>
    </row>
    <row r="46" spans="1:5" ht="13.5" customHeight="1">
      <c r="A46" s="1362">
        <v>12</v>
      </c>
      <c r="B46" s="1362" t="s">
        <v>704</v>
      </c>
      <c r="C46" s="1361" t="s">
        <v>661</v>
      </c>
      <c r="D46" s="1367">
        <v>71.5</v>
      </c>
      <c r="E46" s="1364" t="s">
        <v>745</v>
      </c>
    </row>
    <row r="47" spans="1:5" ht="13.5" customHeight="1">
      <c r="A47" s="1362">
        <v>13</v>
      </c>
      <c r="B47" s="1362" t="s">
        <v>746</v>
      </c>
      <c r="C47" s="1361" t="s">
        <v>661</v>
      </c>
      <c r="D47" s="1367">
        <v>300</v>
      </c>
      <c r="E47" s="1364" t="s">
        <v>747</v>
      </c>
    </row>
    <row r="48" spans="1:5" ht="13.5" customHeight="1">
      <c r="A48" s="1362">
        <v>14</v>
      </c>
      <c r="B48" s="1362" t="s">
        <v>748</v>
      </c>
      <c r="C48" s="1361" t="s">
        <v>661</v>
      </c>
      <c r="D48" s="1367">
        <v>60</v>
      </c>
      <c r="E48" s="1364" t="s">
        <v>749</v>
      </c>
    </row>
    <row r="49" spans="1:5" ht="13.5" customHeight="1">
      <c r="A49" s="1362">
        <v>15</v>
      </c>
      <c r="B49" s="1362" t="s">
        <v>750</v>
      </c>
      <c r="C49" s="1361" t="s">
        <v>661</v>
      </c>
      <c r="D49" s="1367">
        <v>960</v>
      </c>
      <c r="E49" s="1364" t="s">
        <v>749</v>
      </c>
    </row>
    <row r="50" spans="1:5" ht="13.5" customHeight="1">
      <c r="A50" s="1362">
        <v>16</v>
      </c>
      <c r="B50" s="1362" t="s">
        <v>751</v>
      </c>
      <c r="C50" s="1361" t="s">
        <v>661</v>
      </c>
      <c r="D50" s="1367">
        <v>108</v>
      </c>
      <c r="E50" s="1364" t="s">
        <v>752</v>
      </c>
    </row>
    <row r="51" spans="1:5" ht="13.5" customHeight="1">
      <c r="A51" s="1362">
        <v>17</v>
      </c>
      <c r="B51" s="1362" t="s">
        <v>753</v>
      </c>
      <c r="C51" s="1361" t="s">
        <v>661</v>
      </c>
      <c r="D51" s="1367">
        <v>108</v>
      </c>
      <c r="E51" s="1364" t="s">
        <v>752</v>
      </c>
    </row>
    <row r="52" spans="1:5" ht="13.5" customHeight="1">
      <c r="A52" s="1362">
        <v>18</v>
      </c>
      <c r="B52" s="1362" t="s">
        <v>754</v>
      </c>
      <c r="C52" s="1361" t="s">
        <v>661</v>
      </c>
      <c r="D52" s="1367">
        <v>42</v>
      </c>
      <c r="E52" s="1364" t="s">
        <v>755</v>
      </c>
    </row>
    <row r="53" spans="1:5" ht="13.5" customHeight="1">
      <c r="A53" s="1362">
        <v>19</v>
      </c>
      <c r="B53" s="1362" t="s">
        <v>756</v>
      </c>
      <c r="C53" s="1361" t="s">
        <v>661</v>
      </c>
      <c r="D53" s="1367">
        <v>60</v>
      </c>
      <c r="E53" s="1364" t="s">
        <v>757</v>
      </c>
    </row>
    <row r="54" spans="1:5" ht="13.5" customHeight="1">
      <c r="A54" s="1362">
        <v>20</v>
      </c>
      <c r="B54" s="1362" t="s">
        <v>1174</v>
      </c>
      <c r="C54" s="1361" t="s">
        <v>661</v>
      </c>
      <c r="D54" s="1367">
        <v>33</v>
      </c>
      <c r="E54" s="1364" t="s">
        <v>1173</v>
      </c>
    </row>
    <row r="55" spans="1:5" ht="13.5" customHeight="1">
      <c r="A55" s="1362">
        <v>21</v>
      </c>
      <c r="B55" s="1362" t="s">
        <v>1175</v>
      </c>
      <c r="C55" s="1361" t="s">
        <v>661</v>
      </c>
      <c r="D55" s="1367">
        <v>35</v>
      </c>
      <c r="E55" s="1364" t="s">
        <v>1176</v>
      </c>
    </row>
    <row r="56" spans="1:5" ht="13.5" customHeight="1">
      <c r="A56" s="1362">
        <v>22</v>
      </c>
      <c r="B56" s="1362" t="s">
        <v>1177</v>
      </c>
      <c r="C56" s="1361" t="s">
        <v>661</v>
      </c>
      <c r="D56" s="1367">
        <v>23</v>
      </c>
      <c r="E56" s="1364" t="s">
        <v>1178</v>
      </c>
    </row>
    <row r="57" spans="1:5" ht="13.5" customHeight="1">
      <c r="A57" s="1362">
        <v>23</v>
      </c>
      <c r="B57" s="1362" t="s">
        <v>1179</v>
      </c>
      <c r="C57" s="1361" t="s">
        <v>661</v>
      </c>
      <c r="D57" s="1367">
        <v>40</v>
      </c>
      <c r="E57" s="1364" t="s">
        <v>1180</v>
      </c>
    </row>
    <row r="58" spans="1:5" ht="13.5" customHeight="1">
      <c r="A58" s="1362">
        <v>24</v>
      </c>
      <c r="B58" s="9" t="s">
        <v>1105</v>
      </c>
      <c r="C58" s="1361" t="s">
        <v>661</v>
      </c>
      <c r="D58" s="1363">
        <v>40</v>
      </c>
      <c r="E58" s="1364" t="s">
        <v>1106</v>
      </c>
    </row>
    <row r="59" spans="1:5" ht="13.5" customHeight="1">
      <c r="A59" s="1362">
        <v>25</v>
      </c>
      <c r="B59" s="1362" t="s">
        <v>1107</v>
      </c>
      <c r="C59" s="1361" t="s">
        <v>661</v>
      </c>
      <c r="D59" s="1363">
        <v>19.6</v>
      </c>
      <c r="E59" s="1364" t="s">
        <v>1108</v>
      </c>
    </row>
    <row r="60" spans="1:5" ht="13.5" customHeight="1">
      <c r="A60" s="1362">
        <v>26</v>
      </c>
      <c r="B60" s="1362" t="s">
        <v>1109</v>
      </c>
      <c r="C60" s="1361" t="s">
        <v>661</v>
      </c>
      <c r="D60" s="1363">
        <v>98</v>
      </c>
      <c r="E60" s="1364" t="s">
        <v>1110</v>
      </c>
    </row>
    <row r="61" spans="1:5" ht="12.75">
      <c r="A61" s="1368"/>
      <c r="B61" s="1365" t="s">
        <v>659</v>
      </c>
      <c r="C61" s="1368"/>
      <c r="D61" s="1369">
        <f>SUM(D35:D57)</f>
        <v>2235.904</v>
      </c>
      <c r="E61" s="1368"/>
    </row>
    <row r="62" spans="1:5" ht="12.75">
      <c r="A62" s="1368"/>
      <c r="B62" s="785" t="s">
        <v>675</v>
      </c>
      <c r="C62" s="1368"/>
      <c r="D62" s="1369">
        <f>D61+D34</f>
        <v>10040.255276</v>
      </c>
      <c r="E62" s="1368"/>
    </row>
    <row r="63" spans="1:4" ht="12.75">
      <c r="A63" s="1717" t="s">
        <v>676</v>
      </c>
      <c r="B63" s="1717"/>
      <c r="D63" s="1"/>
    </row>
    <row r="64" spans="1:4" ht="12.75">
      <c r="A64" s="20"/>
      <c r="D64" s="1"/>
    </row>
    <row r="65" spans="1:6" ht="12.75" customHeight="1">
      <c r="A65" s="1651" t="s">
        <v>758</v>
      </c>
      <c r="B65" s="1651"/>
      <c r="C65" s="1651"/>
      <c r="D65" s="1651"/>
      <c r="E65" s="1651"/>
      <c r="F65" s="1651"/>
    </row>
    <row r="66" spans="1:5" ht="12.75" customHeight="1">
      <c r="A66" s="114"/>
      <c r="B66" s="825"/>
      <c r="C66" s="825"/>
      <c r="D66" s="826"/>
      <c r="E66" s="827"/>
    </row>
    <row r="67" spans="1:6" ht="12.75" customHeight="1">
      <c r="A67" s="1718" t="s">
        <v>280</v>
      </c>
      <c r="B67" s="1709" t="s">
        <v>677</v>
      </c>
      <c r="C67" s="1709" t="s">
        <v>678</v>
      </c>
      <c r="D67" s="1710" t="s">
        <v>679</v>
      </c>
      <c r="E67" s="1709" t="s">
        <v>680</v>
      </c>
      <c r="F67" s="1712" t="s">
        <v>681</v>
      </c>
    </row>
    <row r="68" spans="1:6" ht="12.75">
      <c r="A68" s="1719"/>
      <c r="B68" s="1709"/>
      <c r="C68" s="1709"/>
      <c r="D68" s="1711"/>
      <c r="E68" s="1709"/>
      <c r="F68" s="1713"/>
    </row>
    <row r="69" spans="1:6" s="33" customFormat="1" ht="12.75" customHeight="1">
      <c r="A69" s="1351">
        <v>1</v>
      </c>
      <c r="B69" s="1370" t="s">
        <v>682</v>
      </c>
      <c r="C69" s="1371" t="s">
        <v>759</v>
      </c>
      <c r="D69" s="1349">
        <v>600</v>
      </c>
      <c r="E69" s="1349">
        <v>60</v>
      </c>
      <c r="F69" s="1372">
        <v>40079</v>
      </c>
    </row>
    <row r="70" spans="1:6" s="33" customFormat="1" ht="12.75" customHeight="1">
      <c r="A70" s="1373">
        <v>2</v>
      </c>
      <c r="B70" s="621" t="s">
        <v>683</v>
      </c>
      <c r="C70" s="1371" t="s">
        <v>759</v>
      </c>
      <c r="D70" s="1345">
        <v>10000</v>
      </c>
      <c r="E70" s="1346">
        <v>1000</v>
      </c>
      <c r="F70" s="1347">
        <v>40068</v>
      </c>
    </row>
    <row r="71" spans="1:6" s="33" customFormat="1" ht="12.75" customHeight="1">
      <c r="A71" s="1373">
        <v>3</v>
      </c>
      <c r="B71" s="621" t="s">
        <v>684</v>
      </c>
      <c r="C71" s="1371" t="s">
        <v>759</v>
      </c>
      <c r="D71" s="1345">
        <v>12500</v>
      </c>
      <c r="E71" s="1346">
        <v>1250</v>
      </c>
      <c r="F71" s="1347">
        <v>40068</v>
      </c>
    </row>
    <row r="72" spans="1:6" s="33" customFormat="1" ht="12.75" customHeight="1">
      <c r="A72" s="1373">
        <v>4</v>
      </c>
      <c r="B72" s="621" t="s">
        <v>685</v>
      </c>
      <c r="C72" s="1371" t="s">
        <v>759</v>
      </c>
      <c r="D72" s="1345">
        <v>6800</v>
      </c>
      <c r="E72" s="1346">
        <v>680</v>
      </c>
      <c r="F72" s="1347">
        <v>40068</v>
      </c>
    </row>
    <row r="73" spans="1:6" s="33" customFormat="1" ht="12.75" customHeight="1">
      <c r="A73" s="1373">
        <v>5</v>
      </c>
      <c r="B73" s="1348" t="s">
        <v>686</v>
      </c>
      <c r="C73" s="1371" t="s">
        <v>759</v>
      </c>
      <c r="D73" s="1349">
        <v>1715</v>
      </c>
      <c r="E73" s="1349">
        <v>171.5</v>
      </c>
      <c r="F73" s="1347"/>
    </row>
    <row r="74" spans="1:6" s="33" customFormat="1" ht="12.75" customHeight="1">
      <c r="A74" s="1373">
        <v>6</v>
      </c>
      <c r="B74" s="1348" t="s">
        <v>687</v>
      </c>
      <c r="C74" s="1371" t="s">
        <v>759</v>
      </c>
      <c r="D74" s="1349">
        <v>700</v>
      </c>
      <c r="E74" s="1349">
        <v>70</v>
      </c>
      <c r="F74" s="1347"/>
    </row>
    <row r="75" spans="1:6" s="33" customFormat="1" ht="12.75" customHeight="1">
      <c r="A75" s="1373">
        <v>7</v>
      </c>
      <c r="B75" s="621" t="s">
        <v>760</v>
      </c>
      <c r="C75" s="1371" t="s">
        <v>759</v>
      </c>
      <c r="D75" s="1345">
        <v>1000</v>
      </c>
      <c r="E75" s="1346">
        <v>100</v>
      </c>
      <c r="F75" s="1347">
        <v>40181</v>
      </c>
    </row>
    <row r="76" spans="1:6" s="33" customFormat="1" ht="12.75" customHeight="1">
      <c r="A76" s="1373">
        <v>8</v>
      </c>
      <c r="B76" s="621" t="s">
        <v>761</v>
      </c>
      <c r="C76" s="1371" t="s">
        <v>759</v>
      </c>
      <c r="D76" s="1345">
        <v>1500</v>
      </c>
      <c r="E76" s="1346">
        <v>150</v>
      </c>
      <c r="F76" s="1347">
        <v>40181</v>
      </c>
    </row>
    <row r="77" spans="1:6" s="33" customFormat="1" ht="12.75" customHeight="1">
      <c r="A77" s="1373">
        <v>9</v>
      </c>
      <c r="B77" s="621" t="s">
        <v>762</v>
      </c>
      <c r="C77" s="1371" t="s">
        <v>759</v>
      </c>
      <c r="D77" s="1345">
        <v>200</v>
      </c>
      <c r="E77" s="1346">
        <v>20</v>
      </c>
      <c r="F77" s="1347">
        <v>40192</v>
      </c>
    </row>
    <row r="78" spans="1:6" s="33" customFormat="1" ht="12.75" customHeight="1">
      <c r="A78" s="1373">
        <v>10</v>
      </c>
      <c r="B78" s="621" t="s">
        <v>763</v>
      </c>
      <c r="C78" s="1371" t="s">
        <v>759</v>
      </c>
      <c r="D78" s="1345">
        <v>451.44</v>
      </c>
      <c r="E78" s="1346">
        <v>45.14</v>
      </c>
      <c r="F78" s="1347" t="s">
        <v>764</v>
      </c>
    </row>
    <row r="79" spans="1:6" s="33" customFormat="1" ht="12.75" customHeight="1">
      <c r="A79" s="1373">
        <v>11</v>
      </c>
      <c r="B79" s="621" t="s">
        <v>765</v>
      </c>
      <c r="C79" s="1371" t="s">
        <v>759</v>
      </c>
      <c r="D79" s="622">
        <v>500</v>
      </c>
      <c r="E79" s="623">
        <v>50</v>
      </c>
      <c r="F79" s="1347">
        <v>40272</v>
      </c>
    </row>
    <row r="80" spans="1:6" s="33" customFormat="1" ht="12.75" customHeight="1">
      <c r="A80" s="1373">
        <v>12</v>
      </c>
      <c r="B80" s="621" t="s">
        <v>1181</v>
      </c>
      <c r="C80" s="1371" t="s">
        <v>759</v>
      </c>
      <c r="D80" s="1345">
        <v>3600</v>
      </c>
      <c r="E80" s="1346">
        <v>360</v>
      </c>
      <c r="F80" s="1347">
        <v>40272</v>
      </c>
    </row>
    <row r="81" spans="1:6" s="33" customFormat="1" ht="12.75" customHeight="1">
      <c r="A81" s="1373">
        <v>13</v>
      </c>
      <c r="B81" s="621" t="s">
        <v>1182</v>
      </c>
      <c r="C81" s="1371" t="s">
        <v>759</v>
      </c>
      <c r="D81" s="1345">
        <v>306</v>
      </c>
      <c r="E81" s="1346">
        <v>30.6</v>
      </c>
      <c r="F81" s="1347">
        <v>40272</v>
      </c>
    </row>
    <row r="82" spans="1:6" s="33" customFormat="1" ht="12.75" customHeight="1">
      <c r="A82" s="1373">
        <v>14</v>
      </c>
      <c r="B82" s="621" t="s">
        <v>1111</v>
      </c>
      <c r="C82" s="1371" t="s">
        <v>759</v>
      </c>
      <c r="D82" s="1345">
        <v>3200</v>
      </c>
      <c r="E82" s="1346">
        <v>320</v>
      </c>
      <c r="F82" s="1347">
        <v>40314</v>
      </c>
    </row>
    <row r="83" spans="1:6" s="33" customFormat="1" ht="12.75" customHeight="1">
      <c r="A83" s="1373">
        <v>15</v>
      </c>
      <c r="B83" s="1350" t="s">
        <v>1112</v>
      </c>
      <c r="C83" s="1371" t="s">
        <v>759</v>
      </c>
      <c r="D83" s="1345">
        <v>5859.39</v>
      </c>
      <c r="E83" s="1346">
        <v>585.94</v>
      </c>
      <c r="F83" s="1347">
        <v>40329</v>
      </c>
    </row>
    <row r="84" spans="1:6" s="33" customFormat="1" ht="12.75" customHeight="1">
      <c r="A84" s="1373">
        <v>16</v>
      </c>
      <c r="B84" s="67" t="s">
        <v>704</v>
      </c>
      <c r="C84" s="1351" t="s">
        <v>1113</v>
      </c>
      <c r="D84" s="1345">
        <v>715</v>
      </c>
      <c r="E84" s="1346">
        <v>71.5</v>
      </c>
      <c r="F84" s="1347">
        <v>40339</v>
      </c>
    </row>
    <row r="85" spans="1:6" s="33" customFormat="1" ht="12.75" customHeight="1">
      <c r="A85" s="1373">
        <v>17</v>
      </c>
      <c r="B85" s="621" t="s">
        <v>739</v>
      </c>
      <c r="C85" s="1371" t="s">
        <v>759</v>
      </c>
      <c r="D85" s="1345">
        <v>1000</v>
      </c>
      <c r="E85" s="1346">
        <v>100</v>
      </c>
      <c r="F85" s="1347">
        <v>40314</v>
      </c>
    </row>
    <row r="86" spans="1:6" s="33" customFormat="1" ht="12.75" customHeight="1">
      <c r="A86" s="86"/>
      <c r="B86" s="828" t="s">
        <v>659</v>
      </c>
      <c r="C86" s="829"/>
      <c r="D86" s="830">
        <f>SUM(D69:D85)</f>
        <v>50646.83</v>
      </c>
      <c r="E86" s="830">
        <f>SUM(E69:E85)</f>
        <v>5064.68</v>
      </c>
      <c r="F86" s="1273"/>
    </row>
    <row r="87" spans="1:8" ht="12.75">
      <c r="A87" s="1351">
        <v>1</v>
      </c>
      <c r="B87" s="1370" t="s">
        <v>688</v>
      </c>
      <c r="C87" s="1371" t="s">
        <v>766</v>
      </c>
      <c r="D87" s="1349">
        <v>50</v>
      </c>
      <c r="E87" s="1349">
        <v>5</v>
      </c>
      <c r="F87" s="1372">
        <v>40042</v>
      </c>
      <c r="G87" s="823"/>
      <c r="H87" s="11"/>
    </row>
    <row r="88" spans="1:7" ht="12.75">
      <c r="A88" s="1351">
        <v>2</v>
      </c>
      <c r="B88" s="1370" t="s">
        <v>689</v>
      </c>
      <c r="C88" s="1371" t="s">
        <v>766</v>
      </c>
      <c r="D88" s="1349">
        <v>150</v>
      </c>
      <c r="E88" s="1349">
        <v>15</v>
      </c>
      <c r="F88" s="1372">
        <v>40042</v>
      </c>
      <c r="G88" s="823"/>
    </row>
    <row r="89" spans="1:7" ht="12.75">
      <c r="A89" s="1351">
        <v>3</v>
      </c>
      <c r="B89" s="1370" t="s">
        <v>690</v>
      </c>
      <c r="C89" s="1371" t="s">
        <v>766</v>
      </c>
      <c r="D89" s="1349">
        <v>80.78</v>
      </c>
      <c r="E89" s="1349">
        <v>8.08</v>
      </c>
      <c r="F89" s="1372">
        <v>40057</v>
      </c>
      <c r="G89" s="823"/>
    </row>
    <row r="90" spans="1:7" ht="12.75">
      <c r="A90" s="1351">
        <v>4</v>
      </c>
      <c r="B90" s="1370" t="s">
        <v>691</v>
      </c>
      <c r="C90" s="1371" t="s">
        <v>766</v>
      </c>
      <c r="D90" s="1349">
        <v>1242</v>
      </c>
      <c r="E90" s="1349">
        <v>124.2</v>
      </c>
      <c r="F90" s="1372">
        <v>40057</v>
      </c>
      <c r="G90" s="823"/>
    </row>
    <row r="91" spans="1:7" ht="12.75">
      <c r="A91" s="1351">
        <v>5</v>
      </c>
      <c r="B91" s="1370" t="s">
        <v>692</v>
      </c>
      <c r="C91" s="1371" t="s">
        <v>766</v>
      </c>
      <c r="D91" s="1349">
        <v>210</v>
      </c>
      <c r="E91" s="1349">
        <v>21</v>
      </c>
      <c r="F91" s="1372">
        <v>40073</v>
      </c>
      <c r="G91" s="823"/>
    </row>
    <row r="92" spans="1:7" ht="12.75">
      <c r="A92" s="1351">
        <v>6</v>
      </c>
      <c r="B92" s="1370" t="s">
        <v>693</v>
      </c>
      <c r="C92" s="1371" t="s">
        <v>766</v>
      </c>
      <c r="D92" s="1349">
        <v>1075.65</v>
      </c>
      <c r="E92" s="1349">
        <v>107.56</v>
      </c>
      <c r="F92" s="1372">
        <v>40094</v>
      </c>
      <c r="G92" s="823"/>
    </row>
    <row r="93" spans="1:7" ht="12.75">
      <c r="A93" s="1351">
        <v>7</v>
      </c>
      <c r="B93" s="621" t="s">
        <v>694</v>
      </c>
      <c r="C93" s="1371" t="s">
        <v>766</v>
      </c>
      <c r="D93" s="1345">
        <v>209.94</v>
      </c>
      <c r="E93" s="1346">
        <v>20.99</v>
      </c>
      <c r="F93" s="1352">
        <v>40113</v>
      </c>
      <c r="G93" s="823"/>
    </row>
    <row r="94" spans="1:7" ht="12.75">
      <c r="A94" s="1351">
        <v>8</v>
      </c>
      <c r="B94" s="624" t="s">
        <v>695</v>
      </c>
      <c r="C94" s="1371" t="s">
        <v>766</v>
      </c>
      <c r="D94" s="1353">
        <v>111.21</v>
      </c>
      <c r="E94" s="1354">
        <v>11.12</v>
      </c>
      <c r="F94" s="1352">
        <v>40141</v>
      </c>
      <c r="G94" s="823"/>
    </row>
    <row r="95" spans="1:7" ht="12.75">
      <c r="A95" s="1351">
        <v>9</v>
      </c>
      <c r="B95" s="621" t="s">
        <v>696</v>
      </c>
      <c r="C95" s="1371" t="s">
        <v>766</v>
      </c>
      <c r="D95" s="1345">
        <v>4665.17</v>
      </c>
      <c r="E95" s="1346">
        <v>466.51</v>
      </c>
      <c r="F95" s="1352">
        <v>40156</v>
      </c>
      <c r="G95" s="823"/>
    </row>
    <row r="96" spans="1:7" ht="12.75">
      <c r="A96" s="1351">
        <v>10</v>
      </c>
      <c r="B96" s="624" t="s">
        <v>767</v>
      </c>
      <c r="C96" s="1371" t="s">
        <v>766</v>
      </c>
      <c r="D96" s="625">
        <v>4833.77</v>
      </c>
      <c r="E96" s="626">
        <v>483.37</v>
      </c>
      <c r="F96" s="1347">
        <v>40178</v>
      </c>
      <c r="G96" s="823"/>
    </row>
    <row r="97" spans="1:7" ht="12.75">
      <c r="A97" s="1351">
        <v>11</v>
      </c>
      <c r="B97" s="621" t="s">
        <v>768</v>
      </c>
      <c r="C97" s="1371" t="s">
        <v>766</v>
      </c>
      <c r="D97" s="1345">
        <v>3377.59</v>
      </c>
      <c r="E97" s="1346">
        <v>337.75</v>
      </c>
      <c r="F97" s="1347">
        <v>40192</v>
      </c>
      <c r="G97" s="823"/>
    </row>
    <row r="98" spans="1:7" ht="12.75">
      <c r="A98" s="1351">
        <v>12</v>
      </c>
      <c r="B98" s="627" t="s">
        <v>769</v>
      </c>
      <c r="C98" s="1371" t="s">
        <v>766</v>
      </c>
      <c r="D98" s="625">
        <v>3837.85</v>
      </c>
      <c r="E98" s="626">
        <v>383.79</v>
      </c>
      <c r="F98" s="1347">
        <v>40192</v>
      </c>
      <c r="G98" s="823"/>
    </row>
    <row r="99" spans="1:7" ht="12.75">
      <c r="A99" s="1351">
        <v>13</v>
      </c>
      <c r="B99" s="627" t="s">
        <v>770</v>
      </c>
      <c r="C99" s="1371" t="s">
        <v>766</v>
      </c>
      <c r="D99" s="625">
        <v>1916.46</v>
      </c>
      <c r="E99" s="626">
        <v>191.65</v>
      </c>
      <c r="F99" s="1347">
        <v>40192</v>
      </c>
      <c r="G99" s="823"/>
    </row>
    <row r="100" spans="1:7" ht="12.75">
      <c r="A100" s="1351">
        <v>14</v>
      </c>
      <c r="B100" s="627" t="s">
        <v>771</v>
      </c>
      <c r="C100" s="1371" t="s">
        <v>766</v>
      </c>
      <c r="D100" s="625">
        <v>100</v>
      </c>
      <c r="E100" s="626">
        <v>10</v>
      </c>
      <c r="F100" s="1347">
        <v>40192</v>
      </c>
      <c r="G100" s="823"/>
    </row>
    <row r="101" spans="1:7" ht="12.75">
      <c r="A101" s="1351">
        <v>15</v>
      </c>
      <c r="B101" s="627" t="s">
        <v>772</v>
      </c>
      <c r="C101" s="1371" t="s">
        <v>766</v>
      </c>
      <c r="D101" s="625">
        <v>121.67</v>
      </c>
      <c r="E101" s="626">
        <v>12.17</v>
      </c>
      <c r="F101" s="1347">
        <v>40192</v>
      </c>
      <c r="G101" s="823"/>
    </row>
    <row r="102" spans="1:7" ht="12.75">
      <c r="A102" s="1351">
        <v>16</v>
      </c>
      <c r="B102" s="627" t="s">
        <v>773</v>
      </c>
      <c r="C102" s="1371" t="s">
        <v>766</v>
      </c>
      <c r="D102" s="625">
        <v>144</v>
      </c>
      <c r="E102" s="626">
        <v>14.4</v>
      </c>
      <c r="F102" s="1347">
        <v>40203</v>
      </c>
      <c r="G102" s="823"/>
    </row>
    <row r="103" spans="1:7" ht="12.75">
      <c r="A103" s="1351">
        <v>17</v>
      </c>
      <c r="B103" s="627" t="s">
        <v>774</v>
      </c>
      <c r="C103" s="1371" t="s">
        <v>766</v>
      </c>
      <c r="D103" s="625">
        <v>59.85</v>
      </c>
      <c r="E103" s="626">
        <v>5.99</v>
      </c>
      <c r="F103" s="1347">
        <v>40211</v>
      </c>
      <c r="G103" s="823"/>
    </row>
    <row r="104" spans="1:7" ht="12.75">
      <c r="A104" s="1351">
        <v>18</v>
      </c>
      <c r="B104" s="627" t="s">
        <v>775</v>
      </c>
      <c r="C104" s="1371" t="s">
        <v>766</v>
      </c>
      <c r="D104" s="625">
        <v>1710.72</v>
      </c>
      <c r="E104" s="626">
        <v>171.07</v>
      </c>
      <c r="F104" s="1347">
        <v>40211</v>
      </c>
      <c r="G104" s="823"/>
    </row>
    <row r="105" spans="1:7" ht="12.75">
      <c r="A105" s="1351">
        <v>19</v>
      </c>
      <c r="B105" s="627" t="s">
        <v>776</v>
      </c>
      <c r="C105" s="1371" t="s">
        <v>766</v>
      </c>
      <c r="D105" s="625">
        <v>201.6</v>
      </c>
      <c r="E105" s="626">
        <v>20.16</v>
      </c>
      <c r="F105" s="1347">
        <v>40211</v>
      </c>
      <c r="G105" s="823"/>
    </row>
    <row r="106" spans="1:7" ht="12.75">
      <c r="A106" s="1351">
        <v>20</v>
      </c>
      <c r="B106" s="627" t="s">
        <v>777</v>
      </c>
      <c r="C106" s="1371" t="s">
        <v>766</v>
      </c>
      <c r="D106" s="625">
        <v>135.51</v>
      </c>
      <c r="E106" s="626">
        <v>13.55</v>
      </c>
      <c r="F106" s="1347" t="s">
        <v>778</v>
      </c>
      <c r="G106" s="823"/>
    </row>
    <row r="107" spans="1:7" ht="12.75">
      <c r="A107" s="1351">
        <v>21</v>
      </c>
      <c r="B107" s="627" t="s">
        <v>779</v>
      </c>
      <c r="C107" s="1371" t="s">
        <v>766</v>
      </c>
      <c r="D107" s="625">
        <v>498.92</v>
      </c>
      <c r="E107" s="626">
        <v>49.89</v>
      </c>
      <c r="F107" s="1347" t="s">
        <v>778</v>
      </c>
      <c r="G107" s="823"/>
    </row>
    <row r="108" spans="1:7" ht="12.75">
      <c r="A108" s="1351">
        <v>22</v>
      </c>
      <c r="B108" s="627" t="s">
        <v>780</v>
      </c>
      <c r="C108" s="1371" t="s">
        <v>766</v>
      </c>
      <c r="D108" s="625">
        <v>262.08</v>
      </c>
      <c r="E108" s="626">
        <v>26.21</v>
      </c>
      <c r="F108" s="1347" t="s">
        <v>781</v>
      </c>
      <c r="G108" s="823"/>
    </row>
    <row r="109" spans="1:7" ht="12.75">
      <c r="A109" s="1351">
        <v>23</v>
      </c>
      <c r="B109" s="627" t="s">
        <v>782</v>
      </c>
      <c r="C109" s="1371" t="s">
        <v>766</v>
      </c>
      <c r="D109" s="625">
        <v>90</v>
      </c>
      <c r="E109" s="626">
        <v>9</v>
      </c>
      <c r="F109" s="1347" t="s">
        <v>781</v>
      </c>
      <c r="G109" s="823"/>
    </row>
    <row r="110" spans="1:7" ht="12.75">
      <c r="A110" s="1351">
        <v>24</v>
      </c>
      <c r="B110" s="627" t="s">
        <v>698</v>
      </c>
      <c r="C110" s="1371" t="s">
        <v>766</v>
      </c>
      <c r="D110" s="625">
        <v>381.85</v>
      </c>
      <c r="E110" s="626">
        <v>38.18</v>
      </c>
      <c r="F110" s="1347" t="s">
        <v>781</v>
      </c>
      <c r="G110" s="823"/>
    </row>
    <row r="111" spans="1:7" ht="12.75">
      <c r="A111" s="1351">
        <v>25</v>
      </c>
      <c r="B111" s="627" t="s">
        <v>783</v>
      </c>
      <c r="C111" s="1371" t="s">
        <v>766</v>
      </c>
      <c r="D111" s="625">
        <v>165</v>
      </c>
      <c r="E111" s="626">
        <v>16.5</v>
      </c>
      <c r="F111" s="1347" t="s">
        <v>781</v>
      </c>
      <c r="G111" s="823"/>
    </row>
    <row r="112" spans="1:7" ht="12.75">
      <c r="A112" s="1351">
        <v>26</v>
      </c>
      <c r="B112" s="627" t="s">
        <v>784</v>
      </c>
      <c r="C112" s="1371" t="s">
        <v>766</v>
      </c>
      <c r="D112" s="625">
        <v>301.84</v>
      </c>
      <c r="E112" s="626">
        <v>30.18</v>
      </c>
      <c r="F112" s="1347" t="s">
        <v>781</v>
      </c>
      <c r="G112" s="823"/>
    </row>
    <row r="113" spans="1:7" ht="12.75">
      <c r="A113" s="1351">
        <v>27</v>
      </c>
      <c r="B113" s="624" t="s">
        <v>785</v>
      </c>
      <c r="C113" s="1371" t="s">
        <v>766</v>
      </c>
      <c r="D113" s="625">
        <v>1913.33</v>
      </c>
      <c r="E113" s="626">
        <v>191.33</v>
      </c>
      <c r="F113" s="1347">
        <v>40260</v>
      </c>
      <c r="G113" s="823"/>
    </row>
    <row r="114" spans="1:7" ht="12.75">
      <c r="A114" s="1351">
        <v>28</v>
      </c>
      <c r="B114" s="621" t="s">
        <v>786</v>
      </c>
      <c r="C114" s="1371" t="s">
        <v>766</v>
      </c>
      <c r="D114" s="622">
        <v>320</v>
      </c>
      <c r="E114" s="623">
        <v>32</v>
      </c>
      <c r="F114" s="1347">
        <v>40260</v>
      </c>
      <c r="G114" s="823"/>
    </row>
    <row r="115" spans="1:7" ht="12.75">
      <c r="A115" s="1351">
        <v>29</v>
      </c>
      <c r="B115" s="627" t="s">
        <v>647</v>
      </c>
      <c r="C115" s="1371" t="s">
        <v>766</v>
      </c>
      <c r="D115" s="625">
        <v>3504.46</v>
      </c>
      <c r="E115" s="626">
        <v>350.45</v>
      </c>
      <c r="F115" s="1347">
        <v>40280</v>
      </c>
      <c r="G115" s="823"/>
    </row>
    <row r="116" spans="1:7" ht="12.75">
      <c r="A116" s="1351">
        <v>30</v>
      </c>
      <c r="B116" s="627" t="s">
        <v>648</v>
      </c>
      <c r="C116" s="1371" t="s">
        <v>766</v>
      </c>
      <c r="D116" s="625">
        <v>762</v>
      </c>
      <c r="E116" s="626">
        <v>76.2</v>
      </c>
      <c r="F116" s="1347">
        <v>40280</v>
      </c>
      <c r="G116" s="823"/>
    </row>
    <row r="117" spans="1:7" ht="12.75">
      <c r="A117" s="1351">
        <v>31</v>
      </c>
      <c r="B117" s="627" t="s">
        <v>787</v>
      </c>
      <c r="C117" s="1371" t="s">
        <v>766</v>
      </c>
      <c r="D117" s="625">
        <v>1000</v>
      </c>
      <c r="E117" s="626">
        <v>100</v>
      </c>
      <c r="F117" s="1347">
        <v>40280</v>
      </c>
      <c r="G117" s="823"/>
    </row>
    <row r="118" spans="1:7" ht="12.75">
      <c r="A118" s="1351">
        <v>32</v>
      </c>
      <c r="B118" s="621" t="s">
        <v>1183</v>
      </c>
      <c r="C118" s="1371" t="s">
        <v>766</v>
      </c>
      <c r="D118" s="625">
        <v>299.95</v>
      </c>
      <c r="E118" s="626">
        <v>29.99</v>
      </c>
      <c r="F118" s="1347">
        <v>40280</v>
      </c>
      <c r="G118" s="823"/>
    </row>
    <row r="119" spans="1:7" ht="12.75">
      <c r="A119" s="1351">
        <v>33</v>
      </c>
      <c r="B119" s="621" t="s">
        <v>1183</v>
      </c>
      <c r="C119" s="1371" t="s">
        <v>766</v>
      </c>
      <c r="D119" s="1345">
        <v>410.54</v>
      </c>
      <c r="E119" s="1346">
        <v>41.05</v>
      </c>
      <c r="F119" s="1347">
        <v>40280</v>
      </c>
      <c r="G119" s="823"/>
    </row>
    <row r="120" spans="1:7" ht="12.75">
      <c r="A120" s="1351">
        <v>34</v>
      </c>
      <c r="B120" s="627" t="s">
        <v>1184</v>
      </c>
      <c r="C120" s="1371" t="s">
        <v>766</v>
      </c>
      <c r="D120" s="625">
        <v>110.05</v>
      </c>
      <c r="E120" s="626">
        <v>11</v>
      </c>
      <c r="F120" s="1347">
        <v>40280</v>
      </c>
      <c r="G120" s="823"/>
    </row>
    <row r="121" spans="1:7" ht="12.75">
      <c r="A121" s="1351">
        <v>35</v>
      </c>
      <c r="B121" s="627" t="s">
        <v>1185</v>
      </c>
      <c r="C121" s="1371" t="s">
        <v>766</v>
      </c>
      <c r="D121" s="625">
        <v>225</v>
      </c>
      <c r="E121" s="626">
        <v>22.5</v>
      </c>
      <c r="F121" s="1347">
        <v>40293</v>
      </c>
      <c r="G121" s="823"/>
    </row>
    <row r="122" spans="1:7" ht="12.75">
      <c r="A122" s="1351">
        <v>36</v>
      </c>
      <c r="B122" s="621" t="s">
        <v>1114</v>
      </c>
      <c r="C122" s="1371" t="s">
        <v>766</v>
      </c>
      <c r="D122" s="1345">
        <v>165.1</v>
      </c>
      <c r="E122" s="1346">
        <v>16.51</v>
      </c>
      <c r="F122" s="1347">
        <v>40323</v>
      </c>
      <c r="G122" s="823"/>
    </row>
    <row r="123" spans="1:7" ht="12.75">
      <c r="A123" s="1351">
        <v>37</v>
      </c>
      <c r="B123" s="621" t="s">
        <v>1114</v>
      </c>
      <c r="C123" s="1371" t="s">
        <v>766</v>
      </c>
      <c r="D123" s="1345">
        <v>144.34</v>
      </c>
      <c r="E123" s="1346">
        <v>14.43</v>
      </c>
      <c r="F123" s="1347">
        <v>40323</v>
      </c>
      <c r="G123" s="823"/>
    </row>
    <row r="124" spans="1:7" ht="12.75">
      <c r="A124" s="1351">
        <v>38</v>
      </c>
      <c r="B124" s="621" t="s">
        <v>1115</v>
      </c>
      <c r="C124" s="1371" t="s">
        <v>766</v>
      </c>
      <c r="D124" s="1345">
        <v>100</v>
      </c>
      <c r="E124" s="1346">
        <v>10</v>
      </c>
      <c r="F124" s="1347">
        <v>40324</v>
      </c>
      <c r="G124" s="823"/>
    </row>
    <row r="125" spans="1:7" ht="12.75">
      <c r="A125" s="1351">
        <v>39</v>
      </c>
      <c r="B125" s="621" t="s">
        <v>1115</v>
      </c>
      <c r="C125" s="1371" t="s">
        <v>766</v>
      </c>
      <c r="D125" s="1345">
        <v>165</v>
      </c>
      <c r="E125" s="1346">
        <v>16.5</v>
      </c>
      <c r="F125" s="1347">
        <v>40324</v>
      </c>
      <c r="G125" s="823"/>
    </row>
    <row r="126" spans="1:7" ht="12.75">
      <c r="A126" s="1351">
        <v>40</v>
      </c>
      <c r="B126" s="621" t="s">
        <v>1116</v>
      </c>
      <c r="C126" s="1371" t="s">
        <v>766</v>
      </c>
      <c r="D126" s="1345">
        <v>91.42</v>
      </c>
      <c r="E126" s="1346">
        <v>9.14</v>
      </c>
      <c r="F126" s="1347">
        <v>40324</v>
      </c>
      <c r="G126" s="823"/>
    </row>
    <row r="127" spans="1:7" ht="12.75">
      <c r="A127" s="1351">
        <v>41</v>
      </c>
      <c r="B127" s="621" t="s">
        <v>1117</v>
      </c>
      <c r="C127" s="1371" t="s">
        <v>766</v>
      </c>
      <c r="D127" s="1345">
        <v>63.29</v>
      </c>
      <c r="E127" s="1346">
        <v>6.33</v>
      </c>
      <c r="F127" s="1347">
        <v>40337</v>
      </c>
      <c r="G127" s="823"/>
    </row>
    <row r="128" spans="1:7" ht="12.75">
      <c r="A128" s="1351">
        <v>42</v>
      </c>
      <c r="B128" s="621" t="s">
        <v>1118</v>
      </c>
      <c r="C128" s="1371" t="s">
        <v>766</v>
      </c>
      <c r="D128" s="1345">
        <v>259.8</v>
      </c>
      <c r="E128" s="1346">
        <v>25.98</v>
      </c>
      <c r="F128" s="1347">
        <v>40337</v>
      </c>
      <c r="G128" s="823"/>
    </row>
    <row r="129" spans="1:7" ht="12.75">
      <c r="A129" s="1351">
        <v>43</v>
      </c>
      <c r="B129" s="621" t="s">
        <v>733</v>
      </c>
      <c r="C129" s="1371" t="s">
        <v>766</v>
      </c>
      <c r="D129" s="1345">
        <v>187.5</v>
      </c>
      <c r="E129" s="1346">
        <v>18.75</v>
      </c>
      <c r="F129" s="1347">
        <v>40337</v>
      </c>
      <c r="G129" s="823"/>
    </row>
    <row r="130" spans="1:7" ht="12.75">
      <c r="A130" s="1351">
        <v>44</v>
      </c>
      <c r="B130" s="621" t="s">
        <v>1119</v>
      </c>
      <c r="C130" s="1371" t="s">
        <v>766</v>
      </c>
      <c r="D130" s="1345">
        <v>569.53</v>
      </c>
      <c r="E130" s="1346">
        <v>56.95</v>
      </c>
      <c r="F130" s="1347">
        <v>40337</v>
      </c>
      <c r="G130" s="823"/>
    </row>
    <row r="131" spans="1:7" ht="12.75">
      <c r="A131" s="1351">
        <v>45</v>
      </c>
      <c r="B131" s="621" t="s">
        <v>1120</v>
      </c>
      <c r="C131" s="1371" t="s">
        <v>766</v>
      </c>
      <c r="D131" s="1345">
        <v>146.7</v>
      </c>
      <c r="E131" s="1346">
        <v>14.67</v>
      </c>
      <c r="F131" s="1347">
        <v>40337</v>
      </c>
      <c r="G131" s="823"/>
    </row>
    <row r="132" spans="1:7" ht="12.75">
      <c r="A132" s="1351">
        <v>46</v>
      </c>
      <c r="B132" s="621" t="s">
        <v>1121</v>
      </c>
      <c r="C132" s="1371" t="s">
        <v>766</v>
      </c>
      <c r="D132" s="1345">
        <v>55</v>
      </c>
      <c r="E132" s="1346">
        <v>5.5</v>
      </c>
      <c r="F132" s="1347">
        <v>40337</v>
      </c>
      <c r="G132" s="823"/>
    </row>
    <row r="133" spans="1:7" ht="12.75">
      <c r="A133" s="1351">
        <v>47</v>
      </c>
      <c r="B133" s="621" t="s">
        <v>1122</v>
      </c>
      <c r="C133" s="1371" t="s">
        <v>766</v>
      </c>
      <c r="D133" s="1345">
        <v>686</v>
      </c>
      <c r="E133" s="1346">
        <v>68.6</v>
      </c>
      <c r="F133" s="1347">
        <v>40337</v>
      </c>
      <c r="G133" s="823"/>
    </row>
    <row r="134" spans="1:7" ht="12.75">
      <c r="A134" s="620"/>
      <c r="B134" s="828" t="s">
        <v>659</v>
      </c>
      <c r="C134" s="1374"/>
      <c r="D134" s="750">
        <f>SUM(D87:D133)</f>
        <v>37112.46999999999</v>
      </c>
      <c r="E134" s="750">
        <f>SUM(E87:E133)</f>
        <v>3711.199999999999</v>
      </c>
      <c r="F134" s="1274"/>
      <c r="G134" s="823"/>
    </row>
    <row r="135" spans="1:7" ht="12.75">
      <c r="A135" s="1351">
        <v>1</v>
      </c>
      <c r="B135" s="1370" t="s">
        <v>697</v>
      </c>
      <c r="C135" s="1371" t="s">
        <v>788</v>
      </c>
      <c r="D135" s="1349">
        <v>2929.18</v>
      </c>
      <c r="E135" s="1349">
        <v>292.92</v>
      </c>
      <c r="F135" s="1372">
        <v>40029</v>
      </c>
      <c r="G135" s="831"/>
    </row>
    <row r="136" spans="1:7" ht="12.75">
      <c r="A136" s="1351">
        <v>1</v>
      </c>
      <c r="B136" s="1370" t="s">
        <v>698</v>
      </c>
      <c r="C136" s="1371" t="s">
        <v>788</v>
      </c>
      <c r="D136" s="1349">
        <v>3840</v>
      </c>
      <c r="E136" s="1349">
        <v>384</v>
      </c>
      <c r="F136" s="1372">
        <v>40042</v>
      </c>
      <c r="G136" s="823"/>
    </row>
    <row r="137" spans="1:7" ht="12.75">
      <c r="A137" s="1351">
        <v>2</v>
      </c>
      <c r="B137" s="1370" t="s">
        <v>699</v>
      </c>
      <c r="C137" s="1371" t="s">
        <v>788</v>
      </c>
      <c r="D137" s="1349">
        <v>375.38</v>
      </c>
      <c r="E137" s="1349">
        <v>37.54</v>
      </c>
      <c r="F137" s="1372">
        <v>40042</v>
      </c>
      <c r="G137" s="823"/>
    </row>
    <row r="138" spans="1:7" ht="12.75">
      <c r="A138" s="1351">
        <v>3</v>
      </c>
      <c r="B138" s="1370" t="s">
        <v>700</v>
      </c>
      <c r="C138" s="1371" t="s">
        <v>788</v>
      </c>
      <c r="D138" s="1349">
        <v>8349</v>
      </c>
      <c r="E138" s="1349">
        <v>834.9</v>
      </c>
      <c r="F138" s="1372">
        <v>40042</v>
      </c>
      <c r="G138" s="823"/>
    </row>
    <row r="139" spans="1:7" ht="12.75">
      <c r="A139" s="1351">
        <v>4</v>
      </c>
      <c r="B139" s="1370" t="s">
        <v>701</v>
      </c>
      <c r="C139" s="1371" t="s">
        <v>788</v>
      </c>
      <c r="D139" s="1349">
        <v>140</v>
      </c>
      <c r="E139" s="1349">
        <v>14</v>
      </c>
      <c r="F139" s="1372">
        <v>40042</v>
      </c>
      <c r="G139" s="823"/>
    </row>
    <row r="140" spans="1:7" ht="12.75">
      <c r="A140" s="1351">
        <v>5</v>
      </c>
      <c r="B140" s="1370" t="s">
        <v>702</v>
      </c>
      <c r="C140" s="1371" t="s">
        <v>788</v>
      </c>
      <c r="D140" s="1349">
        <v>1565.97</v>
      </c>
      <c r="E140" s="1349">
        <v>156.6</v>
      </c>
      <c r="F140" s="1372">
        <v>40057</v>
      </c>
      <c r="G140" s="823"/>
    </row>
    <row r="141" spans="1:7" ht="12.75">
      <c r="A141" s="1351">
        <v>6</v>
      </c>
      <c r="B141" s="1370" t="s">
        <v>703</v>
      </c>
      <c r="C141" s="1371" t="s">
        <v>788</v>
      </c>
      <c r="D141" s="1349">
        <v>5537.28</v>
      </c>
      <c r="E141" s="1349">
        <v>553.73</v>
      </c>
      <c r="F141" s="1372">
        <v>40057</v>
      </c>
      <c r="G141" s="823"/>
    </row>
    <row r="142" spans="1:7" ht="12.75">
      <c r="A142" s="1351">
        <v>7</v>
      </c>
      <c r="B142" s="1370" t="s">
        <v>704</v>
      </c>
      <c r="C142" s="1371" t="s">
        <v>788</v>
      </c>
      <c r="D142" s="1349">
        <v>3246.41</v>
      </c>
      <c r="E142" s="1349">
        <v>324.64</v>
      </c>
      <c r="F142" s="1372">
        <v>40073</v>
      </c>
      <c r="G142" s="823"/>
    </row>
    <row r="143" spans="1:7" ht="12.75">
      <c r="A143" s="1351">
        <v>8</v>
      </c>
      <c r="B143" s="1370" t="s">
        <v>705</v>
      </c>
      <c r="C143" s="1371" t="s">
        <v>788</v>
      </c>
      <c r="D143" s="1349">
        <v>5</v>
      </c>
      <c r="E143" s="1349">
        <v>0.5</v>
      </c>
      <c r="F143" s="1372">
        <v>40073</v>
      </c>
      <c r="G143" s="823"/>
    </row>
    <row r="144" spans="1:7" ht="12.75">
      <c r="A144" s="1351">
        <v>9</v>
      </c>
      <c r="B144" s="1370" t="s">
        <v>706</v>
      </c>
      <c r="C144" s="1371" t="s">
        <v>788</v>
      </c>
      <c r="D144" s="1349">
        <v>240</v>
      </c>
      <c r="E144" s="1349">
        <v>24</v>
      </c>
      <c r="F144" s="1372">
        <v>40073</v>
      </c>
      <c r="G144" s="823"/>
    </row>
    <row r="145" spans="1:7" ht="12.75">
      <c r="A145" s="1351">
        <v>10</v>
      </c>
      <c r="B145" s="1370" t="s">
        <v>707</v>
      </c>
      <c r="C145" s="1371" t="s">
        <v>788</v>
      </c>
      <c r="D145" s="1349">
        <v>1170.48</v>
      </c>
      <c r="E145" s="1349">
        <v>117.05</v>
      </c>
      <c r="F145" s="1372">
        <v>40094</v>
      </c>
      <c r="G145" s="823"/>
    </row>
    <row r="146" spans="1:7" ht="12.75">
      <c r="A146" s="1351">
        <v>11</v>
      </c>
      <c r="B146" s="1370" t="s">
        <v>708</v>
      </c>
      <c r="C146" s="1371" t="s">
        <v>788</v>
      </c>
      <c r="D146" s="1349">
        <v>544.3</v>
      </c>
      <c r="E146" s="1349">
        <v>54.43</v>
      </c>
      <c r="F146" s="1372">
        <v>40099</v>
      </c>
      <c r="G146" s="823"/>
    </row>
    <row r="147" spans="1:7" ht="12.75">
      <c r="A147" s="1351">
        <v>12</v>
      </c>
      <c r="B147" s="1355" t="s">
        <v>709</v>
      </c>
      <c r="C147" s="1371" t="s">
        <v>788</v>
      </c>
      <c r="D147" s="1345">
        <v>99.88</v>
      </c>
      <c r="E147" s="1346">
        <v>9.99</v>
      </c>
      <c r="F147" s="1352">
        <v>40113</v>
      </c>
      <c r="G147" s="823"/>
    </row>
    <row r="148" spans="1:7" ht="12.75">
      <c r="A148" s="1351">
        <v>13</v>
      </c>
      <c r="B148" s="1355" t="s">
        <v>710</v>
      </c>
      <c r="C148" s="1371" t="s">
        <v>788</v>
      </c>
      <c r="D148" s="1345">
        <v>499.27</v>
      </c>
      <c r="E148" s="1346">
        <v>49.93</v>
      </c>
      <c r="F148" s="1352">
        <v>40113</v>
      </c>
      <c r="G148" s="823"/>
    </row>
    <row r="149" spans="1:7" ht="12.75">
      <c r="A149" s="1351">
        <v>14</v>
      </c>
      <c r="B149" s="1355" t="s">
        <v>711</v>
      </c>
      <c r="C149" s="1371" t="s">
        <v>788</v>
      </c>
      <c r="D149" s="1345">
        <v>800</v>
      </c>
      <c r="E149" s="1346">
        <v>80</v>
      </c>
      <c r="F149" s="1352">
        <v>40113</v>
      </c>
      <c r="G149" s="823"/>
    </row>
    <row r="150" spans="1:7" ht="12.75">
      <c r="A150" s="1351">
        <v>15</v>
      </c>
      <c r="B150" s="1355" t="s">
        <v>712</v>
      </c>
      <c r="C150" s="1371" t="s">
        <v>788</v>
      </c>
      <c r="D150" s="1345">
        <v>750</v>
      </c>
      <c r="E150" s="1346">
        <v>75</v>
      </c>
      <c r="F150" s="1352">
        <v>40141</v>
      </c>
      <c r="G150" s="823"/>
    </row>
    <row r="151" spans="1:7" ht="12.75">
      <c r="A151" s="1351">
        <v>16</v>
      </c>
      <c r="B151" s="1355" t="s">
        <v>713</v>
      </c>
      <c r="C151" s="1371" t="s">
        <v>788</v>
      </c>
      <c r="D151" s="1345">
        <v>1820</v>
      </c>
      <c r="E151" s="1346">
        <v>182</v>
      </c>
      <c r="F151" s="1352">
        <v>40156</v>
      </c>
      <c r="G151" s="823"/>
    </row>
    <row r="152" spans="1:7" ht="12.75">
      <c r="A152" s="1351">
        <v>17</v>
      </c>
      <c r="B152" s="1355" t="s">
        <v>714</v>
      </c>
      <c r="C152" s="1371" t="s">
        <v>788</v>
      </c>
      <c r="D152" s="1345">
        <v>253.87</v>
      </c>
      <c r="E152" s="1346">
        <v>25.39</v>
      </c>
      <c r="F152" s="1352">
        <v>40156</v>
      </c>
      <c r="G152" s="823"/>
    </row>
    <row r="153" spans="1:7" ht="12.75">
      <c r="A153" s="1351">
        <v>18</v>
      </c>
      <c r="B153" s="1355" t="s">
        <v>715</v>
      </c>
      <c r="C153" s="1371" t="s">
        <v>788</v>
      </c>
      <c r="D153" s="1345">
        <v>1409.89</v>
      </c>
      <c r="E153" s="1346">
        <v>140.99</v>
      </c>
      <c r="F153" s="1352">
        <v>40156</v>
      </c>
      <c r="G153" s="823"/>
    </row>
    <row r="154" spans="1:7" ht="12.75">
      <c r="A154" s="1351">
        <v>19</v>
      </c>
      <c r="B154" s="621" t="s">
        <v>789</v>
      </c>
      <c r="C154" s="1371" t="s">
        <v>788</v>
      </c>
      <c r="D154" s="1345">
        <v>242.42</v>
      </c>
      <c r="E154" s="1346">
        <v>24.24</v>
      </c>
      <c r="F154" s="1347">
        <v>40178</v>
      </c>
      <c r="G154" s="823"/>
    </row>
    <row r="155" spans="1:7" ht="12.75">
      <c r="A155" s="1351">
        <v>20</v>
      </c>
      <c r="B155" s="621" t="s">
        <v>640</v>
      </c>
      <c r="C155" s="1371" t="s">
        <v>788</v>
      </c>
      <c r="D155" s="1345">
        <v>3557.03</v>
      </c>
      <c r="E155" s="1346">
        <v>355.7</v>
      </c>
      <c r="F155" s="1347">
        <v>40189</v>
      </c>
      <c r="G155" s="823"/>
    </row>
    <row r="156" spans="1:7" ht="12.75">
      <c r="A156" s="1351">
        <v>21</v>
      </c>
      <c r="B156" s="621" t="s">
        <v>790</v>
      </c>
      <c r="C156" s="1371" t="s">
        <v>788</v>
      </c>
      <c r="D156" s="1345">
        <v>375</v>
      </c>
      <c r="E156" s="1346">
        <v>37.5</v>
      </c>
      <c r="F156" s="1347">
        <v>40189</v>
      </c>
      <c r="G156" s="823"/>
    </row>
    <row r="157" spans="1:7" ht="12.75">
      <c r="A157" s="1351">
        <v>22</v>
      </c>
      <c r="B157" s="621" t="s">
        <v>791</v>
      </c>
      <c r="C157" s="1371" t="s">
        <v>788</v>
      </c>
      <c r="D157" s="1345">
        <v>1442.43</v>
      </c>
      <c r="E157" s="1346">
        <v>144.24</v>
      </c>
      <c r="F157" s="1347">
        <v>40192</v>
      </c>
      <c r="G157" s="823"/>
    </row>
    <row r="158" spans="1:7" ht="12.75">
      <c r="A158" s="1351">
        <v>23</v>
      </c>
      <c r="B158" s="621" t="s">
        <v>772</v>
      </c>
      <c r="C158" s="1371" t="s">
        <v>788</v>
      </c>
      <c r="D158" s="1345">
        <v>589.92</v>
      </c>
      <c r="E158" s="1346">
        <v>58.99</v>
      </c>
      <c r="F158" s="1347">
        <v>40192</v>
      </c>
      <c r="G158" s="823"/>
    </row>
    <row r="159" spans="1:7" ht="12.75">
      <c r="A159" s="1351">
        <v>24</v>
      </c>
      <c r="B159" s="627" t="s">
        <v>792</v>
      </c>
      <c r="C159" s="1371" t="s">
        <v>788</v>
      </c>
      <c r="D159" s="1345">
        <v>200</v>
      </c>
      <c r="E159" s="1346">
        <v>20</v>
      </c>
      <c r="F159" s="1347">
        <v>40203</v>
      </c>
      <c r="G159" s="823"/>
    </row>
    <row r="160" spans="1:7" ht="12.75">
      <c r="A160" s="1351">
        <v>25</v>
      </c>
      <c r="B160" s="627" t="s">
        <v>793</v>
      </c>
      <c r="C160" s="1371" t="s">
        <v>788</v>
      </c>
      <c r="D160" s="1345">
        <v>696</v>
      </c>
      <c r="E160" s="1346">
        <v>69.6</v>
      </c>
      <c r="F160" s="1347">
        <v>40203</v>
      </c>
      <c r="G160" s="823"/>
    </row>
    <row r="161" spans="1:7" ht="12.75">
      <c r="A161" s="1351">
        <v>26</v>
      </c>
      <c r="B161" s="627" t="s">
        <v>635</v>
      </c>
      <c r="C161" s="1371" t="s">
        <v>788</v>
      </c>
      <c r="D161" s="625">
        <v>59.85</v>
      </c>
      <c r="E161" s="626">
        <v>5.99</v>
      </c>
      <c r="F161" s="1347">
        <v>40211</v>
      </c>
      <c r="G161" s="823"/>
    </row>
    <row r="162" spans="1:7" ht="12.75">
      <c r="A162" s="1351">
        <v>27</v>
      </c>
      <c r="B162" s="627" t="s">
        <v>794</v>
      </c>
      <c r="C162" s="1371" t="s">
        <v>788</v>
      </c>
      <c r="D162" s="625">
        <v>2000</v>
      </c>
      <c r="E162" s="626">
        <v>200</v>
      </c>
      <c r="F162" s="1347" t="s">
        <v>778</v>
      </c>
      <c r="G162" s="823"/>
    </row>
    <row r="163" spans="1:7" ht="12.75">
      <c r="A163" s="1351">
        <v>28</v>
      </c>
      <c r="B163" s="627" t="s">
        <v>795</v>
      </c>
      <c r="C163" s="1371" t="s">
        <v>788</v>
      </c>
      <c r="D163" s="625">
        <v>4392.34</v>
      </c>
      <c r="E163" s="626">
        <v>439.23</v>
      </c>
      <c r="F163" s="1347" t="s">
        <v>778</v>
      </c>
      <c r="G163" s="823"/>
    </row>
    <row r="164" spans="1:7" ht="12.75">
      <c r="A164" s="1351">
        <v>29</v>
      </c>
      <c r="B164" s="627" t="s">
        <v>705</v>
      </c>
      <c r="C164" s="1371" t="s">
        <v>788</v>
      </c>
      <c r="D164" s="625">
        <v>2898.38</v>
      </c>
      <c r="E164" s="626">
        <v>289.84</v>
      </c>
      <c r="F164" s="1347" t="s">
        <v>778</v>
      </c>
      <c r="G164" s="823"/>
    </row>
    <row r="165" spans="1:7" ht="12.75">
      <c r="A165" s="1351">
        <v>30</v>
      </c>
      <c r="B165" s="627" t="s">
        <v>780</v>
      </c>
      <c r="C165" s="1371" t="s">
        <v>788</v>
      </c>
      <c r="D165" s="625">
        <v>4159.99</v>
      </c>
      <c r="E165" s="626">
        <v>416</v>
      </c>
      <c r="F165" s="1347" t="s">
        <v>781</v>
      </c>
      <c r="G165" s="823"/>
    </row>
    <row r="166" spans="1:7" ht="12.75">
      <c r="A166" s="1351">
        <v>31</v>
      </c>
      <c r="B166" s="627" t="s">
        <v>796</v>
      </c>
      <c r="C166" s="1371" t="s">
        <v>788</v>
      </c>
      <c r="D166" s="625">
        <v>1000</v>
      </c>
      <c r="E166" s="626">
        <v>100</v>
      </c>
      <c r="F166" s="1347" t="s">
        <v>781</v>
      </c>
      <c r="G166" s="823"/>
    </row>
    <row r="167" spans="1:7" ht="12.75">
      <c r="A167" s="1351">
        <v>32</v>
      </c>
      <c r="B167" s="621" t="s">
        <v>797</v>
      </c>
      <c r="C167" s="1371" t="s">
        <v>788</v>
      </c>
      <c r="D167" s="622">
        <v>3347.02</v>
      </c>
      <c r="E167" s="623">
        <v>334.7</v>
      </c>
      <c r="F167" s="1347">
        <v>40280</v>
      </c>
      <c r="G167" s="823"/>
    </row>
    <row r="168" spans="1:7" ht="12.75">
      <c r="A168" s="1351">
        <v>33</v>
      </c>
      <c r="B168" s="621" t="s">
        <v>798</v>
      </c>
      <c r="C168" s="1371" t="s">
        <v>788</v>
      </c>
      <c r="D168" s="622">
        <v>500</v>
      </c>
      <c r="E168" s="623">
        <v>50</v>
      </c>
      <c r="F168" s="1347">
        <v>40280</v>
      </c>
      <c r="G168" s="823"/>
    </row>
    <row r="169" spans="1:7" ht="12.75">
      <c r="A169" s="1351">
        <v>34</v>
      </c>
      <c r="B169" s="627" t="s">
        <v>799</v>
      </c>
      <c r="C169" s="1371" t="s">
        <v>788</v>
      </c>
      <c r="D169" s="622">
        <v>599.52</v>
      </c>
      <c r="E169" s="623">
        <v>59.95</v>
      </c>
      <c r="F169" s="1347">
        <v>40260</v>
      </c>
      <c r="G169" s="823"/>
    </row>
    <row r="170" spans="1:7" ht="12.75">
      <c r="A170" s="1351">
        <v>35</v>
      </c>
      <c r="B170" s="621" t="s">
        <v>1186</v>
      </c>
      <c r="C170" s="1371" t="s">
        <v>788</v>
      </c>
      <c r="D170" s="1345">
        <v>399</v>
      </c>
      <c r="E170" s="1346">
        <v>39.9</v>
      </c>
      <c r="F170" s="1347">
        <v>40280</v>
      </c>
      <c r="G170" s="823"/>
    </row>
    <row r="171" spans="1:7" ht="12.75">
      <c r="A171" s="1351">
        <v>36</v>
      </c>
      <c r="B171" s="621" t="s">
        <v>1183</v>
      </c>
      <c r="C171" s="1371" t="s">
        <v>788</v>
      </c>
      <c r="D171" s="1345">
        <v>450</v>
      </c>
      <c r="E171" s="1346">
        <v>45</v>
      </c>
      <c r="F171" s="1347">
        <v>40280</v>
      </c>
      <c r="G171" s="823"/>
    </row>
    <row r="172" spans="1:7" ht="12.75">
      <c r="A172" s="1351">
        <v>37</v>
      </c>
      <c r="B172" s="621" t="s">
        <v>1187</v>
      </c>
      <c r="C172" s="1371" t="s">
        <v>788</v>
      </c>
      <c r="D172" s="1345">
        <v>15677.28</v>
      </c>
      <c r="E172" s="1346">
        <v>1567.73</v>
      </c>
      <c r="F172" s="1347">
        <v>40293</v>
      </c>
      <c r="G172" s="823"/>
    </row>
    <row r="173" spans="1:7" ht="12.75">
      <c r="A173" s="1351">
        <v>38</v>
      </c>
      <c r="B173" s="627" t="s">
        <v>647</v>
      </c>
      <c r="C173" s="1371" t="s">
        <v>788</v>
      </c>
      <c r="D173" s="1345">
        <v>4287.46</v>
      </c>
      <c r="E173" s="1346">
        <v>428.75</v>
      </c>
      <c r="F173" s="1347">
        <v>40293</v>
      </c>
      <c r="G173" s="823"/>
    </row>
    <row r="174" spans="1:7" ht="12.75">
      <c r="A174" s="1351">
        <v>39</v>
      </c>
      <c r="B174" s="621" t="s">
        <v>1114</v>
      </c>
      <c r="C174" s="1371" t="s">
        <v>788</v>
      </c>
      <c r="D174" s="1345">
        <v>278.3</v>
      </c>
      <c r="E174" s="1346">
        <v>27.83</v>
      </c>
      <c r="F174" s="1347">
        <v>40323</v>
      </c>
      <c r="G174" s="823"/>
    </row>
    <row r="175" spans="1:7" ht="12.75">
      <c r="A175" s="1351">
        <v>40</v>
      </c>
      <c r="B175" s="621" t="s">
        <v>723</v>
      </c>
      <c r="C175" s="1371" t="s">
        <v>788</v>
      </c>
      <c r="D175" s="1345">
        <v>4814.13</v>
      </c>
      <c r="E175" s="1346">
        <v>481.41</v>
      </c>
      <c r="F175" s="1347">
        <v>40324</v>
      </c>
      <c r="G175" s="823"/>
    </row>
    <row r="176" spans="1:7" ht="12.75">
      <c r="A176" s="1351">
        <v>41</v>
      </c>
      <c r="B176" s="621" t="s">
        <v>1123</v>
      </c>
      <c r="C176" s="1371" t="s">
        <v>788</v>
      </c>
      <c r="D176" s="1345">
        <v>1000</v>
      </c>
      <c r="E176" s="1346">
        <v>100</v>
      </c>
      <c r="F176" s="1347">
        <v>40324</v>
      </c>
      <c r="G176" s="823"/>
    </row>
    <row r="177" spans="1:7" ht="12.75">
      <c r="A177" s="1351">
        <v>42</v>
      </c>
      <c r="B177" s="621" t="s">
        <v>1115</v>
      </c>
      <c r="C177" s="1371" t="s">
        <v>788</v>
      </c>
      <c r="D177" s="1345">
        <v>1976.17</v>
      </c>
      <c r="E177" s="1346">
        <v>197.62</v>
      </c>
      <c r="F177" s="1347">
        <v>40324</v>
      </c>
      <c r="G177" s="823"/>
    </row>
    <row r="178" spans="1:7" ht="12.75">
      <c r="A178" s="1351">
        <v>43</v>
      </c>
      <c r="B178" s="621" t="s">
        <v>1124</v>
      </c>
      <c r="C178" s="1371" t="s">
        <v>788</v>
      </c>
      <c r="D178" s="1345">
        <v>1250.96</v>
      </c>
      <c r="E178" s="1346">
        <v>125.1</v>
      </c>
      <c r="F178" s="1347">
        <v>40324</v>
      </c>
      <c r="G178" s="823"/>
    </row>
    <row r="179" spans="1:7" ht="12.75">
      <c r="A179" s="1351">
        <v>44</v>
      </c>
      <c r="B179" s="627" t="s">
        <v>656</v>
      </c>
      <c r="C179" s="1371" t="s">
        <v>788</v>
      </c>
      <c r="D179" s="1345">
        <v>3174</v>
      </c>
      <c r="E179" s="1346">
        <v>317.4</v>
      </c>
      <c r="F179" s="1347">
        <v>40324</v>
      </c>
      <c r="G179" s="823"/>
    </row>
    <row r="180" spans="1:7" ht="12.75">
      <c r="A180" s="1351">
        <v>45</v>
      </c>
      <c r="B180" s="621" t="s">
        <v>654</v>
      </c>
      <c r="C180" s="1371" t="s">
        <v>788</v>
      </c>
      <c r="D180" s="1345">
        <v>738.74</v>
      </c>
      <c r="E180" s="1346">
        <v>73.87</v>
      </c>
      <c r="F180" s="1347">
        <v>40337</v>
      </c>
      <c r="G180" s="823"/>
    </row>
    <row r="181" spans="1:7" ht="12.75">
      <c r="A181" s="1351">
        <v>46</v>
      </c>
      <c r="B181" s="621" t="s">
        <v>642</v>
      </c>
      <c r="C181" s="1371" t="s">
        <v>788</v>
      </c>
      <c r="D181" s="1345">
        <v>3240</v>
      </c>
      <c r="E181" s="1346">
        <v>324</v>
      </c>
      <c r="F181" s="1347">
        <v>40337</v>
      </c>
      <c r="G181" s="823"/>
    </row>
    <row r="182" spans="1:7" ht="12.75">
      <c r="A182" s="1351">
        <v>47</v>
      </c>
      <c r="B182" s="1350" t="s">
        <v>1112</v>
      </c>
      <c r="C182" s="1371" t="s">
        <v>165</v>
      </c>
      <c r="D182" s="1345">
        <v>2121.75</v>
      </c>
      <c r="E182" s="1346">
        <v>212.17</v>
      </c>
      <c r="F182" s="1347">
        <v>40337</v>
      </c>
      <c r="G182" s="823"/>
    </row>
    <row r="183" spans="1:7" ht="12.75">
      <c r="A183" s="1375"/>
      <c r="B183" s="1365" t="s">
        <v>659</v>
      </c>
      <c r="C183" s="1365"/>
      <c r="D183" s="1376">
        <f>SUM(D135:D182)</f>
        <v>99043.6</v>
      </c>
      <c r="E183" s="1376">
        <f>SUM(E135:E182)</f>
        <v>9904.369999999999</v>
      </c>
      <c r="F183" s="1368"/>
      <c r="G183" s="831"/>
    </row>
    <row r="184" spans="1:7" ht="12.75">
      <c r="A184" s="1375">
        <v>1</v>
      </c>
      <c r="B184" s="1355" t="s">
        <v>716</v>
      </c>
      <c r="C184" s="1351" t="s">
        <v>717</v>
      </c>
      <c r="D184" s="1345">
        <v>30000</v>
      </c>
      <c r="E184" s="1346">
        <v>3000</v>
      </c>
      <c r="F184" s="1352">
        <v>40109</v>
      </c>
      <c r="G184" s="831"/>
    </row>
    <row r="185" spans="1:7" ht="12.75">
      <c r="A185" s="1375">
        <v>2</v>
      </c>
      <c r="B185" s="1355" t="s">
        <v>718</v>
      </c>
      <c r="C185" s="1377" t="s">
        <v>717</v>
      </c>
      <c r="D185" s="1345">
        <v>27500</v>
      </c>
      <c r="E185" s="1346">
        <v>2750</v>
      </c>
      <c r="F185" s="1352">
        <v>40109</v>
      </c>
      <c r="G185" s="831"/>
    </row>
    <row r="186" spans="1:7" ht="12.75">
      <c r="A186" s="1375">
        <v>3</v>
      </c>
      <c r="B186" s="621" t="s">
        <v>800</v>
      </c>
      <c r="C186" s="620" t="s">
        <v>717</v>
      </c>
      <c r="D186" s="622">
        <v>15000</v>
      </c>
      <c r="E186" s="623">
        <v>1500</v>
      </c>
      <c r="F186" s="1347">
        <v>40254</v>
      </c>
      <c r="G186" s="831"/>
    </row>
    <row r="187" spans="1:7" ht="12.75">
      <c r="A187" s="1375"/>
      <c r="B187" s="1365" t="s">
        <v>659</v>
      </c>
      <c r="C187" s="1365"/>
      <c r="D187" s="1376">
        <f>SUM(D184:D186)</f>
        <v>72500</v>
      </c>
      <c r="E187" s="1376">
        <f>SUM(E184:E186)</f>
        <v>7250</v>
      </c>
      <c r="F187" s="1368"/>
      <c r="G187" s="831"/>
    </row>
    <row r="188" spans="1:7" s="33" customFormat="1" ht="12.75">
      <c r="A188" s="1378"/>
      <c r="B188" s="785" t="s">
        <v>675</v>
      </c>
      <c r="C188" s="785"/>
      <c r="D188" s="1275">
        <f>D187+D183+D134+D86</f>
        <v>259302.90000000002</v>
      </c>
      <c r="E188" s="1275">
        <f>E187+E183+E134+E86</f>
        <v>25930.25</v>
      </c>
      <c r="F188" s="1379"/>
      <c r="G188" s="824"/>
    </row>
    <row r="189" spans="1:6" ht="12.75">
      <c r="A189" s="1714" t="s">
        <v>719</v>
      </c>
      <c r="B189" s="1715"/>
      <c r="C189" s="1715"/>
      <c r="F189" s="832"/>
    </row>
    <row r="190" ht="12.75">
      <c r="F190" s="823"/>
    </row>
    <row r="191" ht="12.75">
      <c r="F191" s="823"/>
    </row>
    <row r="192" ht="12.75">
      <c r="F192" s="823"/>
    </row>
    <row r="193" ht="12.75">
      <c r="F193" s="823"/>
    </row>
  </sheetData>
  <mergeCells count="12">
    <mergeCell ref="F67:F68"/>
    <mergeCell ref="A189:C189"/>
    <mergeCell ref="A2:E2"/>
    <mergeCell ref="A3:E3"/>
    <mergeCell ref="A63:B63"/>
    <mergeCell ref="A65:F65"/>
    <mergeCell ref="A67:A68"/>
    <mergeCell ref="B67:B68"/>
    <mergeCell ref="C67:C68"/>
    <mergeCell ref="D67:D68"/>
    <mergeCell ref="E67:E68"/>
    <mergeCell ref="A1:E1"/>
  </mergeCells>
  <printOptions horizontalCentered="1"/>
  <pageMargins left="0.75" right="0.75" top="1" bottom="1" header="0.5" footer="0.5"/>
  <pageSetup fitToHeight="1" fitToWidth="1" horizontalDpi="600" verticalDpi="600" orientation="portrait" scale="2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K5" sqref="K5:L6"/>
    </sheetView>
  </sheetViews>
  <sheetFormatPr defaultColWidth="9.140625" defaultRowHeight="12.75"/>
  <cols>
    <col min="1" max="1" width="25.28125" style="9" customWidth="1"/>
    <col min="2" max="4" width="9.57421875" style="9" customWidth="1"/>
    <col min="5" max="5" width="9.57421875" style="9" bestFit="1" customWidth="1"/>
    <col min="6" max="6" width="8.28125" style="9" bestFit="1" customWidth="1"/>
    <col min="7" max="7" width="9.57421875" style="9" bestFit="1" customWidth="1"/>
    <col min="8" max="8" width="8.28125" style="9" bestFit="1" customWidth="1"/>
    <col min="9" max="9" width="9.57421875" style="9" bestFit="1" customWidth="1"/>
    <col min="10" max="11" width="8.57421875" style="9" bestFit="1" customWidth="1"/>
    <col min="12" max="12" width="7.7109375" style="9" customWidth="1"/>
    <col min="13" max="16384" width="12.00390625" style="9" customWidth="1"/>
  </cols>
  <sheetData>
    <row r="1" spans="1:12" ht="12.75">
      <c r="A1" s="1731" t="s">
        <v>802</v>
      </c>
      <c r="B1" s="1731"/>
      <c r="C1" s="1731"/>
      <c r="D1" s="1731"/>
      <c r="E1" s="1731"/>
      <c r="F1" s="1731"/>
      <c r="G1" s="1731"/>
      <c r="H1" s="1731"/>
      <c r="I1" s="1731"/>
      <c r="J1" s="1731"/>
      <c r="K1" s="1731"/>
      <c r="L1" s="1731"/>
    </row>
    <row r="2" spans="1:12" ht="15.75">
      <c r="A2" s="1732" t="s">
        <v>1189</v>
      </c>
      <c r="B2" s="1732"/>
      <c r="C2" s="1732"/>
      <c r="D2" s="1732"/>
      <c r="E2" s="1732"/>
      <c r="F2" s="1732"/>
      <c r="G2" s="1732"/>
      <c r="H2" s="1732"/>
      <c r="I2" s="1732"/>
      <c r="J2" s="1732"/>
      <c r="K2" s="1732"/>
      <c r="L2" s="1732"/>
    </row>
    <row r="3" spans="1:13" ht="13.5" thickBot="1">
      <c r="A3" s="1716"/>
      <c r="B3" s="1716"/>
      <c r="C3" s="1716"/>
      <c r="D3" s="1716"/>
      <c r="E3" s="1716"/>
      <c r="F3" s="1716"/>
      <c r="G3" s="1716"/>
      <c r="H3" s="1716"/>
      <c r="I3" s="1716"/>
      <c r="J3" s="1716"/>
      <c r="K3" s="1716"/>
      <c r="L3" s="1716"/>
      <c r="M3" s="33"/>
    </row>
    <row r="4" spans="1:12" ht="13.5" thickTop="1">
      <c r="A4" s="821"/>
      <c r="B4" s="1733" t="s">
        <v>803</v>
      </c>
      <c r="C4" s="1734"/>
      <c r="D4" s="1735"/>
      <c r="E4" s="1706" t="s">
        <v>804</v>
      </c>
      <c r="F4" s="1706"/>
      <c r="G4" s="1706"/>
      <c r="H4" s="1706"/>
      <c r="I4" s="1706"/>
      <c r="J4" s="1706"/>
      <c r="K4" s="1706"/>
      <c r="L4" s="1708"/>
    </row>
    <row r="5" spans="1:12" ht="12.75">
      <c r="A5" s="806"/>
      <c r="B5" s="1724" t="s">
        <v>560</v>
      </c>
      <c r="C5" s="1725"/>
      <c r="D5" s="1726"/>
      <c r="E5" s="1725" t="s">
        <v>560</v>
      </c>
      <c r="F5" s="1725"/>
      <c r="G5" s="1725"/>
      <c r="H5" s="1725"/>
      <c r="I5" s="1725"/>
      <c r="J5" s="1726"/>
      <c r="K5" s="1720" t="s">
        <v>410</v>
      </c>
      <c r="L5" s="1721"/>
    </row>
    <row r="6" spans="1:12" ht="12.75">
      <c r="A6" s="807" t="s">
        <v>805</v>
      </c>
      <c r="B6" s="1700">
        <v>2008</v>
      </c>
      <c r="C6" s="1700">
        <v>2009</v>
      </c>
      <c r="D6" s="1700">
        <v>2010</v>
      </c>
      <c r="E6" s="1727">
        <v>2008</v>
      </c>
      <c r="F6" s="1728"/>
      <c r="G6" s="1724">
        <v>2009</v>
      </c>
      <c r="H6" s="1726"/>
      <c r="I6" s="1729">
        <v>2010</v>
      </c>
      <c r="J6" s="1729"/>
      <c r="K6" s="1722"/>
      <c r="L6" s="1723"/>
    </row>
    <row r="7" spans="1:12" ht="12.75">
      <c r="A7" s="807"/>
      <c r="B7" s="1730"/>
      <c r="C7" s="1730"/>
      <c r="D7" s="1730"/>
      <c r="E7" s="113">
        <v>1</v>
      </c>
      <c r="F7" s="782">
        <v>2</v>
      </c>
      <c r="G7" s="129">
        <v>3</v>
      </c>
      <c r="H7" s="757">
        <v>4</v>
      </c>
      <c r="I7" s="129">
        <v>5</v>
      </c>
      <c r="J7" s="129">
        <v>6</v>
      </c>
      <c r="K7" s="615" t="s">
        <v>818</v>
      </c>
      <c r="L7" s="616" t="s">
        <v>819</v>
      </c>
    </row>
    <row r="8" spans="1:12" ht="12.75">
      <c r="A8" s="808"/>
      <c r="B8" s="1701"/>
      <c r="C8" s="1701"/>
      <c r="D8" s="1701"/>
      <c r="E8" s="782" t="s">
        <v>659</v>
      </c>
      <c r="F8" s="113" t="s">
        <v>806</v>
      </c>
      <c r="G8" s="113" t="s">
        <v>659</v>
      </c>
      <c r="H8" s="113" t="s">
        <v>806</v>
      </c>
      <c r="I8" s="113" t="s">
        <v>659</v>
      </c>
      <c r="J8" s="113" t="s">
        <v>806</v>
      </c>
      <c r="K8" s="115">
        <v>1</v>
      </c>
      <c r="L8" s="617">
        <v>3</v>
      </c>
    </row>
    <row r="9" spans="1:12" s="17" customFormat="1" ht="12.75">
      <c r="A9" s="809" t="s">
        <v>807</v>
      </c>
      <c r="B9" s="784">
        <v>148</v>
      </c>
      <c r="C9" s="785">
        <v>159</v>
      </c>
      <c r="D9" s="786">
        <v>173</v>
      </c>
      <c r="E9" s="787">
        <v>324506.75</v>
      </c>
      <c r="F9" s="788">
        <v>100</v>
      </c>
      <c r="G9" s="789">
        <v>451167.3</v>
      </c>
      <c r="H9" s="788">
        <v>100</v>
      </c>
      <c r="I9" s="789">
        <v>373518.59</v>
      </c>
      <c r="J9" s="788">
        <v>100</v>
      </c>
      <c r="K9" s="788">
        <v>39.031715056774686</v>
      </c>
      <c r="L9" s="810">
        <v>-17.210624528861047</v>
      </c>
    </row>
    <row r="10" spans="1:12" ht="12.75">
      <c r="A10" s="811" t="s">
        <v>808</v>
      </c>
      <c r="B10" s="790">
        <v>113</v>
      </c>
      <c r="C10" s="791">
        <v>128</v>
      </c>
      <c r="D10" s="792">
        <v>141</v>
      </c>
      <c r="E10" s="116">
        <v>286146.35</v>
      </c>
      <c r="F10" s="793">
        <v>88.17885914545693</v>
      </c>
      <c r="G10" s="794">
        <v>336797.76</v>
      </c>
      <c r="H10" s="793">
        <v>74.6503037786648</v>
      </c>
      <c r="I10" s="794">
        <v>273125.47</v>
      </c>
      <c r="J10" s="793">
        <v>73.12232304153858</v>
      </c>
      <c r="K10" s="793">
        <v>17.701225264624213</v>
      </c>
      <c r="L10" s="812">
        <v>-18.905199963325188</v>
      </c>
    </row>
    <row r="11" spans="1:12" ht="12.75">
      <c r="A11" s="813" t="s">
        <v>809</v>
      </c>
      <c r="B11" s="790">
        <v>15</v>
      </c>
      <c r="C11" s="790">
        <v>21</v>
      </c>
      <c r="D11" s="792">
        <v>23</v>
      </c>
      <c r="E11" s="109">
        <v>219393.62</v>
      </c>
      <c r="F11" s="793">
        <v>67.60833788511334</v>
      </c>
      <c r="G11" s="109">
        <v>259891.26</v>
      </c>
      <c r="H11" s="793">
        <v>57.60418806948109</v>
      </c>
      <c r="I11" s="1276">
        <v>204442.16</v>
      </c>
      <c r="J11" s="793">
        <v>54.73413250997763</v>
      </c>
      <c r="K11" s="793">
        <v>18.45889593325458</v>
      </c>
      <c r="L11" s="812">
        <v>-21.335500085689688</v>
      </c>
    </row>
    <row r="12" spans="1:12" ht="12.75">
      <c r="A12" s="813" t="s">
        <v>810</v>
      </c>
      <c r="B12" s="790">
        <v>24</v>
      </c>
      <c r="C12" s="790">
        <v>29</v>
      </c>
      <c r="D12" s="792">
        <v>38</v>
      </c>
      <c r="E12" s="109">
        <v>27571.41</v>
      </c>
      <c r="F12" s="793">
        <v>8.496405698802878</v>
      </c>
      <c r="G12" s="109">
        <v>22666.64</v>
      </c>
      <c r="H12" s="793">
        <v>5.023998858073268</v>
      </c>
      <c r="I12" s="1276">
        <v>27117.22</v>
      </c>
      <c r="J12" s="793">
        <v>7.259938521399967</v>
      </c>
      <c r="K12" s="793">
        <v>-17.78933322597574</v>
      </c>
      <c r="L12" s="812">
        <v>19.634934864629273</v>
      </c>
    </row>
    <row r="13" spans="1:12" ht="12.75">
      <c r="A13" s="813" t="s">
        <v>811</v>
      </c>
      <c r="B13" s="790">
        <v>57</v>
      </c>
      <c r="C13" s="790">
        <v>61</v>
      </c>
      <c r="D13" s="792">
        <v>62</v>
      </c>
      <c r="E13" s="109">
        <v>27659.72</v>
      </c>
      <c r="F13" s="793">
        <v>8.523619308381107</v>
      </c>
      <c r="G13" s="109">
        <v>43862.56</v>
      </c>
      <c r="H13" s="793">
        <v>9.722016644380032</v>
      </c>
      <c r="I13" s="1276">
        <v>31631.87</v>
      </c>
      <c r="J13" s="793">
        <v>8.468619995593794</v>
      </c>
      <c r="K13" s="793">
        <v>58.579190244875946</v>
      </c>
      <c r="L13" s="812">
        <v>-27.884122586552166</v>
      </c>
    </row>
    <row r="14" spans="1:12" ht="12.75">
      <c r="A14" s="813" t="s">
        <v>812</v>
      </c>
      <c r="B14" s="790">
        <v>17</v>
      </c>
      <c r="C14" s="790">
        <v>17</v>
      </c>
      <c r="D14" s="792">
        <v>18</v>
      </c>
      <c r="E14" s="109">
        <v>11521.6</v>
      </c>
      <c r="F14" s="793">
        <v>3.550496253159604</v>
      </c>
      <c r="G14" s="109">
        <v>10377.3</v>
      </c>
      <c r="H14" s="793">
        <v>2.3001002067304075</v>
      </c>
      <c r="I14" s="1276">
        <v>9934.22</v>
      </c>
      <c r="J14" s="793">
        <v>2.6596320145672</v>
      </c>
      <c r="K14" s="793">
        <v>-9.931780308290527</v>
      </c>
      <c r="L14" s="812">
        <v>-4.269704065604742</v>
      </c>
    </row>
    <row r="15" spans="1:12" ht="12.75">
      <c r="A15" s="814" t="s">
        <v>813</v>
      </c>
      <c r="B15" s="790">
        <v>21</v>
      </c>
      <c r="C15" s="790">
        <v>18</v>
      </c>
      <c r="D15" s="792">
        <v>18</v>
      </c>
      <c r="E15" s="109">
        <v>7448.18</v>
      </c>
      <c r="F15" s="793">
        <v>2.2952311469638156</v>
      </c>
      <c r="G15" s="109">
        <v>7706.09</v>
      </c>
      <c r="H15" s="793">
        <v>1.70803380475491</v>
      </c>
      <c r="I15" s="1277">
        <v>7592.03</v>
      </c>
      <c r="J15" s="793">
        <v>2.032570855442563</v>
      </c>
      <c r="K15" s="793">
        <v>3.4627251221103563</v>
      </c>
      <c r="L15" s="812">
        <v>-1.480128054564645</v>
      </c>
    </row>
    <row r="16" spans="1:12" ht="12.75">
      <c r="A16" s="814" t="s">
        <v>814</v>
      </c>
      <c r="B16" s="790">
        <v>4</v>
      </c>
      <c r="C16" s="790">
        <v>4</v>
      </c>
      <c r="D16" s="792">
        <v>4</v>
      </c>
      <c r="E16" s="109">
        <v>5110.36</v>
      </c>
      <c r="F16" s="793">
        <v>1.5748085363401534</v>
      </c>
      <c r="G16" s="109">
        <v>4877.38</v>
      </c>
      <c r="H16" s="793">
        <v>1.0810579578794828</v>
      </c>
      <c r="I16" s="1276">
        <v>5400.94</v>
      </c>
      <c r="J16" s="793">
        <v>1.4459628368162345</v>
      </c>
      <c r="K16" s="793">
        <v>-4.558974318834686</v>
      </c>
      <c r="L16" s="812">
        <v>10.734451693327145</v>
      </c>
    </row>
    <row r="17" spans="1:12" ht="12.75">
      <c r="A17" s="814" t="s">
        <v>815</v>
      </c>
      <c r="B17" s="790">
        <v>5</v>
      </c>
      <c r="C17" s="790">
        <v>4</v>
      </c>
      <c r="D17" s="792">
        <v>4</v>
      </c>
      <c r="E17" s="109">
        <v>1225.05</v>
      </c>
      <c r="F17" s="793">
        <v>0.37751140769799096</v>
      </c>
      <c r="G17" s="109">
        <v>1615.77</v>
      </c>
      <c r="H17" s="793">
        <v>0.3581310081648204</v>
      </c>
      <c r="I17" s="1276">
        <v>1617.51</v>
      </c>
      <c r="J17" s="793">
        <v>0.43304671930786637</v>
      </c>
      <c r="K17" s="793">
        <v>31.894208399657174</v>
      </c>
      <c r="L17" s="812">
        <v>0.10768859429251165</v>
      </c>
    </row>
    <row r="18" spans="1:12" ht="12.75">
      <c r="A18" s="815" t="s">
        <v>816</v>
      </c>
      <c r="B18" s="790">
        <v>3</v>
      </c>
      <c r="C18" s="790">
        <v>3</v>
      </c>
      <c r="D18" s="792">
        <v>4</v>
      </c>
      <c r="E18" s="109">
        <v>24550.41</v>
      </c>
      <c r="F18" s="793">
        <v>7.565454339547638</v>
      </c>
      <c r="G18" s="109">
        <v>17651.14</v>
      </c>
      <c r="H18" s="795">
        <v>3.912326979371066</v>
      </c>
      <c r="I18" s="1276">
        <v>16163.48</v>
      </c>
      <c r="J18" s="793">
        <v>4.327356236807384</v>
      </c>
      <c r="K18" s="793">
        <v>-28.102463461913672</v>
      </c>
      <c r="L18" s="816">
        <v>-8.428124189145848</v>
      </c>
    </row>
    <row r="19" spans="1:12" ht="13.5" thickBot="1">
      <c r="A19" s="817" t="s">
        <v>817</v>
      </c>
      <c r="B19" s="1278">
        <v>2</v>
      </c>
      <c r="C19" s="1278">
        <v>2</v>
      </c>
      <c r="D19" s="818">
        <v>2</v>
      </c>
      <c r="E19" s="611">
        <v>26.4</v>
      </c>
      <c r="F19" s="819">
        <v>0.008135423993491663</v>
      </c>
      <c r="G19" s="611">
        <v>82519.16</v>
      </c>
      <c r="H19" s="819">
        <v>18.290146471164906</v>
      </c>
      <c r="I19" s="1279">
        <v>69619.16</v>
      </c>
      <c r="J19" s="819">
        <v>18.638740310087382</v>
      </c>
      <c r="K19" s="819">
        <v>312472.57575757575</v>
      </c>
      <c r="L19" s="820">
        <v>-15.63273305254198</v>
      </c>
    </row>
    <row r="20" spans="1:12" ht="13.5" thickTop="1">
      <c r="A20" s="11" t="s">
        <v>272</v>
      </c>
      <c r="B20" s="11"/>
      <c r="C20" s="11"/>
      <c r="D20" s="11"/>
      <c r="E20" s="11"/>
      <c r="F20" s="11"/>
      <c r="G20" s="11"/>
      <c r="H20" s="11"/>
      <c r="I20" s="14"/>
      <c r="J20" s="11"/>
      <c r="K20" s="11"/>
      <c r="L20" s="11"/>
    </row>
    <row r="21" spans="2:12" ht="12.75">
      <c r="B21" s="796"/>
      <c r="C21" s="796"/>
      <c r="D21" s="797"/>
      <c r="E21" s="628"/>
      <c r="F21" s="11"/>
      <c r="G21" s="629"/>
      <c r="H21" s="11"/>
      <c r="I21" s="11"/>
      <c r="J21" s="14"/>
      <c r="K21" s="11"/>
      <c r="L21" s="11"/>
    </row>
    <row r="22" spans="2:12" ht="12.75">
      <c r="B22" s="630"/>
      <c r="C22" s="630"/>
      <c r="D22" s="797"/>
      <c r="E22" s="798"/>
      <c r="F22" s="11"/>
      <c r="G22" s="629"/>
      <c r="H22" s="799"/>
      <c r="I22" s="756"/>
      <c r="J22" s="11"/>
      <c r="K22" s="11"/>
      <c r="L22" s="799"/>
    </row>
    <row r="23" spans="2:12" ht="12.75">
      <c r="B23" s="800"/>
      <c r="C23" s="796"/>
      <c r="D23" s="796"/>
      <c r="E23" s="796"/>
      <c r="G23" s="11"/>
      <c r="H23" s="11"/>
      <c r="I23" s="11"/>
      <c r="J23" s="11"/>
      <c r="K23" s="11"/>
      <c r="L23" s="11"/>
    </row>
    <row r="24" spans="2:12" ht="12.75">
      <c r="B24" s="212"/>
      <c r="C24" s="801"/>
      <c r="D24" s="802"/>
      <c r="E24" s="802"/>
      <c r="G24" s="11"/>
      <c r="H24" s="11"/>
      <c r="I24" s="11"/>
      <c r="J24" s="11"/>
      <c r="K24" s="11"/>
      <c r="L24" s="11"/>
    </row>
    <row r="25" spans="2:5" ht="12.75">
      <c r="B25" s="803"/>
      <c r="C25" s="804"/>
      <c r="D25" s="802"/>
      <c r="E25" s="802"/>
    </row>
    <row r="26" spans="2:5" ht="12.75">
      <c r="B26" s="803"/>
      <c r="C26" s="804"/>
      <c r="D26" s="802"/>
      <c r="E26" s="802"/>
    </row>
    <row r="27" spans="2:5" ht="12.75">
      <c r="B27" s="803"/>
      <c r="C27" s="804"/>
      <c r="D27" s="802"/>
      <c r="E27" s="802"/>
    </row>
    <row r="28" spans="2:5" ht="12.75">
      <c r="B28" s="803"/>
      <c r="C28" s="804"/>
      <c r="D28" s="802"/>
      <c r="E28" s="802"/>
    </row>
    <row r="29" spans="2:5" ht="12.75">
      <c r="B29" s="755"/>
      <c r="C29" s="804"/>
      <c r="D29" s="802"/>
      <c r="E29" s="802"/>
    </row>
    <row r="30" spans="2:5" ht="12.75">
      <c r="B30" s="755"/>
      <c r="C30" s="804"/>
      <c r="D30" s="802"/>
      <c r="E30" s="802"/>
    </row>
    <row r="31" spans="2:5" ht="12.75">
      <c r="B31" s="755"/>
      <c r="C31" s="804"/>
      <c r="D31" s="802"/>
      <c r="E31" s="802"/>
    </row>
    <row r="32" spans="2:5" ht="12.75">
      <c r="B32" s="755"/>
      <c r="C32" s="804"/>
      <c r="D32" s="802"/>
      <c r="E32" s="802"/>
    </row>
    <row r="33" spans="2:5" ht="12.75">
      <c r="B33" s="805"/>
      <c r="C33" s="804"/>
      <c r="D33" s="802"/>
      <c r="E33" s="802"/>
    </row>
    <row r="34" spans="2:5" ht="12.75">
      <c r="B34" s="11"/>
      <c r="C34" s="11"/>
      <c r="D34" s="11"/>
      <c r="E34" s="11"/>
    </row>
  </sheetData>
  <mergeCells count="14">
    <mergeCell ref="A1:L1"/>
    <mergeCell ref="A2:L2"/>
    <mergeCell ref="A3:L3"/>
    <mergeCell ref="B4:D4"/>
    <mergeCell ref="E4:L4"/>
    <mergeCell ref="K5:L6"/>
    <mergeCell ref="B5:D5"/>
    <mergeCell ref="E5:J5"/>
    <mergeCell ref="E6:F6"/>
    <mergeCell ref="G6:H6"/>
    <mergeCell ref="I6:J6"/>
    <mergeCell ref="B6:B8"/>
    <mergeCell ref="C6:C8"/>
    <mergeCell ref="D6:D8"/>
  </mergeCells>
  <printOptions horizontalCentered="1"/>
  <pageMargins left="0.75" right="0.75" top="1" bottom="1" header="0.5" footer="0.5"/>
  <pageSetup fitToHeight="1" fitToWidth="1" horizontalDpi="600" verticalDpi="600" orientation="portrait" scale="7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0"/>
  <sheetViews>
    <sheetView workbookViewId="0" topLeftCell="A19">
      <selection activeCell="A43" sqref="A43"/>
    </sheetView>
  </sheetViews>
  <sheetFormatPr defaultColWidth="9.140625" defaultRowHeight="12.75"/>
  <cols>
    <col min="1" max="1" width="26.00390625" style="738" customWidth="1"/>
    <col min="2" max="2" width="10.140625" style="738" customWidth="1"/>
    <col min="3" max="3" width="11.140625" style="738" bestFit="1" customWidth="1"/>
    <col min="4" max="4" width="8.28125" style="738" bestFit="1" customWidth="1"/>
    <col min="5" max="5" width="10.28125" style="738" bestFit="1" customWidth="1"/>
    <col min="6" max="6" width="8.57421875" style="738" bestFit="1" customWidth="1"/>
    <col min="7" max="7" width="8.28125" style="738" bestFit="1" customWidth="1"/>
    <col min="8" max="9" width="9.57421875" style="738" bestFit="1" customWidth="1"/>
    <col min="10" max="10" width="8.28125" style="738" bestFit="1" customWidth="1"/>
    <col min="11" max="11" width="8.140625" style="738" bestFit="1" customWidth="1"/>
    <col min="12" max="12" width="7.57421875" style="738" bestFit="1" customWidth="1"/>
    <col min="13" max="14" width="8.140625" style="738" bestFit="1" customWidth="1"/>
    <col min="15" max="16384" width="9.140625" style="738" customWidth="1"/>
  </cols>
  <sheetData>
    <row r="1" spans="1:14" ht="12.75">
      <c r="A1" s="1645" t="s">
        <v>820</v>
      </c>
      <c r="B1" s="1645"/>
      <c r="C1" s="1645"/>
      <c r="D1" s="1645"/>
      <c r="E1" s="1645"/>
      <c r="F1" s="1645"/>
      <c r="G1" s="1645"/>
      <c r="H1" s="1645"/>
      <c r="I1" s="1645"/>
      <c r="J1" s="1645"/>
      <c r="K1" s="614"/>
      <c r="L1" s="614"/>
      <c r="M1" s="614"/>
      <c r="N1" s="614"/>
    </row>
    <row r="2" spans="1:14" ht="15.75">
      <c r="A2" s="1732" t="s">
        <v>821</v>
      </c>
      <c r="B2" s="1732"/>
      <c r="C2" s="1732"/>
      <c r="D2" s="1732"/>
      <c r="E2" s="1732"/>
      <c r="F2" s="1732"/>
      <c r="G2" s="1732"/>
      <c r="H2" s="1732"/>
      <c r="I2" s="1732"/>
      <c r="J2" s="1732"/>
      <c r="K2" s="618"/>
      <c r="L2" s="739"/>
      <c r="M2" s="618"/>
      <c r="N2" s="618"/>
    </row>
    <row r="3" spans="1:14" ht="13.5" thickBot="1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</row>
    <row r="4" spans="1:14" ht="13.5" thickTop="1">
      <c r="A4" s="1745" t="s">
        <v>822</v>
      </c>
      <c r="B4" s="1706"/>
      <c r="C4" s="1706"/>
      <c r="D4" s="1706"/>
      <c r="E4" s="1706"/>
      <c r="F4" s="1706"/>
      <c r="G4" s="1706"/>
      <c r="H4" s="1706"/>
      <c r="I4" s="1706"/>
      <c r="J4" s="1708"/>
      <c r="K4" s="618"/>
      <c r="L4" s="618"/>
      <c r="M4" s="618"/>
      <c r="N4" s="618"/>
    </row>
    <row r="5" spans="1:11" ht="18" customHeight="1">
      <c r="A5" s="1744" t="s">
        <v>823</v>
      </c>
      <c r="B5" s="1729" t="s">
        <v>560</v>
      </c>
      <c r="C5" s="1729"/>
      <c r="D5" s="1729"/>
      <c r="E5" s="1729"/>
      <c r="F5" s="1729"/>
      <c r="G5" s="1729"/>
      <c r="H5" s="1729"/>
      <c r="I5" s="1720" t="s">
        <v>410</v>
      </c>
      <c r="J5" s="1721"/>
      <c r="K5" s="618"/>
    </row>
    <row r="6" spans="1:11" ht="18" customHeight="1">
      <c r="A6" s="1744"/>
      <c r="B6" s="129">
        <v>2008</v>
      </c>
      <c r="C6" s="1729">
        <v>2009</v>
      </c>
      <c r="D6" s="1729"/>
      <c r="E6" s="1729"/>
      <c r="F6" s="1729">
        <v>2010</v>
      </c>
      <c r="G6" s="1729"/>
      <c r="H6" s="1729"/>
      <c r="I6" s="1739"/>
      <c r="J6" s="1740"/>
      <c r="K6" s="618"/>
    </row>
    <row r="7" spans="1:11" ht="18" customHeight="1">
      <c r="A7" s="1744"/>
      <c r="B7" s="295" t="s">
        <v>824</v>
      </c>
      <c r="C7" s="129" t="s">
        <v>825</v>
      </c>
      <c r="D7" s="295" t="s">
        <v>826</v>
      </c>
      <c r="E7" s="295" t="s">
        <v>824</v>
      </c>
      <c r="F7" s="129" t="s">
        <v>825</v>
      </c>
      <c r="G7" s="295" t="s">
        <v>826</v>
      </c>
      <c r="H7" s="295" t="s">
        <v>824</v>
      </c>
      <c r="I7" s="1722"/>
      <c r="J7" s="1723"/>
      <c r="K7" s="740"/>
    </row>
    <row r="8" spans="1:14" ht="18" customHeight="1">
      <c r="A8" s="1744"/>
      <c r="B8" s="129">
        <v>1</v>
      </c>
      <c r="C8" s="295">
        <v>2</v>
      </c>
      <c r="D8" s="295">
        <v>3</v>
      </c>
      <c r="E8" s="129">
        <v>4</v>
      </c>
      <c r="F8" s="295">
        <v>5</v>
      </c>
      <c r="G8" s="295">
        <v>6</v>
      </c>
      <c r="H8" s="129">
        <v>7</v>
      </c>
      <c r="I8" s="295" t="s">
        <v>827</v>
      </c>
      <c r="J8" s="412" t="s">
        <v>828</v>
      </c>
      <c r="K8" s="741"/>
      <c r="L8" s="740"/>
      <c r="M8" s="742"/>
      <c r="N8" s="740"/>
    </row>
    <row r="9" spans="1:14" ht="18" customHeight="1">
      <c r="A9" s="758" t="s">
        <v>829</v>
      </c>
      <c r="B9" s="635">
        <v>951.33</v>
      </c>
      <c r="C9" s="631">
        <v>768.92</v>
      </c>
      <c r="D9" s="631">
        <v>668.02</v>
      </c>
      <c r="E9" s="631">
        <v>696.78</v>
      </c>
      <c r="F9" s="759">
        <v>493.81</v>
      </c>
      <c r="G9" s="565">
        <v>407.19</v>
      </c>
      <c r="H9" s="743">
        <v>455.03</v>
      </c>
      <c r="I9" s="743">
        <v>-26.75727665478857</v>
      </c>
      <c r="J9" s="760">
        <v>-34.69531272424581</v>
      </c>
      <c r="L9" s="744"/>
      <c r="M9" s="744"/>
      <c r="N9" s="744"/>
    </row>
    <row r="10" spans="1:14" ht="17.25" customHeight="1">
      <c r="A10" s="758" t="s">
        <v>830</v>
      </c>
      <c r="B10" s="635">
        <v>1207.04</v>
      </c>
      <c r="C10" s="632">
        <v>775.97</v>
      </c>
      <c r="D10" s="632">
        <v>726.83</v>
      </c>
      <c r="E10" s="633">
        <v>732.62</v>
      </c>
      <c r="F10" s="569">
        <v>502.16</v>
      </c>
      <c r="G10" s="569">
        <v>442.19</v>
      </c>
      <c r="H10" s="572">
        <v>494.37</v>
      </c>
      <c r="I10" s="743">
        <v>-39.30441410392364</v>
      </c>
      <c r="J10" s="760">
        <v>-32.52026971690644</v>
      </c>
      <c r="L10" s="744"/>
      <c r="M10" s="744"/>
      <c r="N10" s="744"/>
    </row>
    <row r="11" spans="1:14" ht="18" customHeight="1">
      <c r="A11" s="758" t="s">
        <v>831</v>
      </c>
      <c r="B11" s="635">
        <v>844.88</v>
      </c>
      <c r="C11" s="631">
        <v>651.97</v>
      </c>
      <c r="D11" s="631">
        <v>625.87</v>
      </c>
      <c r="E11" s="631">
        <v>646.43</v>
      </c>
      <c r="F11" s="743">
        <v>571.41</v>
      </c>
      <c r="G11" s="743">
        <v>547.73</v>
      </c>
      <c r="H11" s="743">
        <v>558.51</v>
      </c>
      <c r="I11" s="743">
        <v>-23.488542751633375</v>
      </c>
      <c r="J11" s="760">
        <v>-13.60085392076482</v>
      </c>
      <c r="L11" s="744"/>
      <c r="M11" s="744"/>
      <c r="N11" s="744"/>
    </row>
    <row r="12" spans="1:14" ht="18" customHeight="1">
      <c r="A12" s="758" t="s">
        <v>832</v>
      </c>
      <c r="B12" s="635">
        <v>1083.29</v>
      </c>
      <c r="C12" s="631">
        <v>773.47</v>
      </c>
      <c r="D12" s="631">
        <v>732.86</v>
      </c>
      <c r="E12" s="631">
        <v>732.86</v>
      </c>
      <c r="F12" s="743">
        <v>443.75</v>
      </c>
      <c r="G12" s="743">
        <v>419.33</v>
      </c>
      <c r="H12" s="743">
        <v>424.02</v>
      </c>
      <c r="I12" s="743">
        <v>-32.34867856252711</v>
      </c>
      <c r="J12" s="760">
        <v>-42.14174603607783</v>
      </c>
      <c r="L12" s="744"/>
      <c r="M12" s="744"/>
      <c r="N12" s="744"/>
    </row>
    <row r="13" spans="1:14" ht="18" customHeight="1">
      <c r="A13" s="758" t="s">
        <v>813</v>
      </c>
      <c r="B13" s="635">
        <v>418.82</v>
      </c>
      <c r="C13" s="631">
        <v>434.32</v>
      </c>
      <c r="D13" s="631">
        <v>431.46</v>
      </c>
      <c r="E13" s="631">
        <v>434.32</v>
      </c>
      <c r="F13" s="743">
        <v>433</v>
      </c>
      <c r="G13" s="743">
        <v>423.69</v>
      </c>
      <c r="H13" s="743">
        <v>427.89</v>
      </c>
      <c r="I13" s="743">
        <v>3.700873883768679</v>
      </c>
      <c r="J13" s="760">
        <v>-1.4804752256400775</v>
      </c>
      <c r="L13" s="744"/>
      <c r="M13" s="744"/>
      <c r="N13" s="744"/>
    </row>
    <row r="14" spans="1:14" ht="18" customHeight="1">
      <c r="A14" s="758" t="s">
        <v>814</v>
      </c>
      <c r="B14" s="635">
        <v>394.07</v>
      </c>
      <c r="C14" s="631">
        <v>369.35</v>
      </c>
      <c r="D14" s="631">
        <v>363.11</v>
      </c>
      <c r="E14" s="631">
        <v>369.35</v>
      </c>
      <c r="F14" s="743">
        <v>409</v>
      </c>
      <c r="G14" s="743">
        <v>365</v>
      </c>
      <c r="H14" s="743">
        <v>409</v>
      </c>
      <c r="I14" s="743">
        <v>-6.272997183241557</v>
      </c>
      <c r="J14" s="760">
        <v>10.735075131988623</v>
      </c>
      <c r="L14" s="744"/>
      <c r="M14" s="744"/>
      <c r="N14" s="744"/>
    </row>
    <row r="15" spans="1:14" ht="18" customHeight="1">
      <c r="A15" s="758" t="s">
        <v>815</v>
      </c>
      <c r="B15" s="635">
        <v>213.4</v>
      </c>
      <c r="C15" s="631">
        <v>281.78</v>
      </c>
      <c r="D15" s="631">
        <v>239.01</v>
      </c>
      <c r="E15" s="631">
        <v>281.78</v>
      </c>
      <c r="F15" s="743">
        <v>284.22</v>
      </c>
      <c r="G15" s="743">
        <v>279.08</v>
      </c>
      <c r="H15" s="743">
        <v>282.08</v>
      </c>
      <c r="I15" s="743">
        <v>32.043111527647596</v>
      </c>
      <c r="J15" s="760">
        <v>0.10646603733410132</v>
      </c>
      <c r="L15" s="744"/>
      <c r="M15" s="744"/>
      <c r="N15" s="744"/>
    </row>
    <row r="16" spans="1:14" ht="18" customHeight="1">
      <c r="A16" s="758" t="s">
        <v>816</v>
      </c>
      <c r="B16" s="635">
        <v>1256.78</v>
      </c>
      <c r="C16" s="631">
        <v>918.66</v>
      </c>
      <c r="D16" s="631">
        <v>844.71</v>
      </c>
      <c r="E16" s="631">
        <v>861.22</v>
      </c>
      <c r="F16" s="743">
        <v>760.29</v>
      </c>
      <c r="G16" s="743">
        <v>657.73</v>
      </c>
      <c r="H16" s="743">
        <v>713.45</v>
      </c>
      <c r="I16" s="743">
        <v>-31.47408456531771</v>
      </c>
      <c r="J16" s="760">
        <v>-17.158217412507824</v>
      </c>
      <c r="L16" s="744"/>
      <c r="M16" s="744"/>
      <c r="N16" s="744"/>
    </row>
    <row r="17" spans="1:14" ht="18" customHeight="1">
      <c r="A17" s="758" t="s">
        <v>817</v>
      </c>
      <c r="B17" s="635">
        <v>817.47</v>
      </c>
      <c r="C17" s="631">
        <v>730.77</v>
      </c>
      <c r="D17" s="631">
        <v>646.19</v>
      </c>
      <c r="E17" s="631">
        <v>646.19</v>
      </c>
      <c r="F17" s="743">
        <v>573.37</v>
      </c>
      <c r="G17" s="743">
        <v>528.73</v>
      </c>
      <c r="H17" s="743">
        <v>545.18</v>
      </c>
      <c r="I17" s="743">
        <v>-20.952450854465596</v>
      </c>
      <c r="J17" s="760">
        <v>-15.631625373342231</v>
      </c>
      <c r="L17" s="744"/>
      <c r="M17" s="744"/>
      <c r="N17" s="744"/>
    </row>
    <row r="18" spans="1:14" ht="18" customHeight="1">
      <c r="A18" s="761" t="s">
        <v>833</v>
      </c>
      <c r="B18" s="1280">
        <v>806.26</v>
      </c>
      <c r="C18" s="634">
        <v>662.71</v>
      </c>
      <c r="D18" s="634">
        <v>640.16</v>
      </c>
      <c r="E18" s="634">
        <v>660.96</v>
      </c>
      <c r="F18" s="745">
        <v>506.35</v>
      </c>
      <c r="G18" s="745">
        <v>440.34</v>
      </c>
      <c r="H18" s="745">
        <v>476.69</v>
      </c>
      <c r="I18" s="745">
        <v>-18.021481904100412</v>
      </c>
      <c r="J18" s="762">
        <v>-27.87914548535464</v>
      </c>
      <c r="L18" s="746"/>
      <c r="M18" s="746"/>
      <c r="N18" s="746"/>
    </row>
    <row r="19" spans="1:14" ht="18" customHeight="1">
      <c r="A19" s="761" t="s">
        <v>834</v>
      </c>
      <c r="B19" s="1281">
        <v>212.14</v>
      </c>
      <c r="C19" s="634">
        <v>176.66</v>
      </c>
      <c r="D19" s="634">
        <v>169.89</v>
      </c>
      <c r="E19" s="634">
        <v>174.13</v>
      </c>
      <c r="F19" s="745">
        <v>124.06</v>
      </c>
      <c r="G19" s="745">
        <v>108.41</v>
      </c>
      <c r="H19" s="745">
        <v>116.69</v>
      </c>
      <c r="I19" s="745">
        <v>-17.91741302913171</v>
      </c>
      <c r="J19" s="762">
        <v>-32.986848905989774</v>
      </c>
      <c r="L19" s="746"/>
      <c r="M19" s="746"/>
      <c r="N19" s="746"/>
    </row>
    <row r="20" spans="1:14" ht="18" customHeight="1" thickBot="1">
      <c r="A20" s="763" t="s">
        <v>835</v>
      </c>
      <c r="B20" s="764" t="s">
        <v>521</v>
      </c>
      <c r="C20" s="765">
        <v>64.71</v>
      </c>
      <c r="D20" s="765">
        <v>62.43</v>
      </c>
      <c r="E20" s="765">
        <v>63.89</v>
      </c>
      <c r="F20" s="766">
        <v>47.34</v>
      </c>
      <c r="G20" s="766">
        <v>40.43</v>
      </c>
      <c r="H20" s="766">
        <v>44.29</v>
      </c>
      <c r="I20" s="767" t="s">
        <v>521</v>
      </c>
      <c r="J20" s="768">
        <v>-30.677727343872277</v>
      </c>
      <c r="K20" s="748"/>
      <c r="L20" s="656"/>
      <c r="M20" s="656"/>
      <c r="N20" s="656"/>
    </row>
    <row r="21" spans="1:14" ht="18" customHeight="1" thickTop="1">
      <c r="A21" s="772"/>
      <c r="B21" s="769"/>
      <c r="C21" s="1282"/>
      <c r="D21" s="1282"/>
      <c r="E21" s="1282"/>
      <c r="F21" s="770"/>
      <c r="G21" s="770"/>
      <c r="H21" s="770"/>
      <c r="I21" s="771"/>
      <c r="J21" s="773"/>
      <c r="K21" s="748"/>
      <c r="L21" s="656"/>
      <c r="M21" s="656"/>
      <c r="N21" s="656"/>
    </row>
    <row r="22" spans="1:14" ht="18" customHeight="1" thickBot="1">
      <c r="A22" s="1741" t="s">
        <v>836</v>
      </c>
      <c r="B22" s="1741"/>
      <c r="C22" s="1741"/>
      <c r="D22" s="1741"/>
      <c r="E22" s="1741"/>
      <c r="F22" s="1741"/>
      <c r="G22" s="1741"/>
      <c r="H22" s="1741"/>
      <c r="I22" s="1741"/>
      <c r="J22" s="1741"/>
      <c r="K22" s="1741"/>
      <c r="L22" s="1741"/>
      <c r="M22" s="1741"/>
      <c r="N22" s="1741"/>
    </row>
    <row r="23" spans="1:14" ht="18" customHeight="1" thickTop="1">
      <c r="A23" s="619"/>
      <c r="B23" s="1705" t="s">
        <v>560</v>
      </c>
      <c r="C23" s="1706"/>
      <c r="D23" s="1706"/>
      <c r="E23" s="1706"/>
      <c r="F23" s="1706"/>
      <c r="G23" s="1706"/>
      <c r="H23" s="1706"/>
      <c r="I23" s="1706"/>
      <c r="J23" s="1707"/>
      <c r="K23" s="1742" t="s">
        <v>410</v>
      </c>
      <c r="L23" s="1742"/>
      <c r="M23" s="1742"/>
      <c r="N23" s="1743"/>
    </row>
    <row r="24" spans="1:14" ht="18" customHeight="1">
      <c r="A24" s="1738" t="s">
        <v>397</v>
      </c>
      <c r="B24" s="1729">
        <v>2008</v>
      </c>
      <c r="C24" s="1729"/>
      <c r="D24" s="1729"/>
      <c r="E24" s="1729">
        <v>2009</v>
      </c>
      <c r="F24" s="1729"/>
      <c r="G24" s="1729"/>
      <c r="H24" s="1729">
        <v>2010</v>
      </c>
      <c r="I24" s="1729"/>
      <c r="J24" s="1729"/>
      <c r="K24" s="1736" t="s">
        <v>837</v>
      </c>
      <c r="L24" s="1736"/>
      <c r="M24" s="1736" t="s">
        <v>838</v>
      </c>
      <c r="N24" s="1737"/>
    </row>
    <row r="25" spans="1:14" ht="38.25">
      <c r="A25" s="1738"/>
      <c r="B25" s="295" t="s">
        <v>839</v>
      </c>
      <c r="C25" s="295" t="s">
        <v>840</v>
      </c>
      <c r="D25" s="295" t="s">
        <v>841</v>
      </c>
      <c r="E25" s="295" t="s">
        <v>839</v>
      </c>
      <c r="F25" s="295" t="s">
        <v>842</v>
      </c>
      <c r="G25" s="295" t="s">
        <v>841</v>
      </c>
      <c r="H25" s="295" t="s">
        <v>839</v>
      </c>
      <c r="I25" s="295" t="s">
        <v>840</v>
      </c>
      <c r="J25" s="295" t="s">
        <v>841</v>
      </c>
      <c r="K25" s="1736"/>
      <c r="L25" s="1736"/>
      <c r="M25" s="1736"/>
      <c r="N25" s="1737"/>
    </row>
    <row r="26" spans="1:14" ht="18" customHeight="1">
      <c r="A26" s="1738"/>
      <c r="B26" s="295">
        <v>1</v>
      </c>
      <c r="C26" s="295">
        <v>2</v>
      </c>
      <c r="D26" s="295">
        <v>3</v>
      </c>
      <c r="E26" s="295">
        <v>4</v>
      </c>
      <c r="F26" s="295">
        <v>5</v>
      </c>
      <c r="G26" s="295">
        <v>6</v>
      </c>
      <c r="H26" s="295">
        <v>7</v>
      </c>
      <c r="I26" s="295">
        <v>8</v>
      </c>
      <c r="J26" s="295">
        <v>9</v>
      </c>
      <c r="K26" s="295" t="s">
        <v>827</v>
      </c>
      <c r="L26" s="749" t="s">
        <v>843</v>
      </c>
      <c r="M26" s="295" t="s">
        <v>844</v>
      </c>
      <c r="N26" s="412" t="s">
        <v>285</v>
      </c>
    </row>
    <row r="27" spans="1:14" ht="18" customHeight="1">
      <c r="A27" s="774" t="s">
        <v>659</v>
      </c>
      <c r="B27" s="750">
        <v>2205.18</v>
      </c>
      <c r="C27" s="750">
        <v>1953.22</v>
      </c>
      <c r="D27" s="750">
        <v>100</v>
      </c>
      <c r="E27" s="750">
        <v>2627.81</v>
      </c>
      <c r="F27" s="750">
        <v>2153.26</v>
      </c>
      <c r="G27" s="745">
        <v>100</v>
      </c>
      <c r="H27" s="750">
        <v>2670.08</v>
      </c>
      <c r="I27" s="750">
        <v>954.14</v>
      </c>
      <c r="J27" s="745">
        <v>100</v>
      </c>
      <c r="K27" s="751">
        <v>19.1653289073908</v>
      </c>
      <c r="L27" s="752">
        <v>1.6085637850529224</v>
      </c>
      <c r="M27" s="752">
        <v>10.241549851015236</v>
      </c>
      <c r="N27" s="775">
        <v>-55.68858382174007</v>
      </c>
    </row>
    <row r="28" spans="1:14" ht="18" customHeight="1">
      <c r="A28" s="776" t="s">
        <v>829</v>
      </c>
      <c r="B28" s="568">
        <v>980.79</v>
      </c>
      <c r="C28" s="568">
        <v>1098.09</v>
      </c>
      <c r="D28" s="753">
        <v>56.21947348480968</v>
      </c>
      <c r="E28" s="568">
        <v>917.87</v>
      </c>
      <c r="F28" s="568">
        <v>803.19</v>
      </c>
      <c r="G28" s="743">
        <v>37.30111551786593</v>
      </c>
      <c r="H28" s="568">
        <v>774.28</v>
      </c>
      <c r="I28" s="568">
        <v>476.7</v>
      </c>
      <c r="J28" s="743">
        <v>49.961221623661096</v>
      </c>
      <c r="K28" s="754">
        <v>-6.415236696948384</v>
      </c>
      <c r="L28" s="747">
        <v>-15.643827557279351</v>
      </c>
      <c r="M28" s="747">
        <v>-26.855722208562128</v>
      </c>
      <c r="N28" s="777">
        <v>-40.64916146864378</v>
      </c>
    </row>
    <row r="29" spans="1:14" ht="18" customHeight="1">
      <c r="A29" s="776" t="s">
        <v>830</v>
      </c>
      <c r="B29" s="568">
        <v>302.1</v>
      </c>
      <c r="C29" s="568">
        <v>299.93</v>
      </c>
      <c r="D29" s="753">
        <v>15.355669100254962</v>
      </c>
      <c r="E29" s="568">
        <v>282.52</v>
      </c>
      <c r="F29" s="568">
        <v>157.41</v>
      </c>
      <c r="G29" s="743">
        <v>7.310310877460222</v>
      </c>
      <c r="H29" s="568">
        <v>240.58</v>
      </c>
      <c r="I29" s="568">
        <v>64.81</v>
      </c>
      <c r="J29" s="743">
        <v>6.792504244660114</v>
      </c>
      <c r="K29" s="754">
        <v>-6.481297583581608</v>
      </c>
      <c r="L29" s="747">
        <v>-14.844966728019244</v>
      </c>
      <c r="M29" s="747">
        <v>-47.51775414263328</v>
      </c>
      <c r="N29" s="777">
        <v>-58.827266374436185</v>
      </c>
    </row>
    <row r="30" spans="1:14" ht="18" customHeight="1">
      <c r="A30" s="776" t="s">
        <v>831</v>
      </c>
      <c r="B30" s="568">
        <v>26.35</v>
      </c>
      <c r="C30" s="568">
        <v>22.8</v>
      </c>
      <c r="D30" s="753">
        <v>1.1673032223712636</v>
      </c>
      <c r="E30" s="568">
        <v>20.7</v>
      </c>
      <c r="F30" s="568">
        <v>8.94</v>
      </c>
      <c r="G30" s="743">
        <v>0.4151844180451965</v>
      </c>
      <c r="H30" s="568">
        <v>102.69</v>
      </c>
      <c r="I30" s="568">
        <v>32.02</v>
      </c>
      <c r="J30" s="743">
        <v>3.355901649653091</v>
      </c>
      <c r="K30" s="754">
        <v>-21.44212523719166</v>
      </c>
      <c r="L30" s="747">
        <v>396.0869565217391</v>
      </c>
      <c r="M30" s="747">
        <v>-60.78947368421053</v>
      </c>
      <c r="N30" s="777">
        <v>258.16554809843404</v>
      </c>
    </row>
    <row r="31" spans="1:14" ht="18" customHeight="1">
      <c r="A31" s="776" t="s">
        <v>832</v>
      </c>
      <c r="B31" s="568">
        <v>341.93</v>
      </c>
      <c r="C31" s="568">
        <v>319.62</v>
      </c>
      <c r="D31" s="753">
        <v>16.363748067294004</v>
      </c>
      <c r="E31" s="568">
        <v>419.14</v>
      </c>
      <c r="F31" s="568">
        <v>299.86</v>
      </c>
      <c r="G31" s="743">
        <v>13.925861252240788</v>
      </c>
      <c r="H31" s="568">
        <v>369.33</v>
      </c>
      <c r="I31" s="568">
        <v>131.52</v>
      </c>
      <c r="J31" s="743">
        <v>13.784140692141616</v>
      </c>
      <c r="K31" s="754">
        <v>22.580645161290306</v>
      </c>
      <c r="L31" s="747">
        <v>-11.88385742234098</v>
      </c>
      <c r="M31" s="747">
        <v>-6.182341530567555</v>
      </c>
      <c r="N31" s="777">
        <v>-56.13953178149803</v>
      </c>
    </row>
    <row r="32" spans="1:14" ht="18" customHeight="1">
      <c r="A32" s="776" t="s">
        <v>813</v>
      </c>
      <c r="B32" s="572">
        <v>0.15</v>
      </c>
      <c r="C32" s="568">
        <v>0.4</v>
      </c>
      <c r="D32" s="753">
        <v>0.02047900390125024</v>
      </c>
      <c r="E32" s="572">
        <v>0.39</v>
      </c>
      <c r="F32" s="568">
        <v>1.44</v>
      </c>
      <c r="G32" s="743">
        <v>0.06687534250392427</v>
      </c>
      <c r="H32" s="572">
        <v>359.87</v>
      </c>
      <c r="I32" s="568">
        <v>36.31</v>
      </c>
      <c r="J32" s="743">
        <v>3.8055212023392797</v>
      </c>
      <c r="K32" s="754">
        <v>160</v>
      </c>
      <c r="L32" s="747">
        <v>92174.35897435897</v>
      </c>
      <c r="M32" s="747">
        <v>260</v>
      </c>
      <c r="N32" s="777">
        <v>2421.527777777778</v>
      </c>
    </row>
    <row r="33" spans="1:18" ht="18" customHeight="1">
      <c r="A33" s="776" t="s">
        <v>814</v>
      </c>
      <c r="B33" s="568">
        <v>9.75</v>
      </c>
      <c r="C33" s="568">
        <v>2.4</v>
      </c>
      <c r="D33" s="753">
        <v>0.12287402340750143</v>
      </c>
      <c r="E33" s="568">
        <v>0.9</v>
      </c>
      <c r="F33" s="568">
        <v>0.18</v>
      </c>
      <c r="G33" s="743">
        <v>0.008359417812990533</v>
      </c>
      <c r="H33" s="568">
        <v>31.9</v>
      </c>
      <c r="I33" s="568">
        <v>6.18</v>
      </c>
      <c r="J33" s="743">
        <v>0.6477036912822017</v>
      </c>
      <c r="K33" s="754">
        <v>-90.76923076923077</v>
      </c>
      <c r="L33" s="747">
        <v>3444.444444444444</v>
      </c>
      <c r="M33" s="747">
        <v>-92.5</v>
      </c>
      <c r="N33" s="777">
        <v>3333.3333333333335</v>
      </c>
      <c r="O33" s="9"/>
      <c r="P33" s="9"/>
      <c r="Q33" s="9"/>
      <c r="R33" s="9"/>
    </row>
    <row r="34" spans="1:18" ht="18" customHeight="1">
      <c r="A34" s="776" t="s">
        <v>815</v>
      </c>
      <c r="B34" s="568">
        <v>2.9</v>
      </c>
      <c r="C34" s="568">
        <v>6.54</v>
      </c>
      <c r="D34" s="753">
        <v>0.3348317137854414</v>
      </c>
      <c r="E34" s="568">
        <v>1.07</v>
      </c>
      <c r="F34" s="568">
        <v>3.3</v>
      </c>
      <c r="G34" s="743">
        <v>0.15325599323815978</v>
      </c>
      <c r="H34" s="568">
        <v>1.8</v>
      </c>
      <c r="I34" s="568">
        <v>5.13</v>
      </c>
      <c r="J34" s="743">
        <v>0.5376569476177501</v>
      </c>
      <c r="K34" s="754">
        <v>-63.103448275862064</v>
      </c>
      <c r="L34" s="747">
        <v>68.22429906542055</v>
      </c>
      <c r="M34" s="747">
        <v>-49.54128440366973</v>
      </c>
      <c r="N34" s="777">
        <v>55.45454545454544</v>
      </c>
      <c r="O34" s="9"/>
      <c r="P34" s="9"/>
      <c r="Q34" s="9"/>
      <c r="R34" s="9"/>
    </row>
    <row r="35" spans="1:18" ht="18" customHeight="1">
      <c r="A35" s="776" t="s">
        <v>845</v>
      </c>
      <c r="B35" s="568">
        <v>379.56</v>
      </c>
      <c r="C35" s="568">
        <v>150.42</v>
      </c>
      <c r="D35" s="753">
        <v>7.701129417065152</v>
      </c>
      <c r="E35" s="568">
        <v>153.29</v>
      </c>
      <c r="F35" s="568">
        <v>57.03</v>
      </c>
      <c r="G35" s="743">
        <v>2.6485422104158345</v>
      </c>
      <c r="H35" s="568">
        <v>165.01</v>
      </c>
      <c r="I35" s="568">
        <v>47.08</v>
      </c>
      <c r="J35" s="743">
        <v>4.934286373068942</v>
      </c>
      <c r="K35" s="754">
        <v>-59.613763304879335</v>
      </c>
      <c r="L35" s="747">
        <v>7.645638984930528</v>
      </c>
      <c r="M35" s="747">
        <v>-62.08615875548464</v>
      </c>
      <c r="N35" s="777">
        <v>-17.44695774153955</v>
      </c>
      <c r="O35" s="9"/>
      <c r="P35" s="9"/>
      <c r="Q35" s="9"/>
      <c r="R35" s="9"/>
    </row>
    <row r="36" spans="1:18" ht="18" customHeight="1">
      <c r="A36" s="776" t="s">
        <v>817</v>
      </c>
      <c r="B36" s="568">
        <v>0</v>
      </c>
      <c r="C36" s="568">
        <v>0</v>
      </c>
      <c r="D36" s="753">
        <v>0</v>
      </c>
      <c r="E36" s="568">
        <v>40.99</v>
      </c>
      <c r="F36" s="568">
        <v>23.52</v>
      </c>
      <c r="G36" s="743">
        <v>1.0922972608974297</v>
      </c>
      <c r="H36" s="568">
        <v>31.61</v>
      </c>
      <c r="I36" s="568">
        <v>14.79</v>
      </c>
      <c r="J36" s="743">
        <v>1.550086989330706</v>
      </c>
      <c r="K36" s="1479" t="s">
        <v>436</v>
      </c>
      <c r="L36" s="747">
        <v>-22.883630153696032</v>
      </c>
      <c r="M36" s="1478" t="s">
        <v>436</v>
      </c>
      <c r="N36" s="777">
        <v>-37.11734693877551</v>
      </c>
      <c r="O36" s="9"/>
      <c r="P36" s="9"/>
      <c r="Q36" s="9"/>
      <c r="R36" s="9"/>
    </row>
    <row r="37" spans="1:18" ht="18" customHeight="1">
      <c r="A37" s="776" t="s">
        <v>846</v>
      </c>
      <c r="B37" s="568">
        <v>0</v>
      </c>
      <c r="C37" s="568">
        <v>0</v>
      </c>
      <c r="D37" s="753">
        <v>0</v>
      </c>
      <c r="E37" s="568">
        <v>2</v>
      </c>
      <c r="F37" s="568">
        <v>0.05</v>
      </c>
      <c r="G37" s="743">
        <v>0.002322060503608482</v>
      </c>
      <c r="H37" s="568">
        <v>0.6</v>
      </c>
      <c r="I37" s="568">
        <v>0.02</v>
      </c>
      <c r="J37" s="743">
        <v>0.0020961284507514623</v>
      </c>
      <c r="K37" s="1479" t="s">
        <v>436</v>
      </c>
      <c r="L37" s="747">
        <v>-70</v>
      </c>
      <c r="M37" s="1478" t="s">
        <v>436</v>
      </c>
      <c r="N37" s="777">
        <v>-60</v>
      </c>
      <c r="O37" s="9"/>
      <c r="P37" s="9"/>
      <c r="Q37" s="9"/>
      <c r="R37" s="9"/>
    </row>
    <row r="38" spans="1:18" ht="18" customHeight="1">
      <c r="A38" s="776" t="s">
        <v>847</v>
      </c>
      <c r="B38" s="568">
        <v>12.11</v>
      </c>
      <c r="C38" s="568">
        <v>11.14</v>
      </c>
      <c r="D38" s="753">
        <v>0.5703402586498192</v>
      </c>
      <c r="E38" s="568">
        <v>0.93</v>
      </c>
      <c r="F38" s="568">
        <v>0.85</v>
      </c>
      <c r="G38" s="743">
        <v>0.03947502856134419</v>
      </c>
      <c r="H38" s="568">
        <v>1.43</v>
      </c>
      <c r="I38" s="568">
        <v>1.25</v>
      </c>
      <c r="J38" s="743">
        <v>0.13100802817196638</v>
      </c>
      <c r="K38" s="747">
        <v>-92.32039636663914</v>
      </c>
      <c r="L38" s="747">
        <v>53.76344086021504</v>
      </c>
      <c r="M38" s="747">
        <v>-92.36983842010773</v>
      </c>
      <c r="N38" s="777">
        <v>47.05882352941177</v>
      </c>
      <c r="O38" s="9"/>
      <c r="P38" s="9"/>
      <c r="Q38" s="9"/>
      <c r="R38" s="9"/>
    </row>
    <row r="39" spans="1:18" ht="18" customHeight="1" thickBot="1">
      <c r="A39" s="778" t="s">
        <v>848</v>
      </c>
      <c r="B39" s="594">
        <v>149.54</v>
      </c>
      <c r="C39" s="594">
        <v>41.88</v>
      </c>
      <c r="D39" s="779">
        <v>2.1441517084609</v>
      </c>
      <c r="E39" s="594">
        <v>788.01</v>
      </c>
      <c r="F39" s="594">
        <v>797.49</v>
      </c>
      <c r="G39" s="780">
        <v>37.036400620454565</v>
      </c>
      <c r="H39" s="594">
        <v>590.98</v>
      </c>
      <c r="I39" s="594">
        <v>138.33</v>
      </c>
      <c r="J39" s="780">
        <v>14.49787242962249</v>
      </c>
      <c r="K39" s="767">
        <v>426.95599839507827</v>
      </c>
      <c r="L39" s="767">
        <v>-25.00348980342889</v>
      </c>
      <c r="M39" s="767">
        <v>1804.2263610315185</v>
      </c>
      <c r="N39" s="781">
        <v>-82.65432795395553</v>
      </c>
      <c r="O39" s="9"/>
      <c r="P39" s="9"/>
      <c r="Q39" s="9"/>
      <c r="R39" s="9"/>
    </row>
    <row r="40" spans="1:18" ht="18" customHeight="1" thickTop="1">
      <c r="A40" s="9" t="s">
        <v>272</v>
      </c>
      <c r="L40" s="12"/>
      <c r="M40" s="12"/>
      <c r="O40" s="9"/>
      <c r="P40" s="9"/>
      <c r="Q40" s="9"/>
      <c r="R40" s="9"/>
    </row>
    <row r="41" spans="1:18" ht="18" customHeight="1">
      <c r="A41" s="738" t="s">
        <v>408</v>
      </c>
      <c r="B41" s="755"/>
      <c r="C41" s="755"/>
      <c r="D41" s="755"/>
      <c r="E41" s="755"/>
      <c r="F41" s="755"/>
      <c r="G41" s="755"/>
      <c r="L41" s="12"/>
      <c r="M41" s="12"/>
      <c r="O41" s="9"/>
      <c r="P41" s="9"/>
      <c r="Q41" s="9"/>
      <c r="R41" s="9"/>
    </row>
    <row r="42" spans="1:12" ht="18" customHeight="1">
      <c r="A42" s="738" t="s">
        <v>849</v>
      </c>
      <c r="B42" s="756"/>
      <c r="C42" s="756"/>
      <c r="D42" s="755"/>
      <c r="E42" s="755"/>
      <c r="F42" s="12"/>
      <c r="G42" s="12"/>
      <c r="I42" s="9"/>
      <c r="J42" s="9"/>
      <c r="K42" s="9"/>
      <c r="L42" s="9"/>
    </row>
    <row r="43" spans="1:12" ht="18" customHeight="1">
      <c r="A43" s="738" t="s">
        <v>169</v>
      </c>
      <c r="B43" s="756"/>
      <c r="C43" s="19"/>
      <c r="D43" s="755"/>
      <c r="E43" s="755"/>
      <c r="F43" s="12"/>
      <c r="G43" s="12"/>
      <c r="I43" s="9"/>
      <c r="J43" s="9"/>
      <c r="K43" s="9"/>
      <c r="L43" s="9"/>
    </row>
    <row r="44" spans="1:12" ht="18" customHeight="1">
      <c r="A44" s="11"/>
      <c r="B44" s="756"/>
      <c r="C44" s="756"/>
      <c r="D44" s="755"/>
      <c r="E44" s="755"/>
      <c r="F44" s="12"/>
      <c r="G44" s="12"/>
      <c r="I44" s="9"/>
      <c r="J44" s="9"/>
      <c r="K44" s="9"/>
      <c r="L44" s="9"/>
    </row>
    <row r="45" spans="1:12" ht="18" customHeight="1">
      <c r="A45" s="11"/>
      <c r="B45" s="756"/>
      <c r="C45" s="756"/>
      <c r="D45" s="755"/>
      <c r="E45" s="755"/>
      <c r="F45" s="12"/>
      <c r="G45" s="12"/>
      <c r="I45" s="9"/>
      <c r="J45" s="9"/>
      <c r="K45" s="9"/>
      <c r="L45" s="9"/>
    </row>
    <row r="46" spans="1:12" ht="18" customHeight="1">
      <c r="A46" s="11"/>
      <c r="B46" s="756"/>
      <c r="C46" s="756"/>
      <c r="D46" s="755"/>
      <c r="E46" s="755"/>
      <c r="F46" s="12"/>
      <c r="G46" s="12"/>
      <c r="I46" s="9"/>
      <c r="J46" s="9"/>
      <c r="K46" s="9"/>
      <c r="L46" s="9"/>
    </row>
    <row r="47" spans="1:12" ht="18" customHeight="1">
      <c r="A47" s="11"/>
      <c r="B47" s="756"/>
      <c r="C47" s="756"/>
      <c r="D47" s="755"/>
      <c r="E47" s="755"/>
      <c r="F47" s="12"/>
      <c r="G47" s="12"/>
      <c r="I47" s="9"/>
      <c r="J47" s="9"/>
      <c r="K47" s="9"/>
      <c r="L47" s="9"/>
    </row>
    <row r="48" spans="1:12" ht="18" customHeight="1">
      <c r="A48" s="11"/>
      <c r="B48" s="756"/>
      <c r="C48" s="756"/>
      <c r="D48" s="755"/>
      <c r="E48" s="755"/>
      <c r="F48" s="12"/>
      <c r="G48" s="12"/>
      <c r="I48" s="9"/>
      <c r="J48" s="9"/>
      <c r="K48" s="9"/>
      <c r="L48" s="9"/>
    </row>
    <row r="49" spans="1:12" ht="12.75">
      <c r="A49" s="11"/>
      <c r="B49" s="756"/>
      <c r="C49" s="756"/>
      <c r="D49" s="755"/>
      <c r="E49" s="755"/>
      <c r="F49" s="12"/>
      <c r="G49" s="12"/>
      <c r="I49" s="9"/>
      <c r="J49" s="9"/>
      <c r="K49" s="9"/>
      <c r="L49" s="9"/>
    </row>
    <row r="50" spans="1:12" ht="12.75">
      <c r="A50" s="11"/>
      <c r="B50" s="756"/>
      <c r="C50" s="756"/>
      <c r="D50" s="755"/>
      <c r="E50" s="755"/>
      <c r="F50" s="12"/>
      <c r="G50" s="12"/>
      <c r="I50" s="9"/>
      <c r="J50" s="9"/>
      <c r="K50" s="9"/>
      <c r="L50" s="9"/>
    </row>
    <row r="51" spans="1:12" ht="18" customHeight="1">
      <c r="A51" s="755"/>
      <c r="B51" s="755"/>
      <c r="C51" s="755"/>
      <c r="D51" s="755"/>
      <c r="E51" s="755"/>
      <c r="F51" s="12"/>
      <c r="G51" s="12"/>
      <c r="I51" s="9"/>
      <c r="J51" s="9"/>
      <c r="K51" s="9"/>
      <c r="L51" s="9"/>
    </row>
    <row r="52" spans="1:12" ht="12.75" customHeight="1">
      <c r="A52" s="755"/>
      <c r="B52" s="755"/>
      <c r="C52" s="755"/>
      <c r="D52" s="755"/>
      <c r="E52" s="755"/>
      <c r="F52" s="12"/>
      <c r="G52" s="12"/>
      <c r="I52" s="9"/>
      <c r="J52" s="9"/>
      <c r="K52" s="9"/>
      <c r="L52" s="9"/>
    </row>
    <row r="53" spans="1:12" ht="12.75">
      <c r="A53" s="755"/>
      <c r="B53" s="755"/>
      <c r="C53" s="755"/>
      <c r="D53" s="755"/>
      <c r="E53" s="755"/>
      <c r="F53" s="12"/>
      <c r="G53" s="12"/>
      <c r="I53" s="9"/>
      <c r="J53" s="9"/>
      <c r="K53" s="9"/>
      <c r="L53" s="9"/>
    </row>
    <row r="54" spans="12:18" ht="12.75">
      <c r="L54" s="12"/>
      <c r="M54" s="12"/>
      <c r="O54" s="9"/>
      <c r="P54" s="9"/>
      <c r="Q54" s="9"/>
      <c r="R54" s="9"/>
    </row>
    <row r="55" spans="12:18" ht="12.75">
      <c r="L55" s="12"/>
      <c r="M55" s="12"/>
      <c r="O55" s="9"/>
      <c r="P55" s="9"/>
      <c r="Q55" s="9"/>
      <c r="R55" s="9"/>
    </row>
    <row r="56" spans="12:18" ht="12.75">
      <c r="L56" s="12"/>
      <c r="M56" s="12"/>
      <c r="O56" s="9"/>
      <c r="P56" s="9"/>
      <c r="Q56" s="9"/>
      <c r="R56" s="9"/>
    </row>
    <row r="57" spans="12:18" ht="12.75">
      <c r="L57" s="12"/>
      <c r="M57" s="12"/>
      <c r="O57" s="9"/>
      <c r="P57" s="9"/>
      <c r="Q57" s="9"/>
      <c r="R57" s="9"/>
    </row>
    <row r="58" spans="12:18" ht="12.75">
      <c r="L58" s="12"/>
      <c r="M58" s="12"/>
      <c r="O58" s="9"/>
      <c r="P58" s="9"/>
      <c r="Q58" s="9"/>
      <c r="R58" s="9"/>
    </row>
    <row r="59" spans="12:18" ht="12.75">
      <c r="L59" s="12"/>
      <c r="M59" s="12"/>
      <c r="O59" s="9"/>
      <c r="P59" s="9"/>
      <c r="Q59" s="9"/>
      <c r="R59" s="9"/>
    </row>
    <row r="60" spans="12:18" ht="12.75">
      <c r="L60" s="12"/>
      <c r="M60" s="12"/>
      <c r="O60" s="9"/>
      <c r="P60" s="9"/>
      <c r="Q60" s="9"/>
      <c r="R60" s="9"/>
    </row>
    <row r="61" spans="12:18" ht="12.75">
      <c r="L61" s="12"/>
      <c r="M61" s="12"/>
      <c r="O61" s="9"/>
      <c r="P61" s="9"/>
      <c r="Q61" s="9"/>
      <c r="R61" s="9"/>
    </row>
    <row r="62" spans="12:18" ht="12.75">
      <c r="L62" s="12"/>
      <c r="M62" s="12"/>
      <c r="O62" s="9"/>
      <c r="P62" s="9"/>
      <c r="Q62" s="9"/>
      <c r="R62" s="9"/>
    </row>
    <row r="63" spans="12:18" ht="12.75">
      <c r="L63" s="12"/>
      <c r="M63" s="12"/>
      <c r="O63" s="9"/>
      <c r="P63" s="9"/>
      <c r="Q63" s="9"/>
      <c r="R63" s="9"/>
    </row>
    <row r="64" spans="12:18" ht="12.75">
      <c r="L64" s="12"/>
      <c r="M64" s="12"/>
      <c r="O64" s="9"/>
      <c r="P64" s="9"/>
      <c r="Q64" s="9"/>
      <c r="R64" s="9"/>
    </row>
    <row r="65" spans="12:18" ht="12.75">
      <c r="L65" s="12"/>
      <c r="M65" s="12"/>
      <c r="O65" s="9"/>
      <c r="P65" s="9"/>
      <c r="Q65" s="9"/>
      <c r="R65" s="9"/>
    </row>
    <row r="66" spans="12:18" ht="12.75">
      <c r="L66" s="12"/>
      <c r="M66" s="12"/>
      <c r="O66" s="9"/>
      <c r="P66" s="9"/>
      <c r="Q66" s="9"/>
      <c r="R66" s="9"/>
    </row>
    <row r="67" spans="12:18" ht="12.75">
      <c r="L67" s="12"/>
      <c r="M67" s="12"/>
      <c r="O67" s="9"/>
      <c r="P67" s="9"/>
      <c r="Q67" s="9"/>
      <c r="R67" s="9"/>
    </row>
    <row r="68" spans="12:18" ht="12.75">
      <c r="L68" s="12"/>
      <c r="M68" s="12"/>
      <c r="O68" s="9"/>
      <c r="P68" s="9"/>
      <c r="Q68" s="9"/>
      <c r="R68" s="9"/>
    </row>
    <row r="69" spans="12:18" ht="12.75">
      <c r="L69" s="12"/>
      <c r="M69" s="12"/>
      <c r="O69" s="9"/>
      <c r="P69" s="9"/>
      <c r="Q69" s="9"/>
      <c r="R69" s="9"/>
    </row>
    <row r="70" spans="12:13" ht="12.75">
      <c r="L70" s="12"/>
      <c r="M70" s="12"/>
    </row>
    <row r="71" spans="12:13" ht="12.75">
      <c r="L71" s="12"/>
      <c r="M71" s="12"/>
    </row>
    <row r="72" spans="12:13" ht="12.75">
      <c r="L72" s="12"/>
      <c r="M72" s="12"/>
    </row>
    <row r="73" spans="12:13" ht="12.75">
      <c r="L73" s="12"/>
      <c r="M73" s="12"/>
    </row>
    <row r="74" spans="12:13" ht="12.75">
      <c r="L74" s="12"/>
      <c r="M74" s="12"/>
    </row>
    <row r="75" spans="12:13" ht="12.75">
      <c r="L75" s="12"/>
      <c r="M75" s="12"/>
    </row>
    <row r="76" spans="12:13" ht="12.75">
      <c r="L76" s="12"/>
      <c r="M76" s="12"/>
    </row>
    <row r="77" spans="12:13" ht="12.75">
      <c r="L77" s="12"/>
      <c r="M77" s="12"/>
    </row>
    <row r="78" spans="12:13" ht="12.75">
      <c r="L78" s="12"/>
      <c r="M78" s="12"/>
    </row>
    <row r="79" spans="12:13" ht="12.75">
      <c r="L79" s="12"/>
      <c r="M79" s="12"/>
    </row>
    <row r="80" spans="12:13" ht="12.75">
      <c r="L80" s="12"/>
      <c r="M80" s="12"/>
    </row>
    <row r="81" spans="12:13" ht="12.75">
      <c r="L81" s="12"/>
      <c r="M81" s="12"/>
    </row>
    <row r="82" spans="12:13" ht="12.75">
      <c r="L82" s="12"/>
      <c r="M82" s="12"/>
    </row>
    <row r="83" spans="12:13" ht="12.75">
      <c r="L83" s="12"/>
      <c r="M83" s="12"/>
    </row>
    <row r="84" spans="12:13" ht="12.75">
      <c r="L84" s="12"/>
      <c r="M84" s="12"/>
    </row>
    <row r="85" spans="12:13" ht="12.75">
      <c r="L85" s="12"/>
      <c r="M85" s="12"/>
    </row>
    <row r="86" spans="12:13" ht="12.75">
      <c r="L86" s="12"/>
      <c r="M86" s="12"/>
    </row>
    <row r="87" spans="12:13" ht="12.75">
      <c r="L87" s="12"/>
      <c r="M87" s="12"/>
    </row>
    <row r="88" spans="12:13" ht="12.75">
      <c r="L88" s="12"/>
      <c r="M88" s="12"/>
    </row>
    <row r="89" spans="12:13" ht="12.75">
      <c r="L89" s="12"/>
      <c r="M89" s="12"/>
    </row>
    <row r="90" spans="12:13" ht="12.75">
      <c r="L90" s="12"/>
      <c r="M90" s="12"/>
    </row>
    <row r="91" spans="12:13" ht="12.75">
      <c r="L91" s="12"/>
      <c r="M91" s="12"/>
    </row>
    <row r="92" spans="12:13" ht="12.75">
      <c r="L92" s="12"/>
      <c r="M92" s="12"/>
    </row>
    <row r="93" spans="12:13" ht="12.75">
      <c r="L93" s="12"/>
      <c r="M93" s="12"/>
    </row>
    <row r="94" spans="12:13" ht="12.75">
      <c r="L94" s="12"/>
      <c r="M94" s="12"/>
    </row>
    <row r="95" spans="12:13" ht="12.75">
      <c r="L95" s="12"/>
      <c r="M95" s="12"/>
    </row>
    <row r="96" spans="12:13" ht="12.75">
      <c r="L96" s="12"/>
      <c r="M96" s="12"/>
    </row>
    <row r="97" spans="12:13" ht="12.75">
      <c r="L97" s="12"/>
      <c r="M97" s="12"/>
    </row>
    <row r="98" spans="12:13" ht="12.75">
      <c r="L98" s="12"/>
      <c r="M98" s="12"/>
    </row>
    <row r="99" spans="12:13" ht="12.75">
      <c r="L99" s="12"/>
      <c r="M99" s="12"/>
    </row>
    <row r="100" spans="12:13" ht="12.75">
      <c r="L100" s="12"/>
      <c r="M100" s="12"/>
    </row>
    <row r="101" spans="12:13" ht="12.75">
      <c r="L101" s="12"/>
      <c r="M101" s="12"/>
    </row>
    <row r="102" spans="12:13" ht="12.75">
      <c r="L102" s="12"/>
      <c r="M102" s="12"/>
    </row>
    <row r="103" spans="12:13" ht="12.75">
      <c r="L103" s="12"/>
      <c r="M103" s="12"/>
    </row>
    <row r="104" spans="12:13" ht="12.75">
      <c r="L104" s="12"/>
      <c r="M104" s="12"/>
    </row>
    <row r="105" spans="12:13" ht="12.75">
      <c r="L105" s="12"/>
      <c r="M105" s="12"/>
    </row>
    <row r="106" spans="12:13" ht="12.75">
      <c r="L106" s="12"/>
      <c r="M106" s="12"/>
    </row>
    <row r="107" spans="12:13" ht="12.75">
      <c r="L107" s="12"/>
      <c r="M107" s="12"/>
    </row>
    <row r="108" spans="12:13" ht="12.75">
      <c r="L108" s="12"/>
      <c r="M108" s="12"/>
    </row>
    <row r="109" spans="12:13" ht="12.75">
      <c r="L109" s="12"/>
      <c r="M109" s="12"/>
    </row>
    <row r="110" spans="12:13" ht="12.75">
      <c r="L110" s="12"/>
      <c r="M110" s="12"/>
    </row>
    <row r="111" spans="12:13" ht="12.75">
      <c r="L111" s="12"/>
      <c r="M111" s="12"/>
    </row>
    <row r="112" spans="12:13" ht="12.75">
      <c r="L112" s="12"/>
      <c r="M112" s="12"/>
    </row>
    <row r="113" spans="12:13" ht="12.75">
      <c r="L113" s="12"/>
      <c r="M113" s="12"/>
    </row>
    <row r="114" spans="12:13" ht="12.75">
      <c r="L114" s="12"/>
      <c r="M114" s="12"/>
    </row>
    <row r="115" spans="12:13" ht="12.75">
      <c r="L115" s="12"/>
      <c r="M115" s="12"/>
    </row>
    <row r="116" spans="12:13" ht="12.75">
      <c r="L116" s="12"/>
      <c r="M116" s="12"/>
    </row>
    <row r="117" spans="12:13" ht="12.75">
      <c r="L117" s="12"/>
      <c r="M117" s="12"/>
    </row>
    <row r="118" spans="12:13" ht="12.75">
      <c r="L118" s="12"/>
      <c r="M118" s="12"/>
    </row>
    <row r="119" spans="12:13" ht="12.75">
      <c r="L119" s="12"/>
      <c r="M119" s="12"/>
    </row>
    <row r="120" spans="12:13" ht="12.75">
      <c r="L120" s="12"/>
      <c r="M120" s="12"/>
    </row>
    <row r="121" spans="12:13" ht="12.75">
      <c r="L121" s="12"/>
      <c r="M121" s="12"/>
    </row>
    <row r="122" spans="12:13" ht="12.75">
      <c r="L122" s="12"/>
      <c r="M122" s="12"/>
    </row>
    <row r="123" spans="12:13" ht="12.75">
      <c r="L123" s="12"/>
      <c r="M123" s="12"/>
    </row>
    <row r="124" spans="12:13" ht="12.75">
      <c r="L124" s="12"/>
      <c r="M124" s="12"/>
    </row>
    <row r="125" spans="12:13" ht="12.75">
      <c r="L125" s="12"/>
      <c r="M125" s="12"/>
    </row>
    <row r="126" spans="12:13" ht="12.75">
      <c r="L126" s="12"/>
      <c r="M126" s="12"/>
    </row>
    <row r="127" spans="12:13" ht="12.75">
      <c r="L127" s="12"/>
      <c r="M127" s="12"/>
    </row>
    <row r="128" spans="12:13" ht="12.75">
      <c r="L128" s="12"/>
      <c r="M128" s="12"/>
    </row>
    <row r="129" spans="12:13" ht="12.75">
      <c r="L129" s="12"/>
      <c r="M129" s="12"/>
    </row>
    <row r="130" spans="12:13" ht="12.75">
      <c r="L130" s="12"/>
      <c r="M130" s="12"/>
    </row>
    <row r="131" spans="12:13" ht="12.75">
      <c r="L131" s="12"/>
      <c r="M131" s="12"/>
    </row>
    <row r="132" spans="12:13" ht="12.75">
      <c r="L132" s="12"/>
      <c r="M132" s="12"/>
    </row>
    <row r="133" spans="12:13" ht="12.75">
      <c r="L133" s="12"/>
      <c r="M133" s="12"/>
    </row>
    <row r="134" spans="12:13" ht="12.75">
      <c r="L134" s="12"/>
      <c r="M134" s="12"/>
    </row>
    <row r="135" spans="12:13" ht="12.75">
      <c r="L135" s="12"/>
      <c r="M135" s="12"/>
    </row>
    <row r="136" spans="12:13" ht="12.75">
      <c r="L136" s="12"/>
      <c r="M136" s="12"/>
    </row>
    <row r="137" spans="12:13" ht="12.75">
      <c r="L137" s="12"/>
      <c r="M137" s="12"/>
    </row>
    <row r="138" spans="12:13" ht="12.75">
      <c r="L138" s="12"/>
      <c r="M138" s="12"/>
    </row>
    <row r="139" spans="12:13" ht="12.75">
      <c r="L139" s="12"/>
      <c r="M139" s="12"/>
    </row>
    <row r="140" spans="12:13" ht="12.75">
      <c r="L140" s="12"/>
      <c r="M140" s="12"/>
    </row>
    <row r="141" spans="12:13" ht="12.75">
      <c r="L141" s="12"/>
      <c r="M141" s="12"/>
    </row>
    <row r="142" spans="12:13" ht="12.75">
      <c r="L142" s="12"/>
      <c r="M142" s="12"/>
    </row>
    <row r="143" spans="12:13" ht="12.75">
      <c r="L143" s="12"/>
      <c r="M143" s="12"/>
    </row>
    <row r="144" spans="12:13" ht="12.75">
      <c r="L144" s="12"/>
      <c r="M144" s="12"/>
    </row>
    <row r="145" spans="12:13" ht="12.75">
      <c r="L145" s="12"/>
      <c r="M145" s="12"/>
    </row>
    <row r="146" spans="12:13" ht="12.75">
      <c r="L146" s="12"/>
      <c r="M146" s="12"/>
    </row>
    <row r="147" spans="12:13" ht="12.75">
      <c r="L147" s="12"/>
      <c r="M147" s="12"/>
    </row>
    <row r="148" spans="12:13" ht="12.75">
      <c r="L148" s="12"/>
      <c r="M148" s="12"/>
    </row>
    <row r="149" spans="12:13" ht="12.75">
      <c r="L149" s="12"/>
      <c r="M149" s="12"/>
    </row>
    <row r="150" spans="12:13" ht="12.75">
      <c r="L150" s="12"/>
      <c r="M150" s="12"/>
    </row>
  </sheetData>
  <mergeCells count="17">
    <mergeCell ref="A1:J1"/>
    <mergeCell ref="A2:J2"/>
    <mergeCell ref="A5:A8"/>
    <mergeCell ref="C6:E6"/>
    <mergeCell ref="F6:H6"/>
    <mergeCell ref="B5:H5"/>
    <mergeCell ref="A4:J4"/>
    <mergeCell ref="K24:L25"/>
    <mergeCell ref="M24:N25"/>
    <mergeCell ref="A24:A26"/>
    <mergeCell ref="I5:J7"/>
    <mergeCell ref="A22:N22"/>
    <mergeCell ref="B23:J23"/>
    <mergeCell ref="K23:N23"/>
    <mergeCell ref="B24:D24"/>
    <mergeCell ref="E24:G24"/>
    <mergeCell ref="H24:J24"/>
  </mergeCells>
  <printOptions horizontalCentered="1"/>
  <pageMargins left="0.75" right="0.75" top="1" bottom="1" header="0.5" footer="0.5"/>
  <pageSetup fitToHeight="1" fitToWidth="1" horizontalDpi="600" verticalDpi="600" orientation="portrait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tabSelected="1" workbookViewId="0" topLeftCell="A1">
      <selection activeCell="H3" sqref="H3"/>
    </sheetView>
  </sheetViews>
  <sheetFormatPr defaultColWidth="9.140625" defaultRowHeight="15" customHeight="1"/>
  <cols>
    <col min="1" max="1" width="41.140625" style="9" bestFit="1" customWidth="1"/>
    <col min="2" max="2" width="7.8515625" style="9" customWidth="1"/>
    <col min="3" max="3" width="8.7109375" style="9" customWidth="1"/>
    <col min="4" max="4" width="8.7109375" style="9" bestFit="1" customWidth="1"/>
    <col min="5" max="6" width="9.140625" style="9" customWidth="1"/>
    <col min="7" max="7" width="8.7109375" style="9" bestFit="1" customWidth="1"/>
    <col min="8" max="8" width="8.8515625" style="9" bestFit="1" customWidth="1"/>
    <col min="9" max="9" width="9.57421875" style="9" bestFit="1" customWidth="1"/>
    <col min="10" max="10" width="9.00390625" style="9" customWidth="1"/>
    <col min="11" max="12" width="9.57421875" style="9" bestFit="1" customWidth="1"/>
    <col min="13" max="13" width="10.00390625" style="9" bestFit="1" customWidth="1"/>
    <col min="14" max="14" width="10.57421875" style="9" bestFit="1" customWidth="1"/>
    <col min="15" max="16384" width="9.140625" style="9" customWidth="1"/>
  </cols>
  <sheetData>
    <row r="1" spans="1:12" ht="18" customHeight="1">
      <c r="A1" s="1626" t="s">
        <v>131</v>
      </c>
      <c r="B1" s="1626"/>
      <c r="C1" s="1626"/>
      <c r="D1" s="1626"/>
      <c r="E1" s="1626"/>
      <c r="F1" s="1626"/>
      <c r="G1" s="1626"/>
      <c r="H1" s="1626"/>
      <c r="I1" s="1626"/>
      <c r="J1" s="1626"/>
      <c r="K1" s="1626"/>
      <c r="L1" s="1626"/>
    </row>
    <row r="2" spans="1:12" ht="19.5" customHeight="1">
      <c r="A2" s="324" t="s">
        <v>554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</row>
    <row r="3" spans="1:12" ht="15" customHeight="1">
      <c r="A3" s="301" t="s">
        <v>1627</v>
      </c>
      <c r="B3" s="301"/>
      <c r="C3" s="282"/>
      <c r="D3" s="282"/>
      <c r="E3" s="282"/>
      <c r="F3" s="282"/>
      <c r="G3" s="282"/>
      <c r="H3" s="282"/>
      <c r="I3" s="282"/>
      <c r="J3" s="282"/>
      <c r="K3" s="282"/>
      <c r="L3" s="282"/>
    </row>
    <row r="4" spans="1:12" ht="15" customHeight="1">
      <c r="A4" s="282" t="s">
        <v>1568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</row>
    <row r="5" spans="1:12" ht="15" customHeight="1" thickBot="1">
      <c r="A5" s="1716" t="s">
        <v>560</v>
      </c>
      <c r="B5" s="1716"/>
      <c r="C5" s="1716"/>
      <c r="D5" s="1716"/>
      <c r="E5" s="1716"/>
      <c r="F5" s="1716"/>
      <c r="G5" s="1716"/>
      <c r="H5" s="1716"/>
      <c r="I5" s="1716"/>
      <c r="J5" s="1716"/>
      <c r="K5" s="1716"/>
      <c r="L5" s="1716"/>
    </row>
    <row r="6" spans="1:12" ht="15" customHeight="1" thickTop="1">
      <c r="A6" s="1753" t="s">
        <v>409</v>
      </c>
      <c r="B6" s="1231" t="s">
        <v>1628</v>
      </c>
      <c r="C6" s="1232" t="s">
        <v>398</v>
      </c>
      <c r="D6" s="1755" t="s">
        <v>1476</v>
      </c>
      <c r="E6" s="1756"/>
      <c r="F6" s="1757" t="s">
        <v>437</v>
      </c>
      <c r="G6" s="1757"/>
      <c r="H6" s="1756"/>
      <c r="I6" s="1233"/>
      <c r="J6" s="1234" t="s">
        <v>410</v>
      </c>
      <c r="K6" s="1233"/>
      <c r="L6" s="1235"/>
    </row>
    <row r="7" spans="1:12" ht="15" customHeight="1">
      <c r="A7" s="1754"/>
      <c r="B7" s="1236" t="s">
        <v>1629</v>
      </c>
      <c r="C7" s="1237" t="s">
        <v>559</v>
      </c>
      <c r="D7" s="1237" t="s">
        <v>135</v>
      </c>
      <c r="E7" s="1237" t="s">
        <v>559</v>
      </c>
      <c r="F7" s="1237" t="s">
        <v>40</v>
      </c>
      <c r="G7" s="1237" t="s">
        <v>135</v>
      </c>
      <c r="H7" s="1237" t="s">
        <v>559</v>
      </c>
      <c r="I7" s="1237" t="s">
        <v>1630</v>
      </c>
      <c r="J7" s="1237" t="s">
        <v>1630</v>
      </c>
      <c r="K7" s="1237" t="s">
        <v>1631</v>
      </c>
      <c r="L7" s="1238" t="s">
        <v>1631</v>
      </c>
    </row>
    <row r="8" spans="1:12" ht="15" customHeight="1">
      <c r="A8" s="1239">
        <v>1</v>
      </c>
      <c r="B8" s="1240">
        <v>2</v>
      </c>
      <c r="C8" s="1241" t="s">
        <v>1632</v>
      </c>
      <c r="D8" s="1241">
        <v>4</v>
      </c>
      <c r="E8" s="1241">
        <v>5</v>
      </c>
      <c r="F8" s="1241">
        <v>6</v>
      </c>
      <c r="G8" s="1241">
        <v>7</v>
      </c>
      <c r="H8" s="737">
        <v>8</v>
      </c>
      <c r="I8" s="1241" t="s">
        <v>1633</v>
      </c>
      <c r="J8" s="1241" t="s">
        <v>1634</v>
      </c>
      <c r="K8" s="1241" t="s">
        <v>1635</v>
      </c>
      <c r="L8" s="1242" t="s">
        <v>1636</v>
      </c>
    </row>
    <row r="9" spans="1:15" ht="15" customHeight="1">
      <c r="A9" s="302" t="s">
        <v>1637</v>
      </c>
      <c r="B9" s="169">
        <v>100</v>
      </c>
      <c r="C9" s="303">
        <v>208.3</v>
      </c>
      <c r="D9" s="303">
        <v>230.9</v>
      </c>
      <c r="E9" s="303">
        <v>234</v>
      </c>
      <c r="F9" s="132">
        <v>250.9</v>
      </c>
      <c r="G9" s="132">
        <v>253.9</v>
      </c>
      <c r="H9" s="136">
        <v>256.4</v>
      </c>
      <c r="I9" s="170">
        <v>12.3</v>
      </c>
      <c r="J9" s="170">
        <v>1.3</v>
      </c>
      <c r="K9" s="170">
        <v>9.6</v>
      </c>
      <c r="L9" s="304">
        <v>1</v>
      </c>
      <c r="M9" s="1"/>
      <c r="N9" s="1"/>
      <c r="O9" s="1"/>
    </row>
    <row r="10" spans="1:15" ht="15" customHeight="1">
      <c r="A10" s="305"/>
      <c r="B10" s="223"/>
      <c r="C10" s="224"/>
      <c r="D10" s="225"/>
      <c r="E10" s="225"/>
      <c r="F10" s="12"/>
      <c r="G10" s="12"/>
      <c r="H10" s="137"/>
      <c r="I10" s="171"/>
      <c r="J10" s="171"/>
      <c r="K10" s="171"/>
      <c r="L10" s="306"/>
      <c r="M10" s="1"/>
      <c r="N10" s="1"/>
      <c r="O10" s="1"/>
    </row>
    <row r="11" spans="1:15" ht="15" customHeight="1">
      <c r="A11" s="302" t="s">
        <v>1638</v>
      </c>
      <c r="B11" s="169">
        <v>53.2</v>
      </c>
      <c r="C11" s="135">
        <v>204.3</v>
      </c>
      <c r="D11" s="132">
        <v>237.1</v>
      </c>
      <c r="E11" s="132">
        <v>243.1</v>
      </c>
      <c r="F11" s="132">
        <v>263.5</v>
      </c>
      <c r="G11" s="132">
        <v>266.2</v>
      </c>
      <c r="H11" s="136">
        <v>270.5</v>
      </c>
      <c r="I11" s="170">
        <v>19</v>
      </c>
      <c r="J11" s="170">
        <v>2.5</v>
      </c>
      <c r="K11" s="170">
        <v>11.3</v>
      </c>
      <c r="L11" s="304">
        <v>1.6</v>
      </c>
      <c r="M11" s="1"/>
      <c r="N11" s="1"/>
      <c r="O11" s="1"/>
    </row>
    <row r="12" spans="1:15" ht="15" customHeight="1">
      <c r="A12" s="300"/>
      <c r="B12" s="223"/>
      <c r="C12" s="307"/>
      <c r="D12" s="307"/>
      <c r="E12" s="307"/>
      <c r="F12" s="12"/>
      <c r="G12" s="12"/>
      <c r="H12" s="137"/>
      <c r="I12" s="172"/>
      <c r="J12" s="172"/>
      <c r="K12" s="172"/>
      <c r="L12" s="308"/>
      <c r="M12" s="1"/>
      <c r="N12" s="1"/>
      <c r="O12" s="1"/>
    </row>
    <row r="13" spans="1:15" ht="15" customHeight="1">
      <c r="A13" s="305" t="s">
        <v>1639</v>
      </c>
      <c r="B13" s="173">
        <v>18</v>
      </c>
      <c r="C13" s="307">
        <v>216.3</v>
      </c>
      <c r="D13" s="307">
        <v>228.8</v>
      </c>
      <c r="E13" s="307">
        <v>230.6</v>
      </c>
      <c r="F13" s="12">
        <v>257</v>
      </c>
      <c r="G13" s="12">
        <v>257.4</v>
      </c>
      <c r="H13" s="137">
        <v>263.1</v>
      </c>
      <c r="I13" s="172">
        <v>6.6</v>
      </c>
      <c r="J13" s="172">
        <v>0.8</v>
      </c>
      <c r="K13" s="172">
        <v>14.1</v>
      </c>
      <c r="L13" s="308">
        <v>2.2</v>
      </c>
      <c r="M13" s="1"/>
      <c r="N13" s="1"/>
      <c r="O13" s="1"/>
    </row>
    <row r="14" spans="1:15" ht="15" customHeight="1">
      <c r="A14" s="305" t="s">
        <v>1640</v>
      </c>
      <c r="B14" s="173" t="s">
        <v>347</v>
      </c>
      <c r="C14" s="307">
        <v>215.2</v>
      </c>
      <c r="D14" s="307">
        <v>230.3</v>
      </c>
      <c r="E14" s="307">
        <v>232.7</v>
      </c>
      <c r="F14" s="12">
        <v>256.1</v>
      </c>
      <c r="G14" s="12">
        <v>257.2</v>
      </c>
      <c r="H14" s="137">
        <v>265.6</v>
      </c>
      <c r="I14" s="172">
        <v>8.1</v>
      </c>
      <c r="J14" s="172">
        <v>1</v>
      </c>
      <c r="K14" s="172">
        <v>14.1</v>
      </c>
      <c r="L14" s="308">
        <v>3.3</v>
      </c>
      <c r="M14" s="1"/>
      <c r="N14" s="1"/>
      <c r="O14" s="1"/>
    </row>
    <row r="15" spans="1:15" ht="15" customHeight="1">
      <c r="A15" s="305" t="s">
        <v>1641</v>
      </c>
      <c r="B15" s="133">
        <v>1.79</v>
      </c>
      <c r="C15" s="307">
        <v>256</v>
      </c>
      <c r="D15" s="307">
        <v>239.3</v>
      </c>
      <c r="E15" s="307">
        <v>239.2</v>
      </c>
      <c r="F15" s="12">
        <v>305.5</v>
      </c>
      <c r="G15" s="12">
        <v>301.3</v>
      </c>
      <c r="H15" s="137">
        <v>291.1</v>
      </c>
      <c r="I15" s="172">
        <v>-6.6</v>
      </c>
      <c r="J15" s="172">
        <v>0</v>
      </c>
      <c r="K15" s="172">
        <v>21.7</v>
      </c>
      <c r="L15" s="308">
        <v>-3.4</v>
      </c>
      <c r="M15" s="1"/>
      <c r="N15" s="1"/>
      <c r="O15" s="1"/>
    </row>
    <row r="16" spans="1:15" ht="15" customHeight="1">
      <c r="A16" s="305" t="s">
        <v>1642</v>
      </c>
      <c r="B16" s="133">
        <v>2.05</v>
      </c>
      <c r="C16" s="307">
        <v>185.7</v>
      </c>
      <c r="D16" s="307">
        <v>204</v>
      </c>
      <c r="E16" s="307">
        <v>203.7</v>
      </c>
      <c r="F16" s="12">
        <v>216.1</v>
      </c>
      <c r="G16" s="12">
        <v>216.1</v>
      </c>
      <c r="H16" s="137">
        <v>217.1</v>
      </c>
      <c r="I16" s="172">
        <v>9.7</v>
      </c>
      <c r="J16" s="172">
        <v>-0.1</v>
      </c>
      <c r="K16" s="172">
        <v>6.6</v>
      </c>
      <c r="L16" s="308">
        <v>0.5</v>
      </c>
      <c r="M16" s="1"/>
      <c r="N16" s="1"/>
      <c r="O16" s="1"/>
    </row>
    <row r="17" spans="1:15" ht="15" customHeight="1">
      <c r="A17" s="305" t="s">
        <v>1643</v>
      </c>
      <c r="B17" s="133">
        <v>2.73</v>
      </c>
      <c r="C17" s="307">
        <v>206.5</v>
      </c>
      <c r="D17" s="307">
        <v>259</v>
      </c>
      <c r="E17" s="307">
        <v>263.6</v>
      </c>
      <c r="F17" s="12">
        <v>303.8</v>
      </c>
      <c r="G17" s="12">
        <v>301</v>
      </c>
      <c r="H17" s="137">
        <v>305.3</v>
      </c>
      <c r="I17" s="172">
        <v>27.7</v>
      </c>
      <c r="J17" s="172">
        <v>1.8</v>
      </c>
      <c r="K17" s="172">
        <v>15.8</v>
      </c>
      <c r="L17" s="308">
        <v>1.4</v>
      </c>
      <c r="M17" s="1"/>
      <c r="N17" s="1"/>
      <c r="O17" s="1"/>
    </row>
    <row r="18" spans="1:15" ht="15" customHeight="1">
      <c r="A18" s="305" t="s">
        <v>1644</v>
      </c>
      <c r="B18" s="133">
        <v>7.89</v>
      </c>
      <c r="C18" s="307">
        <v>158.6</v>
      </c>
      <c r="D18" s="307">
        <v>219.9</v>
      </c>
      <c r="E18" s="307">
        <v>246.6</v>
      </c>
      <c r="F18" s="12">
        <v>206.7</v>
      </c>
      <c r="G18" s="12">
        <v>219.4</v>
      </c>
      <c r="H18" s="137">
        <v>226.9</v>
      </c>
      <c r="I18" s="172">
        <v>55.5</v>
      </c>
      <c r="J18" s="172">
        <v>12.1</v>
      </c>
      <c r="K18" s="172">
        <v>-8</v>
      </c>
      <c r="L18" s="308">
        <v>3.4</v>
      </c>
      <c r="M18" s="1"/>
      <c r="N18" s="1"/>
      <c r="O18" s="1"/>
    </row>
    <row r="19" spans="1:15" ht="15" customHeight="1">
      <c r="A19" s="305" t="s">
        <v>1645</v>
      </c>
      <c r="B19" s="133">
        <v>6.25</v>
      </c>
      <c r="C19" s="307">
        <v>143</v>
      </c>
      <c r="D19" s="307">
        <v>213.5</v>
      </c>
      <c r="E19" s="307">
        <v>244.1</v>
      </c>
      <c r="F19" s="12">
        <v>194.6</v>
      </c>
      <c r="G19" s="12">
        <v>204.7</v>
      </c>
      <c r="H19" s="137">
        <v>212.5</v>
      </c>
      <c r="I19" s="172">
        <v>70.7</v>
      </c>
      <c r="J19" s="172">
        <v>14.3</v>
      </c>
      <c r="K19" s="172">
        <v>-12.9</v>
      </c>
      <c r="L19" s="308">
        <v>3.8</v>
      </c>
      <c r="M19" s="1"/>
      <c r="N19" s="1"/>
      <c r="O19" s="1"/>
    </row>
    <row r="20" spans="1:15" ht="15" customHeight="1">
      <c r="A20" s="305" t="s">
        <v>1646</v>
      </c>
      <c r="B20" s="133">
        <v>5.15</v>
      </c>
      <c r="C20" s="307">
        <v>139.9</v>
      </c>
      <c r="D20" s="307">
        <v>219.8</v>
      </c>
      <c r="E20" s="307">
        <v>253</v>
      </c>
      <c r="F20" s="12">
        <v>196.7</v>
      </c>
      <c r="G20" s="12">
        <v>204.3</v>
      </c>
      <c r="H20" s="137">
        <v>211.6</v>
      </c>
      <c r="I20" s="172">
        <v>80.8</v>
      </c>
      <c r="J20" s="172">
        <v>15.1</v>
      </c>
      <c r="K20" s="172">
        <v>-16.4</v>
      </c>
      <c r="L20" s="308">
        <v>3.6</v>
      </c>
      <c r="M20" s="1"/>
      <c r="N20" s="1"/>
      <c r="O20" s="1"/>
    </row>
    <row r="21" spans="1:15" ht="15" customHeight="1">
      <c r="A21" s="305" t="s">
        <v>1647</v>
      </c>
      <c r="B21" s="133">
        <v>1.1</v>
      </c>
      <c r="C21" s="307">
        <v>172.2</v>
      </c>
      <c r="D21" s="307">
        <v>196</v>
      </c>
      <c r="E21" s="307">
        <v>221.2</v>
      </c>
      <c r="F21" s="12">
        <v>197</v>
      </c>
      <c r="G21" s="12">
        <v>228.3</v>
      </c>
      <c r="H21" s="137">
        <v>242</v>
      </c>
      <c r="I21" s="172">
        <v>28.5</v>
      </c>
      <c r="J21" s="172">
        <v>12.9</v>
      </c>
      <c r="K21" s="172">
        <v>9.4</v>
      </c>
      <c r="L21" s="308">
        <v>6</v>
      </c>
      <c r="M21" s="1"/>
      <c r="N21" s="1"/>
      <c r="O21" s="1"/>
    </row>
    <row r="22" spans="1:15" ht="15" customHeight="1">
      <c r="A22" s="305" t="s">
        <v>1648</v>
      </c>
      <c r="B22" s="133">
        <v>1.65</v>
      </c>
      <c r="C22" s="307">
        <v>219.9</v>
      </c>
      <c r="D22" s="307">
        <v>244.1</v>
      </c>
      <c r="E22" s="307">
        <v>258</v>
      </c>
      <c r="F22" s="12">
        <v>251.8</v>
      </c>
      <c r="G22" s="12">
        <v>276.1</v>
      </c>
      <c r="H22" s="137">
        <v>282.5</v>
      </c>
      <c r="I22" s="172">
        <v>17.3</v>
      </c>
      <c r="J22" s="172">
        <v>5.7</v>
      </c>
      <c r="K22" s="172">
        <v>9.5</v>
      </c>
      <c r="L22" s="308">
        <v>2.3</v>
      </c>
      <c r="M22" s="1"/>
      <c r="N22" s="1"/>
      <c r="O22" s="1"/>
    </row>
    <row r="23" spans="1:15" ht="15" customHeight="1">
      <c r="A23" s="305" t="s">
        <v>1649</v>
      </c>
      <c r="B23" s="133">
        <v>1.59</v>
      </c>
      <c r="C23" s="307">
        <v>222.1</v>
      </c>
      <c r="D23" s="307">
        <v>247</v>
      </c>
      <c r="E23" s="307">
        <v>261.5</v>
      </c>
      <c r="F23" s="12">
        <v>254.6</v>
      </c>
      <c r="G23" s="12">
        <v>279.9</v>
      </c>
      <c r="H23" s="137">
        <v>286.5</v>
      </c>
      <c r="I23" s="172">
        <v>17.7</v>
      </c>
      <c r="J23" s="172">
        <v>5.9</v>
      </c>
      <c r="K23" s="172">
        <v>9.6</v>
      </c>
      <c r="L23" s="308">
        <v>2.4</v>
      </c>
      <c r="M23" s="1"/>
      <c r="N23" s="1"/>
      <c r="O23" s="1"/>
    </row>
    <row r="24" spans="1:15" ht="15" customHeight="1">
      <c r="A24" s="305" t="s">
        <v>1650</v>
      </c>
      <c r="B24" s="133">
        <v>0.05</v>
      </c>
      <c r="C24" s="307">
        <v>160.6</v>
      </c>
      <c r="D24" s="307">
        <v>167.2</v>
      </c>
      <c r="E24" s="307">
        <v>169.1</v>
      </c>
      <c r="F24" s="12">
        <v>175</v>
      </c>
      <c r="G24" s="12">
        <v>177.3</v>
      </c>
      <c r="H24" s="137">
        <v>177.2</v>
      </c>
      <c r="I24" s="172">
        <v>5.3</v>
      </c>
      <c r="J24" s="172">
        <v>1.1</v>
      </c>
      <c r="K24" s="172">
        <v>4.8</v>
      </c>
      <c r="L24" s="308">
        <v>-0.1</v>
      </c>
      <c r="M24" s="1"/>
      <c r="N24" s="1"/>
      <c r="O24" s="1"/>
    </row>
    <row r="25" spans="1:15" ht="15" customHeight="1">
      <c r="A25" s="305" t="s">
        <v>1651</v>
      </c>
      <c r="B25" s="173">
        <v>1.85</v>
      </c>
      <c r="C25" s="307">
        <v>190.9</v>
      </c>
      <c r="D25" s="307">
        <v>219.2</v>
      </c>
      <c r="E25" s="307">
        <v>224.1</v>
      </c>
      <c r="F25" s="12">
        <v>275.9</v>
      </c>
      <c r="G25" s="12">
        <v>282.1</v>
      </c>
      <c r="H25" s="137">
        <v>305.3</v>
      </c>
      <c r="I25" s="172">
        <v>17.4</v>
      </c>
      <c r="J25" s="172">
        <v>2.2</v>
      </c>
      <c r="K25" s="172">
        <v>36.2</v>
      </c>
      <c r="L25" s="308">
        <v>8.2</v>
      </c>
      <c r="M25" s="1"/>
      <c r="N25" s="1"/>
      <c r="O25" s="1"/>
    </row>
    <row r="26" spans="1:15" ht="15" customHeight="1">
      <c r="A26" s="305" t="s">
        <v>1652</v>
      </c>
      <c r="B26" s="173">
        <v>5.21</v>
      </c>
      <c r="C26" s="307">
        <v>214.9</v>
      </c>
      <c r="D26" s="307">
        <v>271.6</v>
      </c>
      <c r="E26" s="307">
        <v>279</v>
      </c>
      <c r="F26" s="12">
        <v>314.6</v>
      </c>
      <c r="G26" s="12">
        <v>314.7</v>
      </c>
      <c r="H26" s="137">
        <v>309.8</v>
      </c>
      <c r="I26" s="172">
        <v>29.8</v>
      </c>
      <c r="J26" s="172">
        <v>2.7</v>
      </c>
      <c r="K26" s="172">
        <v>11</v>
      </c>
      <c r="L26" s="308">
        <v>-1.6</v>
      </c>
      <c r="M26" s="1"/>
      <c r="N26" s="1"/>
      <c r="O26" s="1"/>
    </row>
    <row r="27" spans="1:15" ht="15" customHeight="1">
      <c r="A27" s="305" t="s">
        <v>1653</v>
      </c>
      <c r="B27" s="173">
        <v>4.05</v>
      </c>
      <c r="C27" s="307">
        <v>187.7</v>
      </c>
      <c r="D27" s="307">
        <v>213.9</v>
      </c>
      <c r="E27" s="307">
        <v>215.9</v>
      </c>
      <c r="F27" s="12">
        <v>240.6</v>
      </c>
      <c r="G27" s="12">
        <v>241</v>
      </c>
      <c r="H27" s="137">
        <v>247.8</v>
      </c>
      <c r="I27" s="172">
        <v>15</v>
      </c>
      <c r="J27" s="172">
        <v>0.9</v>
      </c>
      <c r="K27" s="172">
        <v>14.8</v>
      </c>
      <c r="L27" s="308">
        <v>2.8</v>
      </c>
      <c r="M27" s="1"/>
      <c r="N27" s="1"/>
      <c r="O27" s="1"/>
    </row>
    <row r="28" spans="1:15" ht="15" customHeight="1">
      <c r="A28" s="305" t="s">
        <v>1654</v>
      </c>
      <c r="B28" s="173">
        <v>3.07</v>
      </c>
      <c r="C28" s="307">
        <v>211</v>
      </c>
      <c r="D28" s="307">
        <v>214.4</v>
      </c>
      <c r="E28" s="307">
        <v>213.7</v>
      </c>
      <c r="F28" s="12">
        <v>210.6</v>
      </c>
      <c r="G28" s="12">
        <v>209.6</v>
      </c>
      <c r="H28" s="137">
        <v>209.7</v>
      </c>
      <c r="I28" s="172">
        <v>1.3</v>
      </c>
      <c r="J28" s="172">
        <v>-0.3</v>
      </c>
      <c r="K28" s="172">
        <v>-1.9</v>
      </c>
      <c r="L28" s="308">
        <v>0</v>
      </c>
      <c r="M28" s="1"/>
      <c r="N28" s="1"/>
      <c r="O28" s="1"/>
    </row>
    <row r="29" spans="1:15" ht="15" customHeight="1">
      <c r="A29" s="305" t="s">
        <v>1655</v>
      </c>
      <c r="B29" s="173">
        <v>1.21</v>
      </c>
      <c r="C29" s="307">
        <v>144.8</v>
      </c>
      <c r="D29" s="307">
        <v>234</v>
      </c>
      <c r="E29" s="307">
        <v>235</v>
      </c>
      <c r="F29" s="12">
        <v>304.3</v>
      </c>
      <c r="G29" s="12">
        <v>286.8</v>
      </c>
      <c r="H29" s="137">
        <v>283.3</v>
      </c>
      <c r="I29" s="172">
        <v>62.3</v>
      </c>
      <c r="J29" s="172">
        <v>0.4</v>
      </c>
      <c r="K29" s="172">
        <v>20.6</v>
      </c>
      <c r="L29" s="308">
        <v>-1.2</v>
      </c>
      <c r="M29" s="1"/>
      <c r="N29" s="1"/>
      <c r="O29" s="1"/>
    </row>
    <row r="30" spans="1:15" ht="15" customHeight="1">
      <c r="A30" s="305" t="s">
        <v>1656</v>
      </c>
      <c r="B30" s="133">
        <v>2.28</v>
      </c>
      <c r="C30" s="307">
        <v>195.9</v>
      </c>
      <c r="D30" s="307">
        <v>226.3</v>
      </c>
      <c r="E30" s="307">
        <v>226.9</v>
      </c>
      <c r="F30" s="12">
        <v>252.6</v>
      </c>
      <c r="G30" s="12">
        <v>254.9</v>
      </c>
      <c r="H30" s="137">
        <v>255.3</v>
      </c>
      <c r="I30" s="172">
        <v>15.8</v>
      </c>
      <c r="J30" s="172">
        <v>0.3</v>
      </c>
      <c r="K30" s="172">
        <v>12.5</v>
      </c>
      <c r="L30" s="308">
        <v>0.2</v>
      </c>
      <c r="M30" s="1"/>
      <c r="N30" s="1"/>
      <c r="O30" s="1"/>
    </row>
    <row r="31" spans="1:15" ht="15" customHeight="1">
      <c r="A31" s="305" t="s">
        <v>1657</v>
      </c>
      <c r="B31" s="133">
        <v>0.75</v>
      </c>
      <c r="C31" s="307">
        <v>152</v>
      </c>
      <c r="D31" s="307">
        <v>186.4</v>
      </c>
      <c r="E31" s="307">
        <v>188.6</v>
      </c>
      <c r="F31" s="12">
        <v>210.5</v>
      </c>
      <c r="G31" s="12">
        <v>214.7</v>
      </c>
      <c r="H31" s="137">
        <v>215.9</v>
      </c>
      <c r="I31" s="172">
        <v>24.1</v>
      </c>
      <c r="J31" s="172">
        <v>1.2</v>
      </c>
      <c r="K31" s="172">
        <v>14.5</v>
      </c>
      <c r="L31" s="308">
        <v>0.6</v>
      </c>
      <c r="M31" s="1"/>
      <c r="N31" s="1"/>
      <c r="O31" s="1"/>
    </row>
    <row r="32" spans="1:15" ht="15" customHeight="1">
      <c r="A32" s="305" t="s">
        <v>173</v>
      </c>
      <c r="B32" s="133">
        <v>1.53</v>
      </c>
      <c r="C32" s="307">
        <v>213</v>
      </c>
      <c r="D32" s="307">
        <v>241.7</v>
      </c>
      <c r="E32" s="307">
        <v>241.7</v>
      </c>
      <c r="F32" s="12">
        <v>267.4</v>
      </c>
      <c r="G32" s="12">
        <v>269</v>
      </c>
      <c r="H32" s="137">
        <v>269</v>
      </c>
      <c r="I32" s="172">
        <v>13.5</v>
      </c>
      <c r="J32" s="172">
        <v>0</v>
      </c>
      <c r="K32" s="172">
        <v>11.3</v>
      </c>
      <c r="L32" s="308">
        <v>0</v>
      </c>
      <c r="M32" s="1"/>
      <c r="N32" s="1"/>
      <c r="O32" s="1"/>
    </row>
    <row r="33" spans="1:15" ht="15" customHeight="1">
      <c r="A33" s="305" t="s">
        <v>174</v>
      </c>
      <c r="B33" s="133">
        <v>6.91</v>
      </c>
      <c r="C33" s="307">
        <v>238.9</v>
      </c>
      <c r="D33" s="307">
        <v>277.4</v>
      </c>
      <c r="E33" s="307">
        <v>278.2</v>
      </c>
      <c r="F33" s="12">
        <v>319.7</v>
      </c>
      <c r="G33" s="12">
        <v>327.6</v>
      </c>
      <c r="H33" s="137">
        <v>330.6</v>
      </c>
      <c r="I33" s="172">
        <v>16.5</v>
      </c>
      <c r="J33" s="172">
        <v>0.3</v>
      </c>
      <c r="K33" s="172">
        <v>18.8</v>
      </c>
      <c r="L33" s="308">
        <v>0.9</v>
      </c>
      <c r="M33" s="1"/>
      <c r="N33" s="1"/>
      <c r="O33" s="1"/>
    </row>
    <row r="34" spans="1:15" ht="15" customHeight="1">
      <c r="A34" s="300"/>
      <c r="B34" s="133"/>
      <c r="C34" s="307"/>
      <c r="D34" s="307"/>
      <c r="E34" s="307"/>
      <c r="F34" s="12"/>
      <c r="G34" s="12"/>
      <c r="H34" s="137"/>
      <c r="I34" s="171"/>
      <c r="J34" s="171"/>
      <c r="K34" s="171"/>
      <c r="L34" s="306"/>
      <c r="M34" s="1"/>
      <c r="N34" s="1"/>
      <c r="O34" s="1"/>
    </row>
    <row r="35" spans="1:15" ht="15" customHeight="1">
      <c r="A35" s="309" t="s">
        <v>175</v>
      </c>
      <c r="B35" s="169">
        <v>46.8</v>
      </c>
      <c r="C35" s="135">
        <v>212.9</v>
      </c>
      <c r="D35" s="132">
        <v>223.8</v>
      </c>
      <c r="E35" s="132">
        <v>223.8</v>
      </c>
      <c r="F35" s="132">
        <v>236.7</v>
      </c>
      <c r="G35" s="132">
        <v>239.9</v>
      </c>
      <c r="H35" s="136">
        <v>240.2</v>
      </c>
      <c r="I35" s="170">
        <v>5.1</v>
      </c>
      <c r="J35" s="170">
        <v>0</v>
      </c>
      <c r="K35" s="170">
        <v>7.3</v>
      </c>
      <c r="L35" s="304">
        <v>0.1</v>
      </c>
      <c r="M35" s="1"/>
      <c r="N35" s="1"/>
      <c r="O35" s="1"/>
    </row>
    <row r="36" spans="1:15" ht="15" customHeight="1">
      <c r="A36" s="300"/>
      <c r="B36" s="173"/>
      <c r="C36" s="307"/>
      <c r="D36" s="307"/>
      <c r="E36" s="307"/>
      <c r="F36" s="12"/>
      <c r="G36" s="12"/>
      <c r="H36" s="137"/>
      <c r="I36" s="172"/>
      <c r="J36" s="172"/>
      <c r="K36" s="172"/>
      <c r="L36" s="308"/>
      <c r="M36" s="1"/>
      <c r="N36" s="1"/>
      <c r="O36" s="1"/>
    </row>
    <row r="37" spans="1:15" ht="15" customHeight="1">
      <c r="A37" s="305" t="s">
        <v>176</v>
      </c>
      <c r="B37" s="173">
        <v>8.92</v>
      </c>
      <c r="C37" s="307">
        <v>153.8</v>
      </c>
      <c r="D37" s="307">
        <v>168.2</v>
      </c>
      <c r="E37" s="307">
        <v>168.5</v>
      </c>
      <c r="F37" s="12">
        <v>177.5</v>
      </c>
      <c r="G37" s="12">
        <v>179.5</v>
      </c>
      <c r="H37" s="137">
        <v>181</v>
      </c>
      <c r="I37" s="172">
        <v>9.6</v>
      </c>
      <c r="J37" s="172">
        <v>0.2</v>
      </c>
      <c r="K37" s="172">
        <v>7.4</v>
      </c>
      <c r="L37" s="308">
        <v>0.8</v>
      </c>
      <c r="M37" s="1"/>
      <c r="N37" s="1"/>
      <c r="O37" s="1"/>
    </row>
    <row r="38" spans="1:15" ht="15" customHeight="1">
      <c r="A38" s="305" t="s">
        <v>177</v>
      </c>
      <c r="B38" s="173" t="s">
        <v>348</v>
      </c>
      <c r="C38" s="307">
        <v>137</v>
      </c>
      <c r="D38" s="307">
        <v>148.3</v>
      </c>
      <c r="E38" s="307">
        <v>149.1</v>
      </c>
      <c r="F38" s="12">
        <v>159.1</v>
      </c>
      <c r="G38" s="12">
        <v>163</v>
      </c>
      <c r="H38" s="137">
        <v>165.7</v>
      </c>
      <c r="I38" s="172">
        <v>8.8</v>
      </c>
      <c r="J38" s="172">
        <v>0.5</v>
      </c>
      <c r="K38" s="172">
        <v>11.1</v>
      </c>
      <c r="L38" s="308">
        <v>1.7</v>
      </c>
      <c r="M38" s="1"/>
      <c r="N38" s="1"/>
      <c r="O38" s="1"/>
    </row>
    <row r="39" spans="1:15" ht="15" customHeight="1">
      <c r="A39" s="305" t="s">
        <v>178</v>
      </c>
      <c r="B39" s="173" t="s">
        <v>351</v>
      </c>
      <c r="C39" s="307">
        <v>153.6</v>
      </c>
      <c r="D39" s="307">
        <v>166.5</v>
      </c>
      <c r="E39" s="307">
        <v>166.5</v>
      </c>
      <c r="F39" s="12">
        <v>173.1</v>
      </c>
      <c r="G39" s="12">
        <v>174.6</v>
      </c>
      <c r="H39" s="137">
        <v>175.9</v>
      </c>
      <c r="I39" s="172">
        <v>8.4</v>
      </c>
      <c r="J39" s="172">
        <v>0</v>
      </c>
      <c r="K39" s="172">
        <v>5.6</v>
      </c>
      <c r="L39" s="308">
        <v>0.7</v>
      </c>
      <c r="M39" s="1"/>
      <c r="N39" s="1"/>
      <c r="O39" s="1"/>
    </row>
    <row r="40" spans="1:15" ht="15" customHeight="1">
      <c r="A40" s="305" t="s">
        <v>179</v>
      </c>
      <c r="B40" s="133">
        <v>0.89</v>
      </c>
      <c r="C40" s="307">
        <v>204.5</v>
      </c>
      <c r="D40" s="307">
        <v>234.6</v>
      </c>
      <c r="E40" s="307">
        <v>234.6</v>
      </c>
      <c r="F40" s="12">
        <v>257.7</v>
      </c>
      <c r="G40" s="12">
        <v>258.1</v>
      </c>
      <c r="H40" s="137">
        <v>258.1</v>
      </c>
      <c r="I40" s="172">
        <v>14.7</v>
      </c>
      <c r="J40" s="172">
        <v>0</v>
      </c>
      <c r="K40" s="172">
        <v>10</v>
      </c>
      <c r="L40" s="308">
        <v>0</v>
      </c>
      <c r="M40" s="1"/>
      <c r="N40" s="1"/>
      <c r="O40" s="1"/>
    </row>
    <row r="41" spans="1:15" ht="15" customHeight="1">
      <c r="A41" s="305" t="s">
        <v>180</v>
      </c>
      <c r="B41" s="133">
        <v>2.2</v>
      </c>
      <c r="C41" s="307">
        <v>154.2</v>
      </c>
      <c r="D41" s="307">
        <v>167.7</v>
      </c>
      <c r="E41" s="307">
        <v>167.7</v>
      </c>
      <c r="F41" s="12">
        <v>175.2</v>
      </c>
      <c r="G41" s="12">
        <v>178.5</v>
      </c>
      <c r="H41" s="137">
        <v>178.5</v>
      </c>
      <c r="I41" s="172">
        <v>8.8</v>
      </c>
      <c r="J41" s="172">
        <v>0</v>
      </c>
      <c r="K41" s="172">
        <v>6.4</v>
      </c>
      <c r="L41" s="308">
        <v>0</v>
      </c>
      <c r="M41" s="1"/>
      <c r="N41" s="1"/>
      <c r="O41" s="1"/>
    </row>
    <row r="42" spans="1:15" ht="15" customHeight="1">
      <c r="A42" s="305" t="s">
        <v>181</v>
      </c>
      <c r="B42" s="133">
        <v>14.87</v>
      </c>
      <c r="C42" s="307">
        <v>253.4</v>
      </c>
      <c r="D42" s="307">
        <v>250.8</v>
      </c>
      <c r="E42" s="307">
        <v>250.8</v>
      </c>
      <c r="F42" s="12">
        <v>269.4</v>
      </c>
      <c r="G42" s="12">
        <v>275.3</v>
      </c>
      <c r="H42" s="137">
        <v>275.4</v>
      </c>
      <c r="I42" s="172">
        <v>-1</v>
      </c>
      <c r="J42" s="172">
        <v>0</v>
      </c>
      <c r="K42" s="172">
        <v>9.8</v>
      </c>
      <c r="L42" s="308">
        <v>0</v>
      </c>
      <c r="M42" s="1"/>
      <c r="N42" s="1"/>
      <c r="O42" s="1"/>
    </row>
    <row r="43" spans="1:15" ht="15" customHeight="1">
      <c r="A43" s="305" t="s">
        <v>182</v>
      </c>
      <c r="B43" s="133">
        <v>3.5</v>
      </c>
      <c r="C43" s="307">
        <v>160.1</v>
      </c>
      <c r="D43" s="307">
        <v>178.5</v>
      </c>
      <c r="E43" s="307">
        <v>178.5</v>
      </c>
      <c r="F43" s="12">
        <v>186.6</v>
      </c>
      <c r="G43" s="12">
        <v>194.3</v>
      </c>
      <c r="H43" s="137">
        <v>194.3</v>
      </c>
      <c r="I43" s="172">
        <v>11.5</v>
      </c>
      <c r="J43" s="172">
        <v>0</v>
      </c>
      <c r="K43" s="172">
        <v>8.9</v>
      </c>
      <c r="L43" s="308">
        <v>0</v>
      </c>
      <c r="M43" s="1"/>
      <c r="N43" s="1"/>
      <c r="O43" s="1"/>
    </row>
    <row r="44" spans="1:15" ht="15" customHeight="1">
      <c r="A44" s="305" t="s">
        <v>183</v>
      </c>
      <c r="B44" s="133">
        <v>4.19</v>
      </c>
      <c r="C44" s="307">
        <v>176.9</v>
      </c>
      <c r="D44" s="307">
        <v>187.4</v>
      </c>
      <c r="E44" s="307">
        <v>187.4</v>
      </c>
      <c r="F44" s="12">
        <v>198.3</v>
      </c>
      <c r="G44" s="12">
        <v>198.3</v>
      </c>
      <c r="H44" s="137">
        <v>198.3</v>
      </c>
      <c r="I44" s="172">
        <v>5.9</v>
      </c>
      <c r="J44" s="172">
        <v>0</v>
      </c>
      <c r="K44" s="172">
        <v>5.8</v>
      </c>
      <c r="L44" s="308">
        <v>0</v>
      </c>
      <c r="M44" s="1"/>
      <c r="N44" s="1"/>
      <c r="O44" s="1"/>
    </row>
    <row r="45" spans="1:15" ht="15" customHeight="1">
      <c r="A45" s="305" t="s">
        <v>184</v>
      </c>
      <c r="B45" s="133">
        <v>1.26</v>
      </c>
      <c r="C45" s="307">
        <v>187.6</v>
      </c>
      <c r="D45" s="307">
        <v>202.6</v>
      </c>
      <c r="E45" s="307">
        <v>202.9</v>
      </c>
      <c r="F45" s="12">
        <v>206.5</v>
      </c>
      <c r="G45" s="12">
        <v>209.4</v>
      </c>
      <c r="H45" s="137">
        <v>208.1</v>
      </c>
      <c r="I45" s="172">
        <v>8.2</v>
      </c>
      <c r="J45" s="172">
        <v>0.1</v>
      </c>
      <c r="K45" s="172">
        <v>2.6</v>
      </c>
      <c r="L45" s="308">
        <v>-0.6</v>
      </c>
      <c r="M45" s="1"/>
      <c r="N45" s="1"/>
      <c r="O45" s="1"/>
    </row>
    <row r="46" spans="1:15" ht="15" customHeight="1">
      <c r="A46" s="305" t="s">
        <v>185</v>
      </c>
      <c r="B46" s="173" t="s">
        <v>352</v>
      </c>
      <c r="C46" s="307">
        <v>375.6</v>
      </c>
      <c r="D46" s="307">
        <v>347.8</v>
      </c>
      <c r="E46" s="307">
        <v>347.6</v>
      </c>
      <c r="F46" s="12">
        <v>380.1</v>
      </c>
      <c r="G46" s="12">
        <v>389.2</v>
      </c>
      <c r="H46" s="137">
        <v>389.7</v>
      </c>
      <c r="I46" s="172">
        <v>-7.5</v>
      </c>
      <c r="J46" s="172">
        <v>-0.1</v>
      </c>
      <c r="K46" s="172">
        <v>12.1</v>
      </c>
      <c r="L46" s="308">
        <v>0.1</v>
      </c>
      <c r="M46" s="1"/>
      <c r="N46" s="1"/>
      <c r="O46" s="1"/>
    </row>
    <row r="47" spans="1:15" ht="15" customHeight="1">
      <c r="A47" s="305" t="s">
        <v>186</v>
      </c>
      <c r="B47" s="133">
        <v>4.03</v>
      </c>
      <c r="C47" s="307">
        <v>261.6</v>
      </c>
      <c r="D47" s="307">
        <v>293.5</v>
      </c>
      <c r="E47" s="307">
        <v>293.5</v>
      </c>
      <c r="F47" s="12">
        <v>289.8</v>
      </c>
      <c r="G47" s="12">
        <v>293</v>
      </c>
      <c r="H47" s="137">
        <v>293</v>
      </c>
      <c r="I47" s="172">
        <v>12.2</v>
      </c>
      <c r="J47" s="172">
        <v>0</v>
      </c>
      <c r="K47" s="172">
        <v>-0.2</v>
      </c>
      <c r="L47" s="308">
        <v>0</v>
      </c>
      <c r="M47" s="1"/>
      <c r="N47" s="1"/>
      <c r="O47" s="1"/>
    </row>
    <row r="48" spans="1:15" ht="15" customHeight="1">
      <c r="A48" s="305" t="s">
        <v>187</v>
      </c>
      <c r="B48" s="133">
        <v>3.61</v>
      </c>
      <c r="C48" s="307">
        <v>277.4</v>
      </c>
      <c r="D48" s="307">
        <v>312.8</v>
      </c>
      <c r="E48" s="307">
        <v>312.8</v>
      </c>
      <c r="F48" s="12">
        <v>308.8</v>
      </c>
      <c r="G48" s="12">
        <v>312.3</v>
      </c>
      <c r="H48" s="137">
        <v>312.3</v>
      </c>
      <c r="I48" s="172">
        <v>12.8</v>
      </c>
      <c r="J48" s="172">
        <v>0</v>
      </c>
      <c r="K48" s="172">
        <v>-0.2</v>
      </c>
      <c r="L48" s="308">
        <v>0</v>
      </c>
      <c r="M48" s="1"/>
      <c r="N48" s="1"/>
      <c r="O48" s="1"/>
    </row>
    <row r="49" spans="1:15" ht="15" customHeight="1">
      <c r="A49" s="305" t="s">
        <v>188</v>
      </c>
      <c r="B49" s="133">
        <v>2.54</v>
      </c>
      <c r="C49" s="307">
        <v>302.4</v>
      </c>
      <c r="D49" s="307">
        <v>353.2</v>
      </c>
      <c r="E49" s="307">
        <v>353.2</v>
      </c>
      <c r="F49" s="12">
        <v>344.7</v>
      </c>
      <c r="G49" s="12">
        <v>344.7</v>
      </c>
      <c r="H49" s="137">
        <v>344.7</v>
      </c>
      <c r="I49" s="172">
        <v>16.8</v>
      </c>
      <c r="J49" s="172">
        <v>0</v>
      </c>
      <c r="K49" s="172">
        <v>-2.4</v>
      </c>
      <c r="L49" s="308">
        <v>0</v>
      </c>
      <c r="M49" s="1"/>
      <c r="N49" s="1"/>
      <c r="O49" s="1"/>
    </row>
    <row r="50" spans="1:15" ht="15" customHeight="1">
      <c r="A50" s="305" t="s">
        <v>189</v>
      </c>
      <c r="B50" s="133">
        <v>1.07</v>
      </c>
      <c r="C50" s="307">
        <v>212.6</v>
      </c>
      <c r="D50" s="307">
        <v>209.9</v>
      </c>
      <c r="E50" s="307">
        <v>209.9</v>
      </c>
      <c r="F50" s="12">
        <v>213.7</v>
      </c>
      <c r="G50" s="12">
        <v>230.8</v>
      </c>
      <c r="H50" s="137">
        <v>230.8</v>
      </c>
      <c r="I50" s="172">
        <v>-1.3</v>
      </c>
      <c r="J50" s="172">
        <v>0</v>
      </c>
      <c r="K50" s="172">
        <v>10</v>
      </c>
      <c r="L50" s="308">
        <v>0</v>
      </c>
      <c r="M50" s="1"/>
      <c r="N50" s="1"/>
      <c r="O50" s="1"/>
    </row>
    <row r="51" spans="1:15" ht="15" customHeight="1">
      <c r="A51" s="305" t="s">
        <v>198</v>
      </c>
      <c r="B51" s="133">
        <v>0.42</v>
      </c>
      <c r="C51" s="307">
        <v>126.6</v>
      </c>
      <c r="D51" s="307">
        <v>126.7</v>
      </c>
      <c r="E51" s="307">
        <v>126.7</v>
      </c>
      <c r="F51" s="12">
        <v>126.7</v>
      </c>
      <c r="G51" s="12">
        <v>126.7</v>
      </c>
      <c r="H51" s="137">
        <v>126.7</v>
      </c>
      <c r="I51" s="172">
        <v>0.1</v>
      </c>
      <c r="J51" s="172">
        <v>0</v>
      </c>
      <c r="K51" s="172">
        <v>0</v>
      </c>
      <c r="L51" s="308">
        <v>0</v>
      </c>
      <c r="M51" s="1"/>
      <c r="N51" s="1"/>
      <c r="O51" s="1"/>
    </row>
    <row r="52" spans="1:15" ht="15" customHeight="1">
      <c r="A52" s="305" t="s">
        <v>202</v>
      </c>
      <c r="B52" s="133">
        <v>8.03</v>
      </c>
      <c r="C52" s="307">
        <v>192.3</v>
      </c>
      <c r="D52" s="307">
        <v>202.2</v>
      </c>
      <c r="E52" s="307">
        <v>202.2</v>
      </c>
      <c r="F52" s="12">
        <v>205.8</v>
      </c>
      <c r="G52" s="12">
        <v>208.1</v>
      </c>
      <c r="H52" s="137">
        <v>208.1</v>
      </c>
      <c r="I52" s="172">
        <v>5.1</v>
      </c>
      <c r="J52" s="172">
        <v>0</v>
      </c>
      <c r="K52" s="172">
        <v>2.9</v>
      </c>
      <c r="L52" s="308">
        <v>0</v>
      </c>
      <c r="M52" s="1"/>
      <c r="N52" s="1"/>
      <c r="O52" s="1"/>
    </row>
    <row r="53" spans="1:15" ht="15" customHeight="1">
      <c r="A53" s="305" t="s">
        <v>203</v>
      </c>
      <c r="B53" s="133">
        <v>6.21</v>
      </c>
      <c r="C53" s="307">
        <v>200.2</v>
      </c>
      <c r="D53" s="307">
        <v>209.8</v>
      </c>
      <c r="E53" s="307">
        <v>209.8</v>
      </c>
      <c r="F53" s="12">
        <v>213.6</v>
      </c>
      <c r="G53" s="12">
        <v>215.8</v>
      </c>
      <c r="H53" s="137">
        <v>215.8</v>
      </c>
      <c r="I53" s="172">
        <v>4.8</v>
      </c>
      <c r="J53" s="172">
        <v>0</v>
      </c>
      <c r="K53" s="172">
        <v>2.9</v>
      </c>
      <c r="L53" s="308">
        <v>0</v>
      </c>
      <c r="M53" s="1"/>
      <c r="N53" s="1"/>
      <c r="O53" s="1"/>
    </row>
    <row r="54" spans="1:15" ht="15" customHeight="1">
      <c r="A54" s="305" t="s">
        <v>204</v>
      </c>
      <c r="B54" s="133">
        <v>1.82</v>
      </c>
      <c r="C54" s="307">
        <v>164.8</v>
      </c>
      <c r="D54" s="307">
        <v>175.9</v>
      </c>
      <c r="E54" s="307">
        <v>175.9</v>
      </c>
      <c r="F54" s="12">
        <v>178.4</v>
      </c>
      <c r="G54" s="12">
        <v>180.7</v>
      </c>
      <c r="H54" s="137">
        <v>180.7</v>
      </c>
      <c r="I54" s="172">
        <v>6.7</v>
      </c>
      <c r="J54" s="172">
        <v>0</v>
      </c>
      <c r="K54" s="172">
        <v>2.7</v>
      </c>
      <c r="L54" s="308">
        <v>0</v>
      </c>
      <c r="M54" s="1"/>
      <c r="N54" s="1"/>
      <c r="O54" s="1"/>
    </row>
    <row r="55" spans="1:15" ht="15" customHeight="1">
      <c r="A55" s="305" t="s">
        <v>205</v>
      </c>
      <c r="B55" s="133">
        <v>7.09</v>
      </c>
      <c r="C55" s="307">
        <v>225.1</v>
      </c>
      <c r="D55" s="307">
        <v>243.2</v>
      </c>
      <c r="E55" s="307">
        <v>243.1</v>
      </c>
      <c r="F55" s="12">
        <v>269.5</v>
      </c>
      <c r="G55" s="12">
        <v>269.8</v>
      </c>
      <c r="H55" s="137">
        <v>269.8</v>
      </c>
      <c r="I55" s="172">
        <v>8</v>
      </c>
      <c r="J55" s="172">
        <v>0</v>
      </c>
      <c r="K55" s="172">
        <v>11</v>
      </c>
      <c r="L55" s="308">
        <v>0</v>
      </c>
      <c r="M55" s="1"/>
      <c r="N55" s="1"/>
      <c r="O55" s="1"/>
    </row>
    <row r="56" spans="1:15" ht="15" customHeight="1">
      <c r="A56" s="305" t="s">
        <v>206</v>
      </c>
      <c r="B56" s="133">
        <v>4.78</v>
      </c>
      <c r="C56" s="307">
        <v>248.2</v>
      </c>
      <c r="D56" s="307">
        <v>269.1</v>
      </c>
      <c r="E56" s="307">
        <v>269.1</v>
      </c>
      <c r="F56" s="12">
        <v>299.2</v>
      </c>
      <c r="G56" s="12">
        <v>299.2</v>
      </c>
      <c r="H56" s="137">
        <v>299.2</v>
      </c>
      <c r="I56" s="172">
        <v>8.4</v>
      </c>
      <c r="J56" s="172">
        <v>0</v>
      </c>
      <c r="K56" s="172">
        <v>11.2</v>
      </c>
      <c r="L56" s="308">
        <v>0</v>
      </c>
      <c r="M56" s="1"/>
      <c r="N56" s="1"/>
      <c r="O56" s="1"/>
    </row>
    <row r="57" spans="1:15" ht="15" customHeight="1">
      <c r="A57" s="305" t="s">
        <v>207</v>
      </c>
      <c r="B57" s="133">
        <v>1.63</v>
      </c>
      <c r="C57" s="307">
        <v>164.7</v>
      </c>
      <c r="D57" s="307">
        <v>176.3</v>
      </c>
      <c r="E57" s="307">
        <v>176.3</v>
      </c>
      <c r="F57" s="12">
        <v>199.5</v>
      </c>
      <c r="G57" s="12">
        <v>199.5</v>
      </c>
      <c r="H57" s="137">
        <v>199.5</v>
      </c>
      <c r="I57" s="172">
        <v>7</v>
      </c>
      <c r="J57" s="172">
        <v>0</v>
      </c>
      <c r="K57" s="172">
        <v>13.2</v>
      </c>
      <c r="L57" s="308">
        <v>0</v>
      </c>
      <c r="M57" s="1"/>
      <c r="N57" s="1"/>
      <c r="O57" s="1"/>
    </row>
    <row r="58" spans="1:15" ht="15" customHeight="1">
      <c r="A58" s="305" t="s">
        <v>208</v>
      </c>
      <c r="B58" s="133">
        <v>0.68</v>
      </c>
      <c r="C58" s="307">
        <v>216</v>
      </c>
      <c r="D58" s="307">
        <v>228.8</v>
      </c>
      <c r="E58" s="307">
        <v>227.4</v>
      </c>
      <c r="F58" s="12">
        <v>240.6</v>
      </c>
      <c r="G58" s="12">
        <v>243.1</v>
      </c>
      <c r="H58" s="137">
        <v>243.7</v>
      </c>
      <c r="I58" s="172">
        <v>5.3</v>
      </c>
      <c r="J58" s="172">
        <v>-0.6</v>
      </c>
      <c r="K58" s="172">
        <v>7.2</v>
      </c>
      <c r="L58" s="308">
        <v>0.2</v>
      </c>
      <c r="M58" s="1"/>
      <c r="N58" s="1"/>
      <c r="O58" s="1"/>
    </row>
    <row r="59" spans="1:15" ht="15" customHeight="1">
      <c r="A59" s="310" t="s">
        <v>209</v>
      </c>
      <c r="B59" s="174">
        <v>1.66</v>
      </c>
      <c r="C59" s="307">
        <v>191.4</v>
      </c>
      <c r="D59" s="307">
        <v>224.9</v>
      </c>
      <c r="E59" s="307">
        <v>224.9</v>
      </c>
      <c r="F59" s="175">
        <v>242.6</v>
      </c>
      <c r="G59" s="175">
        <v>245.9</v>
      </c>
      <c r="H59" s="141">
        <v>245.9</v>
      </c>
      <c r="I59" s="176">
        <v>17.5</v>
      </c>
      <c r="J59" s="176">
        <v>0</v>
      </c>
      <c r="K59" s="176">
        <v>9.3</v>
      </c>
      <c r="L59" s="311">
        <v>0</v>
      </c>
      <c r="M59" s="1"/>
      <c r="N59" s="1"/>
      <c r="O59" s="1"/>
    </row>
    <row r="60" spans="1:15" ht="15" customHeight="1">
      <c r="A60" s="312" t="s">
        <v>411</v>
      </c>
      <c r="B60" s="177">
        <v>2.7129871270971364</v>
      </c>
      <c r="C60" s="178">
        <v>609.8</v>
      </c>
      <c r="D60" s="179">
        <v>515.8</v>
      </c>
      <c r="E60" s="179">
        <v>515.8</v>
      </c>
      <c r="F60" s="179">
        <v>570.6</v>
      </c>
      <c r="G60" s="179">
        <v>585.9</v>
      </c>
      <c r="H60" s="180">
        <v>585.9</v>
      </c>
      <c r="I60" s="172">
        <v>-15.4</v>
      </c>
      <c r="J60" s="172">
        <v>0</v>
      </c>
      <c r="K60" s="172">
        <v>13.6</v>
      </c>
      <c r="L60" s="308">
        <v>0</v>
      </c>
      <c r="M60" s="1"/>
      <c r="N60" s="1"/>
      <c r="O60" s="1"/>
    </row>
    <row r="61" spans="1:15" ht="15" customHeight="1" thickBot="1">
      <c r="A61" s="313" t="s">
        <v>412</v>
      </c>
      <c r="B61" s="181">
        <v>97.28701000738475</v>
      </c>
      <c r="C61" s="182">
        <v>197.4</v>
      </c>
      <c r="D61" s="182">
        <v>223.1</v>
      </c>
      <c r="E61" s="182">
        <v>226.4</v>
      </c>
      <c r="F61" s="182">
        <v>242.3</v>
      </c>
      <c r="G61" s="182">
        <v>244.9</v>
      </c>
      <c r="H61" s="183">
        <v>247.4</v>
      </c>
      <c r="I61" s="184">
        <v>14.7</v>
      </c>
      <c r="J61" s="184">
        <v>1.5</v>
      </c>
      <c r="K61" s="184">
        <v>9.3</v>
      </c>
      <c r="L61" s="314">
        <v>1</v>
      </c>
      <c r="M61" s="1"/>
      <c r="N61" s="1"/>
      <c r="O61" s="1"/>
    </row>
    <row r="62" spans="1:12" ht="15" customHeight="1" thickTop="1">
      <c r="A62" s="1746" t="s">
        <v>210</v>
      </c>
      <c r="B62" s="1747"/>
      <c r="C62" s="1748"/>
      <c r="D62" s="1747"/>
      <c r="E62" s="1748"/>
      <c r="F62" s="1747"/>
      <c r="G62" s="1747"/>
      <c r="H62" s="1747"/>
      <c r="I62" s="1747"/>
      <c r="J62" s="1747"/>
      <c r="K62" s="1747"/>
      <c r="L62" s="1749"/>
    </row>
    <row r="63" spans="1:17" ht="15" customHeight="1">
      <c r="A63" s="315" t="s">
        <v>413</v>
      </c>
      <c r="B63" s="169">
        <v>100</v>
      </c>
      <c r="C63" s="135">
        <v>197.9</v>
      </c>
      <c r="D63" s="132">
        <v>222.5</v>
      </c>
      <c r="E63" s="132">
        <v>226.6</v>
      </c>
      <c r="F63" s="185">
        <v>239</v>
      </c>
      <c r="G63" s="185">
        <v>242.7</v>
      </c>
      <c r="H63" s="186">
        <v>245.4</v>
      </c>
      <c r="I63" s="170">
        <v>14.5</v>
      </c>
      <c r="J63" s="170">
        <v>1.8</v>
      </c>
      <c r="K63" s="170">
        <v>8.3</v>
      </c>
      <c r="L63" s="304">
        <v>1.1</v>
      </c>
      <c r="M63" s="1"/>
      <c r="N63" s="1"/>
      <c r="P63" s="1"/>
      <c r="Q63" s="1"/>
    </row>
    <row r="64" spans="1:16" ht="15" customHeight="1">
      <c r="A64" s="300" t="s">
        <v>414</v>
      </c>
      <c r="B64" s="187">
        <v>51.53</v>
      </c>
      <c r="C64" s="179">
        <v>191.7</v>
      </c>
      <c r="D64" s="179">
        <v>231.4</v>
      </c>
      <c r="E64" s="179">
        <v>239.5</v>
      </c>
      <c r="F64" s="179">
        <v>253.9</v>
      </c>
      <c r="G64" s="179">
        <v>258.2</v>
      </c>
      <c r="H64" s="180">
        <v>263</v>
      </c>
      <c r="I64" s="172">
        <v>24.9</v>
      </c>
      <c r="J64" s="172">
        <v>3.5</v>
      </c>
      <c r="K64" s="172">
        <v>9.8</v>
      </c>
      <c r="L64" s="308">
        <v>1.9</v>
      </c>
      <c r="M64" s="1"/>
      <c r="N64" s="1"/>
      <c r="P64" s="1"/>
    </row>
    <row r="65" spans="1:16" ht="15" customHeight="1">
      <c r="A65" s="300" t="s">
        <v>415</v>
      </c>
      <c r="B65" s="188">
        <v>48.47</v>
      </c>
      <c r="C65" s="175">
        <v>204.6</v>
      </c>
      <c r="D65" s="175">
        <v>212.9</v>
      </c>
      <c r="E65" s="175">
        <v>212.9</v>
      </c>
      <c r="F65" s="175">
        <v>223.1</v>
      </c>
      <c r="G65" s="175">
        <v>226.2</v>
      </c>
      <c r="H65" s="141">
        <v>226.6</v>
      </c>
      <c r="I65" s="176">
        <v>4.1</v>
      </c>
      <c r="J65" s="176">
        <v>0</v>
      </c>
      <c r="K65" s="176">
        <v>6.4</v>
      </c>
      <c r="L65" s="311">
        <v>0.2</v>
      </c>
      <c r="M65" s="1"/>
      <c r="N65" s="1"/>
      <c r="P65" s="1"/>
    </row>
    <row r="66" spans="1:16" ht="15" customHeight="1">
      <c r="A66" s="300" t="s">
        <v>416</v>
      </c>
      <c r="B66" s="134">
        <v>81.26</v>
      </c>
      <c r="C66" s="178">
        <v>188.6</v>
      </c>
      <c r="D66" s="179">
        <v>219.8</v>
      </c>
      <c r="E66" s="179">
        <v>224.7</v>
      </c>
      <c r="F66" s="12">
        <v>236.2</v>
      </c>
      <c r="G66" s="12">
        <v>239.3</v>
      </c>
      <c r="H66" s="137">
        <v>242.5</v>
      </c>
      <c r="I66" s="172">
        <v>19.1</v>
      </c>
      <c r="J66" s="172">
        <v>2.2</v>
      </c>
      <c r="K66" s="172">
        <v>7.9</v>
      </c>
      <c r="L66" s="308">
        <v>1.3</v>
      </c>
      <c r="M66" s="1"/>
      <c r="N66" s="1"/>
      <c r="P66" s="1"/>
    </row>
    <row r="67" spans="1:16" ht="15" customHeight="1">
      <c r="A67" s="300" t="s">
        <v>417</v>
      </c>
      <c r="B67" s="168">
        <v>18.74</v>
      </c>
      <c r="C67" s="189">
        <v>238.3</v>
      </c>
      <c r="D67" s="175">
        <v>234.1</v>
      </c>
      <c r="E67" s="175">
        <v>234.6</v>
      </c>
      <c r="F67" s="175">
        <v>251.2</v>
      </c>
      <c r="G67" s="175">
        <v>257.3</v>
      </c>
      <c r="H67" s="141">
        <v>258</v>
      </c>
      <c r="I67" s="176">
        <v>-1.6</v>
      </c>
      <c r="J67" s="176">
        <v>0.2</v>
      </c>
      <c r="K67" s="176">
        <v>10</v>
      </c>
      <c r="L67" s="311">
        <v>0.3</v>
      </c>
      <c r="M67" s="1"/>
      <c r="N67" s="1"/>
      <c r="P67" s="1"/>
    </row>
    <row r="68" spans="1:16" ht="15" customHeight="1">
      <c r="A68" s="300" t="s">
        <v>418</v>
      </c>
      <c r="B68" s="134">
        <v>68.86</v>
      </c>
      <c r="C68" s="178">
        <v>198.3</v>
      </c>
      <c r="D68" s="179">
        <v>222.8</v>
      </c>
      <c r="E68" s="179">
        <v>228.5</v>
      </c>
      <c r="F68" s="12">
        <v>238.2</v>
      </c>
      <c r="G68" s="12">
        <v>242.1</v>
      </c>
      <c r="H68" s="137">
        <v>245.7</v>
      </c>
      <c r="I68" s="172">
        <v>15.2</v>
      </c>
      <c r="J68" s="172">
        <v>2.6</v>
      </c>
      <c r="K68" s="172">
        <v>7.5</v>
      </c>
      <c r="L68" s="308">
        <v>1.5</v>
      </c>
      <c r="M68" s="1"/>
      <c r="N68" s="1"/>
      <c r="P68" s="1"/>
    </row>
    <row r="69" spans="1:16" ht="15" customHeight="1">
      <c r="A69" s="300" t="s">
        <v>419</v>
      </c>
      <c r="B69" s="168">
        <v>31.14</v>
      </c>
      <c r="C69" s="189">
        <v>197.1</v>
      </c>
      <c r="D69" s="175">
        <v>221.6</v>
      </c>
      <c r="E69" s="175">
        <v>222.4</v>
      </c>
      <c r="F69" s="175">
        <v>240.8</v>
      </c>
      <c r="G69" s="175">
        <v>244</v>
      </c>
      <c r="H69" s="141">
        <v>244.6</v>
      </c>
      <c r="I69" s="176">
        <v>12.8</v>
      </c>
      <c r="J69" s="176">
        <v>0.4</v>
      </c>
      <c r="K69" s="176">
        <v>10</v>
      </c>
      <c r="L69" s="311">
        <v>0.2</v>
      </c>
      <c r="M69" s="1"/>
      <c r="N69" s="1"/>
      <c r="P69" s="1"/>
    </row>
    <row r="70" spans="1:16" ht="15" customHeight="1">
      <c r="A70" s="300" t="s">
        <v>420</v>
      </c>
      <c r="B70" s="134">
        <v>17.03</v>
      </c>
      <c r="C70" s="178">
        <v>259</v>
      </c>
      <c r="D70" s="179">
        <v>264.7</v>
      </c>
      <c r="E70" s="179">
        <v>264.9</v>
      </c>
      <c r="F70" s="12">
        <v>286</v>
      </c>
      <c r="G70" s="12">
        <v>287.2</v>
      </c>
      <c r="H70" s="137">
        <v>288.3</v>
      </c>
      <c r="I70" s="172">
        <v>2.3</v>
      </c>
      <c r="J70" s="172">
        <v>0.1</v>
      </c>
      <c r="K70" s="172">
        <v>8.8</v>
      </c>
      <c r="L70" s="308">
        <v>0.4</v>
      </c>
      <c r="M70" s="1"/>
      <c r="N70" s="1"/>
      <c r="P70" s="1"/>
    </row>
    <row r="71" spans="1:16" ht="15" customHeight="1">
      <c r="A71" s="316" t="s">
        <v>421</v>
      </c>
      <c r="B71" s="168">
        <v>82.97</v>
      </c>
      <c r="C71" s="189">
        <v>185.4</v>
      </c>
      <c r="D71" s="175">
        <v>213.8</v>
      </c>
      <c r="E71" s="175">
        <v>218.7</v>
      </c>
      <c r="F71" s="175">
        <v>229.3</v>
      </c>
      <c r="G71" s="175">
        <v>233.5</v>
      </c>
      <c r="H71" s="141">
        <v>236.6</v>
      </c>
      <c r="I71" s="176">
        <v>18</v>
      </c>
      <c r="J71" s="176">
        <v>2.3</v>
      </c>
      <c r="K71" s="176">
        <v>8.2</v>
      </c>
      <c r="L71" s="311">
        <v>1.3</v>
      </c>
      <c r="M71" s="1"/>
      <c r="N71" s="1"/>
      <c r="P71" s="1"/>
    </row>
    <row r="72" spans="1:16" ht="15" customHeight="1">
      <c r="A72" s="317" t="s">
        <v>411</v>
      </c>
      <c r="B72" s="177">
        <v>3.0403594784183583</v>
      </c>
      <c r="C72" s="307">
        <v>577.1</v>
      </c>
      <c r="D72" s="307">
        <v>490</v>
      </c>
      <c r="E72" s="307">
        <v>490</v>
      </c>
      <c r="F72" s="179">
        <v>538</v>
      </c>
      <c r="G72" s="179">
        <v>552.4</v>
      </c>
      <c r="H72" s="180">
        <v>552.4</v>
      </c>
      <c r="I72" s="172">
        <v>-15.1</v>
      </c>
      <c r="J72" s="172">
        <v>0</v>
      </c>
      <c r="K72" s="172">
        <v>12.7</v>
      </c>
      <c r="L72" s="308">
        <v>0</v>
      </c>
      <c r="M72" s="1"/>
      <c r="N72" s="1"/>
      <c r="P72" s="1"/>
    </row>
    <row r="73" spans="1:16" ht="15" customHeight="1">
      <c r="A73" s="318" t="s">
        <v>412</v>
      </c>
      <c r="B73" s="174">
        <v>96.95964052158165</v>
      </c>
      <c r="C73" s="307">
        <v>186.1</v>
      </c>
      <c r="D73" s="307">
        <v>214.1</v>
      </c>
      <c r="E73" s="307">
        <v>218.3</v>
      </c>
      <c r="F73" s="175">
        <v>229.6</v>
      </c>
      <c r="G73" s="175">
        <v>233</v>
      </c>
      <c r="H73" s="141">
        <v>235.7</v>
      </c>
      <c r="I73" s="176">
        <v>17.3</v>
      </c>
      <c r="J73" s="176">
        <v>2</v>
      </c>
      <c r="K73" s="176">
        <v>8</v>
      </c>
      <c r="L73" s="311">
        <v>1.2</v>
      </c>
      <c r="M73" s="1"/>
      <c r="N73" s="1"/>
      <c r="P73" s="1"/>
    </row>
    <row r="74" spans="1:12" ht="15" customHeight="1">
      <c r="A74" s="1750" t="s">
        <v>578</v>
      </c>
      <c r="B74" s="1751"/>
      <c r="C74" s="1751"/>
      <c r="D74" s="1751"/>
      <c r="E74" s="1751"/>
      <c r="F74" s="1751"/>
      <c r="G74" s="1751"/>
      <c r="H74" s="1751"/>
      <c r="I74" s="1751"/>
      <c r="J74" s="1751"/>
      <c r="K74" s="1751"/>
      <c r="L74" s="1752"/>
    </row>
    <row r="75" spans="1:14" ht="15" customHeight="1">
      <c r="A75" s="319" t="s">
        <v>413</v>
      </c>
      <c r="B75" s="190">
        <v>100</v>
      </c>
      <c r="C75" s="303">
        <v>213.6</v>
      </c>
      <c r="D75" s="303">
        <v>235.8</v>
      </c>
      <c r="E75" s="303">
        <v>238.1</v>
      </c>
      <c r="F75" s="191">
        <v>256.5</v>
      </c>
      <c r="G75" s="132">
        <v>258.8</v>
      </c>
      <c r="H75" s="136">
        <v>261.1</v>
      </c>
      <c r="I75" s="192">
        <v>11.5</v>
      </c>
      <c r="J75" s="192">
        <v>1</v>
      </c>
      <c r="K75" s="192">
        <v>9.7</v>
      </c>
      <c r="L75" s="320">
        <v>0.9</v>
      </c>
      <c r="M75" s="1"/>
      <c r="N75" s="1"/>
    </row>
    <row r="76" spans="1:14" ht="15" customHeight="1">
      <c r="A76" s="300" t="s">
        <v>414</v>
      </c>
      <c r="B76" s="173">
        <v>54.98</v>
      </c>
      <c r="C76" s="178">
        <v>209.3</v>
      </c>
      <c r="D76" s="179">
        <v>239.5</v>
      </c>
      <c r="E76" s="179">
        <v>243.8</v>
      </c>
      <c r="F76" s="12">
        <v>266.3</v>
      </c>
      <c r="G76" s="12">
        <v>267.7</v>
      </c>
      <c r="H76" s="137">
        <v>271.8</v>
      </c>
      <c r="I76" s="172">
        <v>16.5</v>
      </c>
      <c r="J76" s="172">
        <v>1.8</v>
      </c>
      <c r="K76" s="172">
        <v>11.5</v>
      </c>
      <c r="L76" s="308">
        <v>1.5</v>
      </c>
      <c r="M76" s="1"/>
      <c r="N76" s="1"/>
    </row>
    <row r="77" spans="1:14" ht="15" customHeight="1">
      <c r="A77" s="321" t="s">
        <v>415</v>
      </c>
      <c r="B77" s="188">
        <v>45.02</v>
      </c>
      <c r="C77" s="189">
        <v>218.9</v>
      </c>
      <c r="D77" s="175">
        <v>231.2</v>
      </c>
      <c r="E77" s="175">
        <v>231.2</v>
      </c>
      <c r="F77" s="175">
        <v>244.5</v>
      </c>
      <c r="G77" s="175">
        <v>247.9</v>
      </c>
      <c r="H77" s="141">
        <v>248.2</v>
      </c>
      <c r="I77" s="176">
        <v>5.6</v>
      </c>
      <c r="J77" s="176">
        <v>0</v>
      </c>
      <c r="K77" s="176">
        <v>7.4</v>
      </c>
      <c r="L77" s="311">
        <v>0.1</v>
      </c>
      <c r="M77" s="1"/>
      <c r="N77" s="1"/>
    </row>
    <row r="78" spans="1:14" ht="15" customHeight="1">
      <c r="A78" s="317" t="s">
        <v>411</v>
      </c>
      <c r="B78" s="177">
        <v>2.5436097629598367</v>
      </c>
      <c r="C78" s="178">
        <v>612.8</v>
      </c>
      <c r="D78" s="179">
        <v>517.5</v>
      </c>
      <c r="E78" s="179">
        <v>517.5</v>
      </c>
      <c r="F78" s="179">
        <v>573</v>
      </c>
      <c r="G78" s="179">
        <v>588.2</v>
      </c>
      <c r="H78" s="180">
        <v>588.2</v>
      </c>
      <c r="I78" s="172">
        <v>-15.6</v>
      </c>
      <c r="J78" s="172">
        <v>0</v>
      </c>
      <c r="K78" s="172">
        <v>13.7</v>
      </c>
      <c r="L78" s="308">
        <v>0</v>
      </c>
      <c r="M78" s="1"/>
      <c r="N78" s="1"/>
    </row>
    <row r="79" spans="1:14" ht="15" customHeight="1">
      <c r="A79" s="318" t="s">
        <v>412</v>
      </c>
      <c r="B79" s="174">
        <v>97.45639023704015</v>
      </c>
      <c r="C79" s="189">
        <v>203.2</v>
      </c>
      <c r="D79" s="175">
        <v>228.4</v>
      </c>
      <c r="E79" s="175">
        <v>230.8</v>
      </c>
      <c r="F79" s="175">
        <v>248.2</v>
      </c>
      <c r="G79" s="175">
        <v>250.2</v>
      </c>
      <c r="H79" s="141">
        <v>252.6</v>
      </c>
      <c r="I79" s="176">
        <v>13.6</v>
      </c>
      <c r="J79" s="176">
        <v>1.1</v>
      </c>
      <c r="K79" s="176">
        <v>9.4</v>
      </c>
      <c r="L79" s="311">
        <v>1</v>
      </c>
      <c r="M79" s="1"/>
      <c r="N79" s="1"/>
    </row>
    <row r="80" spans="1:12" ht="15" customHeight="1">
      <c r="A80" s="1750" t="s">
        <v>211</v>
      </c>
      <c r="B80" s="1751"/>
      <c r="C80" s="1751"/>
      <c r="D80" s="1751"/>
      <c r="E80" s="1751"/>
      <c r="F80" s="1751"/>
      <c r="G80" s="1751"/>
      <c r="H80" s="1751"/>
      <c r="I80" s="1751"/>
      <c r="J80" s="1751"/>
      <c r="K80" s="1751"/>
      <c r="L80" s="1752"/>
    </row>
    <row r="81" spans="1:12" ht="15" customHeight="1">
      <c r="A81" s="319" t="s">
        <v>413</v>
      </c>
      <c r="B81" s="190">
        <v>100</v>
      </c>
      <c r="C81" s="303">
        <v>211.1</v>
      </c>
      <c r="D81" s="303">
        <v>231.5</v>
      </c>
      <c r="E81" s="303">
        <v>235.3</v>
      </c>
      <c r="F81" s="191">
        <v>255.7</v>
      </c>
      <c r="G81" s="191">
        <v>259.3</v>
      </c>
      <c r="H81" s="193">
        <v>261.5</v>
      </c>
      <c r="I81" s="192">
        <v>11.5</v>
      </c>
      <c r="J81" s="192">
        <v>1.6</v>
      </c>
      <c r="K81" s="192">
        <v>11.1</v>
      </c>
      <c r="L81" s="304">
        <v>0.8</v>
      </c>
    </row>
    <row r="82" spans="1:12" ht="15" customHeight="1">
      <c r="A82" s="300" t="s">
        <v>414</v>
      </c>
      <c r="B82" s="173">
        <v>53.04</v>
      </c>
      <c r="C82" s="178">
        <v>211.5</v>
      </c>
      <c r="D82" s="179">
        <v>240</v>
      </c>
      <c r="E82" s="179">
        <v>247.1</v>
      </c>
      <c r="F82" s="12">
        <v>271.6</v>
      </c>
      <c r="G82" s="12">
        <v>275.5</v>
      </c>
      <c r="H82" s="137">
        <v>279.5</v>
      </c>
      <c r="I82" s="172">
        <v>16.8</v>
      </c>
      <c r="J82" s="172">
        <v>3</v>
      </c>
      <c r="K82" s="172">
        <v>13.1</v>
      </c>
      <c r="L82" s="308">
        <v>1.5</v>
      </c>
    </row>
    <row r="83" spans="1:12" ht="15" customHeight="1">
      <c r="A83" s="322" t="s">
        <v>415</v>
      </c>
      <c r="B83" s="133">
        <v>46.96</v>
      </c>
      <c r="C83" s="189">
        <v>210.6</v>
      </c>
      <c r="D83" s="175">
        <v>221.8</v>
      </c>
      <c r="E83" s="175">
        <v>222</v>
      </c>
      <c r="F83" s="175">
        <v>237.8</v>
      </c>
      <c r="G83" s="175">
        <v>241</v>
      </c>
      <c r="H83" s="141">
        <v>241.2</v>
      </c>
      <c r="I83" s="176">
        <v>5.4</v>
      </c>
      <c r="J83" s="176">
        <v>0.1</v>
      </c>
      <c r="K83" s="176">
        <v>8.6</v>
      </c>
      <c r="L83" s="311">
        <v>0.1</v>
      </c>
    </row>
    <row r="84" spans="1:12" ht="15" customHeight="1">
      <c r="A84" s="312" t="s">
        <v>411</v>
      </c>
      <c r="B84" s="177">
        <v>2.332799605862791</v>
      </c>
      <c r="C84" s="307">
        <v>655.8</v>
      </c>
      <c r="D84" s="179">
        <v>553.8</v>
      </c>
      <c r="E84" s="179">
        <v>553.9</v>
      </c>
      <c r="F84" s="12">
        <v>617.7</v>
      </c>
      <c r="G84" s="12">
        <v>634.6</v>
      </c>
      <c r="H84" s="137">
        <v>634.6</v>
      </c>
      <c r="I84" s="172">
        <v>-15.5</v>
      </c>
      <c r="J84" s="172">
        <v>0</v>
      </c>
      <c r="K84" s="172">
        <v>14.6</v>
      </c>
      <c r="L84" s="308">
        <v>0</v>
      </c>
    </row>
    <row r="85" spans="1:12" ht="15" customHeight="1" thickBot="1">
      <c r="A85" s="313" t="s">
        <v>412</v>
      </c>
      <c r="B85" s="181">
        <v>97.66720039413721</v>
      </c>
      <c r="C85" s="323">
        <v>200.4</v>
      </c>
      <c r="D85" s="182">
        <v>223.8</v>
      </c>
      <c r="E85" s="182">
        <v>227.7</v>
      </c>
      <c r="F85" s="182">
        <v>247.1</v>
      </c>
      <c r="G85" s="182">
        <v>250.3</v>
      </c>
      <c r="H85" s="183">
        <v>252.6</v>
      </c>
      <c r="I85" s="184">
        <v>13.6</v>
      </c>
      <c r="J85" s="184">
        <v>1.7</v>
      </c>
      <c r="K85" s="184">
        <v>10.9</v>
      </c>
      <c r="L85" s="314">
        <v>0.9</v>
      </c>
    </row>
    <row r="86" ht="15" customHeight="1" thickTop="1">
      <c r="A86" s="228" t="s">
        <v>276</v>
      </c>
    </row>
  </sheetData>
  <mergeCells count="8">
    <mergeCell ref="A62:L62"/>
    <mergeCell ref="A74:L74"/>
    <mergeCell ref="A80:L80"/>
    <mergeCell ref="A1:L1"/>
    <mergeCell ref="A5:L5"/>
    <mergeCell ref="A6:A7"/>
    <mergeCell ref="D6:E6"/>
    <mergeCell ref="F6:H6"/>
  </mergeCells>
  <printOptions horizontalCentered="1"/>
  <pageMargins left="0.75" right="0.75" top="1" bottom="1" header="0.5" footer="0.5"/>
  <pageSetup fitToHeight="1" fitToWidth="1" horizontalDpi="600" verticalDpi="600" orientation="portrait" scale="51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workbookViewId="0" topLeftCell="A1">
      <selection activeCell="A1" sqref="A1:J1"/>
    </sheetView>
  </sheetViews>
  <sheetFormatPr defaultColWidth="9.140625" defaultRowHeight="12.75"/>
  <cols>
    <col min="1" max="1" width="36.8515625" style="638" bestFit="1" customWidth="1"/>
    <col min="2" max="2" width="9.421875" style="638" bestFit="1" customWidth="1"/>
    <col min="3" max="4" width="0" style="638" hidden="1" customWidth="1"/>
    <col min="5" max="5" width="9.421875" style="638" bestFit="1" customWidth="1"/>
    <col min="6" max="10" width="9.28125" style="638" bestFit="1" customWidth="1"/>
    <col min="11" max="11" width="5.28125" style="638" customWidth="1"/>
    <col min="12" max="16384" width="9.140625" style="638" customWidth="1"/>
  </cols>
  <sheetData>
    <row r="1" spans="1:14" ht="12.75">
      <c r="A1" s="1645" t="s">
        <v>49</v>
      </c>
      <c r="B1" s="1645"/>
      <c r="C1" s="1645"/>
      <c r="D1" s="1645"/>
      <c r="E1" s="1645"/>
      <c r="F1" s="1645"/>
      <c r="G1" s="1645"/>
      <c r="H1" s="1645"/>
      <c r="I1" s="1645"/>
      <c r="J1" s="1645"/>
      <c r="K1" s="637"/>
      <c r="L1" s="637"/>
      <c r="M1" s="637"/>
      <c r="N1" s="637"/>
    </row>
    <row r="2" spans="1:14" ht="15.75">
      <c r="A2" s="1696" t="s">
        <v>50</v>
      </c>
      <c r="B2" s="1696"/>
      <c r="C2" s="1696"/>
      <c r="D2" s="1696"/>
      <c r="E2" s="1696"/>
      <c r="F2" s="1696"/>
      <c r="G2" s="1696"/>
      <c r="H2" s="1696"/>
      <c r="I2" s="1696"/>
      <c r="J2" s="1696"/>
      <c r="K2" s="637"/>
      <c r="L2" s="637"/>
      <c r="M2" s="637"/>
      <c r="N2" s="637"/>
    </row>
    <row r="3" spans="1:14" ht="12.75">
      <c r="A3" s="1763" t="s">
        <v>1627</v>
      </c>
      <c r="B3" s="1763"/>
      <c r="C3" s="1763"/>
      <c r="D3" s="1763"/>
      <c r="E3" s="1763"/>
      <c r="F3" s="1763"/>
      <c r="G3" s="1763"/>
      <c r="H3" s="1763"/>
      <c r="I3" s="1763"/>
      <c r="J3" s="1763"/>
      <c r="K3" s="637"/>
      <c r="L3" s="637"/>
      <c r="M3" s="637"/>
      <c r="N3" s="637"/>
    </row>
    <row r="4" spans="1:14" ht="12.75">
      <c r="A4" s="1764" t="s">
        <v>1568</v>
      </c>
      <c r="B4" s="1764"/>
      <c r="C4" s="1764"/>
      <c r="D4" s="1764"/>
      <c r="E4" s="1764"/>
      <c r="F4" s="1764"/>
      <c r="G4" s="1764"/>
      <c r="H4" s="1764"/>
      <c r="I4" s="1764"/>
      <c r="J4" s="1764"/>
      <c r="K4" s="637"/>
      <c r="L4" s="637"/>
      <c r="M4" s="637"/>
      <c r="N4" s="637"/>
    </row>
    <row r="5" spans="1:10" ht="13.5" thickBot="1">
      <c r="A5" s="1716" t="s">
        <v>561</v>
      </c>
      <c r="B5" s="1716"/>
      <c r="C5" s="1716"/>
      <c r="D5" s="1716"/>
      <c r="E5" s="1716"/>
      <c r="F5" s="1716"/>
      <c r="G5" s="1716"/>
      <c r="H5" s="1716"/>
      <c r="I5" s="1716"/>
      <c r="J5" s="1716"/>
    </row>
    <row r="6" spans="1:14" ht="32.25" customHeight="1" thickTop="1">
      <c r="A6" s="1758" t="s">
        <v>51</v>
      </c>
      <c r="B6" s="734" t="s">
        <v>1628</v>
      </c>
      <c r="C6" s="735"/>
      <c r="D6" s="735"/>
      <c r="E6" s="734" t="s">
        <v>52</v>
      </c>
      <c r="F6" s="1243" t="s">
        <v>398</v>
      </c>
      <c r="G6" s="1243" t="s">
        <v>1476</v>
      </c>
      <c r="H6" s="1243" t="s">
        <v>437</v>
      </c>
      <c r="I6" s="1760" t="s">
        <v>410</v>
      </c>
      <c r="J6" s="1761"/>
      <c r="K6" s="637"/>
      <c r="L6" s="637"/>
      <c r="M6" s="637"/>
      <c r="N6" s="637"/>
    </row>
    <row r="7" spans="1:14" ht="20.25" customHeight="1">
      <c r="A7" s="1759"/>
      <c r="B7" s="639" t="s">
        <v>1629</v>
      </c>
      <c r="C7" s="640"/>
      <c r="D7" s="640"/>
      <c r="E7" s="639" t="s">
        <v>1628</v>
      </c>
      <c r="F7" s="1237" t="s">
        <v>559</v>
      </c>
      <c r="G7" s="1237" t="s">
        <v>559</v>
      </c>
      <c r="H7" s="1237" t="s">
        <v>559</v>
      </c>
      <c r="I7" s="641" t="s">
        <v>1476</v>
      </c>
      <c r="J7" s="736" t="s">
        <v>437</v>
      </c>
      <c r="K7" s="637"/>
      <c r="L7" s="637"/>
      <c r="M7" s="637"/>
      <c r="N7" s="637"/>
    </row>
    <row r="8" spans="1:14" ht="20.25" customHeight="1">
      <c r="A8" s="716" t="s">
        <v>53</v>
      </c>
      <c r="B8" s="642">
        <v>100</v>
      </c>
      <c r="C8" s="643"/>
      <c r="D8" s="644"/>
      <c r="E8" s="642">
        <v>100</v>
      </c>
      <c r="F8" s="648">
        <f>(F34*$E34+F10*$E10)/$E8</f>
        <v>194.64247000000003</v>
      </c>
      <c r="G8" s="648">
        <f>(G34*$E34+G10*$E10)/$E8</f>
        <v>219.24331999999998</v>
      </c>
      <c r="H8" s="648">
        <f>(H34*$E34+H10*$E10)/$E8</f>
        <v>243.52568000000002</v>
      </c>
      <c r="I8" s="647">
        <f>FIXED(G8/F8*100-100,1)*1</f>
        <v>12.6</v>
      </c>
      <c r="J8" s="717">
        <f>FIXED(H8/G8*100-100,1)*1</f>
        <v>11.1</v>
      </c>
      <c r="K8" s="637"/>
      <c r="M8" s="637"/>
      <c r="N8" s="637"/>
    </row>
    <row r="9" spans="1:14" ht="12.75">
      <c r="A9" s="716"/>
      <c r="B9" s="642"/>
      <c r="C9" s="643"/>
      <c r="D9" s="644"/>
      <c r="E9" s="642"/>
      <c r="F9" s="645"/>
      <c r="G9" s="645"/>
      <c r="H9" s="646"/>
      <c r="I9" s="647"/>
      <c r="J9" s="717"/>
      <c r="K9" s="637"/>
      <c r="M9" s="637"/>
      <c r="N9" s="637"/>
    </row>
    <row r="10" spans="1:14" ht="18.75" customHeight="1">
      <c r="A10" s="716" t="s">
        <v>54</v>
      </c>
      <c r="B10" s="642">
        <v>53.2</v>
      </c>
      <c r="C10" s="643"/>
      <c r="D10" s="643"/>
      <c r="E10" s="642">
        <f>ROUND(45.5276235019,2)</f>
        <v>45.53</v>
      </c>
      <c r="F10" s="648">
        <f>(F32*$E32+F29*$E29+F28*$E28+F27*$E27+F26*$E26+F25*$E25+F24*$E24+F16*$E16+F15*$E15+F14*$E14)/$E10</f>
        <v>210.46960245991656</v>
      </c>
      <c r="G10" s="648">
        <f>(G32*$E32+G29*$E29+G28*$E28+G27*$E27+G26*$E26+G25*$E25+G24*$E24+G16*$E16+G15*$E15+G14*$E14)/$E10</f>
        <v>246.80026356248624</v>
      </c>
      <c r="H10" s="648">
        <f>(H32*$E32+H29*$E29+H28*$E28+H27*$E27+H26*$E26+H25*$E25+H24*$E24+H16*$E16+H15*$E15+H14*$E14)/$E10</f>
        <v>283.6195036239842</v>
      </c>
      <c r="I10" s="647">
        <f>FIXED(G10/F10*100-100,1)*1</f>
        <v>17.3</v>
      </c>
      <c r="J10" s="717">
        <f>FIXED(H10/G10*100-100,1)*1</f>
        <v>14.9</v>
      </c>
      <c r="K10" s="637"/>
      <c r="M10" s="637"/>
      <c r="N10" s="637"/>
    </row>
    <row r="11" spans="1:14" ht="12.75">
      <c r="A11" s="718"/>
      <c r="B11" s="649"/>
      <c r="C11" s="650"/>
      <c r="D11" s="650"/>
      <c r="E11" s="649"/>
      <c r="F11" s="651"/>
      <c r="G11" s="651"/>
      <c r="H11" s="652"/>
      <c r="I11" s="653"/>
      <c r="J11" s="719"/>
      <c r="K11" s="637"/>
      <c r="M11" s="637"/>
      <c r="N11" s="637"/>
    </row>
    <row r="12" spans="1:14" ht="12.75">
      <c r="A12" s="720" t="s">
        <v>1639</v>
      </c>
      <c r="B12" s="650"/>
      <c r="C12" s="654"/>
      <c r="D12" s="654"/>
      <c r="E12" s="650"/>
      <c r="F12" s="655"/>
      <c r="G12" s="656"/>
      <c r="H12" s="657"/>
      <c r="I12" s="658"/>
      <c r="J12" s="719"/>
      <c r="K12" s="637"/>
      <c r="M12" s="637"/>
      <c r="N12" s="637"/>
    </row>
    <row r="13" spans="1:14" ht="12.75">
      <c r="A13" s="721" t="s">
        <v>55</v>
      </c>
      <c r="B13" s="659">
        <v>14.16</v>
      </c>
      <c r="C13" s="650"/>
      <c r="D13" s="650"/>
      <c r="E13" s="650">
        <v>0</v>
      </c>
      <c r="F13" s="655">
        <v>215.2</v>
      </c>
      <c r="G13" s="656">
        <v>232.7</v>
      </c>
      <c r="H13" s="660">
        <v>265.6</v>
      </c>
      <c r="I13" s="651">
        <f aca="true" t="shared" si="0" ref="I13:J32">FIXED(G13/F13*100-100,1)*1</f>
        <v>8.1</v>
      </c>
      <c r="J13" s="722">
        <f t="shared" si="0"/>
        <v>14.1</v>
      </c>
      <c r="K13" s="637"/>
      <c r="L13" s="661"/>
      <c r="M13" s="637"/>
      <c r="N13" s="637"/>
    </row>
    <row r="14" spans="1:14" ht="12.75">
      <c r="A14" s="721" t="s">
        <v>56</v>
      </c>
      <c r="B14" s="650">
        <v>1.79</v>
      </c>
      <c r="C14" s="650">
        <v>1.79</v>
      </c>
      <c r="D14" s="650">
        <v>0.8261940952937737</v>
      </c>
      <c r="E14" s="650">
        <v>2.62</v>
      </c>
      <c r="F14" s="655">
        <v>256</v>
      </c>
      <c r="G14" s="656">
        <v>239.2</v>
      </c>
      <c r="H14" s="660">
        <v>291.1</v>
      </c>
      <c r="I14" s="651">
        <f t="shared" si="0"/>
        <v>-6.6</v>
      </c>
      <c r="J14" s="722">
        <f t="shared" si="0"/>
        <v>21.7</v>
      </c>
      <c r="K14" s="637"/>
      <c r="L14" s="661"/>
      <c r="M14" s="637"/>
      <c r="N14" s="637"/>
    </row>
    <row r="15" spans="1:14" ht="12.75">
      <c r="A15" s="721" t="s">
        <v>57</v>
      </c>
      <c r="B15" s="650">
        <v>2.05</v>
      </c>
      <c r="C15" s="650">
        <v>2.05</v>
      </c>
      <c r="D15" s="650">
        <v>0.946199941537562</v>
      </c>
      <c r="E15" s="650">
        <v>3</v>
      </c>
      <c r="F15" s="655">
        <v>185.7</v>
      </c>
      <c r="G15" s="656">
        <v>203.7</v>
      </c>
      <c r="H15" s="660">
        <v>217.1</v>
      </c>
      <c r="I15" s="651">
        <f t="shared" si="0"/>
        <v>9.7</v>
      </c>
      <c r="J15" s="722">
        <f t="shared" si="0"/>
        <v>6.6</v>
      </c>
      <c r="K15" s="637"/>
      <c r="L15" s="661"/>
      <c r="M15" s="637"/>
      <c r="N15" s="637"/>
    </row>
    <row r="16" spans="1:14" ht="12.75">
      <c r="A16" s="720" t="s">
        <v>1643</v>
      </c>
      <c r="B16" s="650">
        <v>2.73</v>
      </c>
      <c r="C16" s="650">
        <v>2.73</v>
      </c>
      <c r="D16" s="650">
        <v>1.2600613855597778</v>
      </c>
      <c r="E16" s="650">
        <v>3.99</v>
      </c>
      <c r="F16" s="655">
        <v>206.5</v>
      </c>
      <c r="G16" s="656">
        <v>263.6</v>
      </c>
      <c r="H16" s="660">
        <v>305.3</v>
      </c>
      <c r="I16" s="651">
        <f t="shared" si="0"/>
        <v>27.7</v>
      </c>
      <c r="J16" s="722">
        <f t="shared" si="0"/>
        <v>15.8</v>
      </c>
      <c r="K16" s="637"/>
      <c r="L16" s="661"/>
      <c r="M16" s="637"/>
      <c r="N16" s="662"/>
    </row>
    <row r="17" spans="1:14" ht="12.75">
      <c r="A17" s="723" t="s">
        <v>58</v>
      </c>
      <c r="B17" s="659">
        <v>7.89</v>
      </c>
      <c r="C17" s="650"/>
      <c r="D17" s="650"/>
      <c r="E17" s="650">
        <v>0</v>
      </c>
      <c r="F17" s="655">
        <v>158.6</v>
      </c>
      <c r="G17" s="656">
        <v>246.6</v>
      </c>
      <c r="H17" s="660">
        <v>226.9</v>
      </c>
      <c r="I17" s="651">
        <f t="shared" si="0"/>
        <v>55.5</v>
      </c>
      <c r="J17" s="722">
        <f t="shared" si="0"/>
        <v>-8</v>
      </c>
      <c r="K17" s="637"/>
      <c r="L17" s="661"/>
      <c r="M17" s="637"/>
      <c r="N17" s="637"/>
    </row>
    <row r="18" spans="1:14" ht="12.75" customHeight="1" hidden="1">
      <c r="A18" s="724" t="s">
        <v>59</v>
      </c>
      <c r="B18" s="659"/>
      <c r="C18" s="650"/>
      <c r="D18" s="650"/>
      <c r="E18" s="650">
        <v>0</v>
      </c>
      <c r="F18" s="655">
        <v>143</v>
      </c>
      <c r="G18" s="656">
        <v>244.1</v>
      </c>
      <c r="H18" s="660">
        <v>212.5</v>
      </c>
      <c r="I18" s="651">
        <f t="shared" si="0"/>
        <v>70.7</v>
      </c>
      <c r="J18" s="722">
        <f t="shared" si="0"/>
        <v>-12.9</v>
      </c>
      <c r="K18" s="637"/>
      <c r="L18" s="661"/>
      <c r="M18" s="637"/>
      <c r="N18" s="637"/>
    </row>
    <row r="19" spans="1:14" ht="12.75" customHeight="1" hidden="1">
      <c r="A19" s="725" t="s">
        <v>60</v>
      </c>
      <c r="B19" s="659"/>
      <c r="C19" s="650"/>
      <c r="D19" s="650"/>
      <c r="E19" s="650">
        <v>0</v>
      </c>
      <c r="F19" s="655">
        <v>139.9</v>
      </c>
      <c r="G19" s="656">
        <v>253</v>
      </c>
      <c r="H19" s="660">
        <v>211.6</v>
      </c>
      <c r="I19" s="651">
        <f t="shared" si="0"/>
        <v>80.8</v>
      </c>
      <c r="J19" s="722">
        <f t="shared" si="0"/>
        <v>-16.4</v>
      </c>
      <c r="K19" s="637"/>
      <c r="L19" s="661"/>
      <c r="M19" s="637"/>
      <c r="N19" s="637"/>
    </row>
    <row r="20" spans="1:14" ht="12.75" customHeight="1" hidden="1">
      <c r="A20" s="725" t="s">
        <v>61</v>
      </c>
      <c r="B20" s="659"/>
      <c r="C20" s="650"/>
      <c r="D20" s="650"/>
      <c r="E20" s="650">
        <v>0</v>
      </c>
      <c r="F20" s="655">
        <v>172.2</v>
      </c>
      <c r="G20" s="656">
        <v>221.2</v>
      </c>
      <c r="H20" s="660">
        <v>242</v>
      </c>
      <c r="I20" s="651">
        <f t="shared" si="0"/>
        <v>28.5</v>
      </c>
      <c r="J20" s="722">
        <f t="shared" si="0"/>
        <v>9.4</v>
      </c>
      <c r="K20" s="637"/>
      <c r="L20" s="661"/>
      <c r="M20" s="637"/>
      <c r="N20" s="637"/>
    </row>
    <row r="21" spans="1:14" ht="12.75" customHeight="1" hidden="1">
      <c r="A21" s="724" t="s">
        <v>62</v>
      </c>
      <c r="B21" s="659"/>
      <c r="C21" s="650"/>
      <c r="D21" s="650"/>
      <c r="E21" s="650">
        <v>0</v>
      </c>
      <c r="F21" s="655">
        <v>219.9</v>
      </c>
      <c r="G21" s="656">
        <v>258</v>
      </c>
      <c r="H21" s="660">
        <v>282.5</v>
      </c>
      <c r="I21" s="651">
        <f t="shared" si="0"/>
        <v>17.3</v>
      </c>
      <c r="J21" s="722">
        <f t="shared" si="0"/>
        <v>9.5</v>
      </c>
      <c r="K21" s="637"/>
      <c r="L21" s="661"/>
      <c r="M21" s="637"/>
      <c r="N21" s="637"/>
    </row>
    <row r="22" spans="1:14" ht="12.75" customHeight="1" hidden="1">
      <c r="A22" s="725" t="s">
        <v>63</v>
      </c>
      <c r="B22" s="659"/>
      <c r="C22" s="650"/>
      <c r="D22" s="650"/>
      <c r="E22" s="650">
        <v>0</v>
      </c>
      <c r="F22" s="655">
        <v>222.1</v>
      </c>
      <c r="G22" s="656">
        <v>261.5</v>
      </c>
      <c r="H22" s="660">
        <v>286.5</v>
      </c>
      <c r="I22" s="651">
        <f t="shared" si="0"/>
        <v>17.7</v>
      </c>
      <c r="J22" s="722">
        <f t="shared" si="0"/>
        <v>9.6</v>
      </c>
      <c r="K22" s="637"/>
      <c r="L22" s="661"/>
      <c r="M22" s="637"/>
      <c r="N22" s="637"/>
    </row>
    <row r="23" spans="1:14" ht="12.75" customHeight="1" hidden="1">
      <c r="A23" s="725" t="s">
        <v>64</v>
      </c>
      <c r="B23" s="659"/>
      <c r="C23" s="650"/>
      <c r="D23" s="650"/>
      <c r="E23" s="650">
        <v>0</v>
      </c>
      <c r="F23" s="655">
        <v>160.6</v>
      </c>
      <c r="G23" s="656">
        <v>169.1</v>
      </c>
      <c r="H23" s="660">
        <v>177.2</v>
      </c>
      <c r="I23" s="651">
        <f t="shared" si="0"/>
        <v>5.3</v>
      </c>
      <c r="J23" s="722">
        <f t="shared" si="0"/>
        <v>4.8</v>
      </c>
      <c r="K23" s="637"/>
      <c r="L23" s="661"/>
      <c r="M23" s="637"/>
      <c r="N23" s="637"/>
    </row>
    <row r="24" spans="1:12" ht="12.75">
      <c r="A24" s="720" t="s">
        <v>1651</v>
      </c>
      <c r="B24" s="650">
        <v>1.85</v>
      </c>
      <c r="C24" s="650">
        <v>1.85</v>
      </c>
      <c r="D24" s="650">
        <v>0.8538877521192633</v>
      </c>
      <c r="E24" s="650">
        <v>2.7</v>
      </c>
      <c r="F24" s="655">
        <v>190.9</v>
      </c>
      <c r="G24" s="656">
        <v>224.1</v>
      </c>
      <c r="H24" s="660">
        <v>305.3</v>
      </c>
      <c r="I24" s="651">
        <f t="shared" si="0"/>
        <v>17.4</v>
      </c>
      <c r="J24" s="722">
        <f t="shared" si="0"/>
        <v>36.2</v>
      </c>
      <c r="L24" s="661"/>
    </row>
    <row r="25" spans="1:12" ht="12.75">
      <c r="A25" s="720" t="s">
        <v>1652</v>
      </c>
      <c r="B25" s="650">
        <v>5.21</v>
      </c>
      <c r="C25" s="650">
        <v>5.21</v>
      </c>
      <c r="D25" s="650">
        <v>2.404732534346682</v>
      </c>
      <c r="E25" s="650">
        <v>7.61</v>
      </c>
      <c r="F25" s="655">
        <v>214.9</v>
      </c>
      <c r="G25" s="656">
        <v>279</v>
      </c>
      <c r="H25" s="660">
        <v>309.8</v>
      </c>
      <c r="I25" s="651">
        <f t="shared" si="0"/>
        <v>29.8</v>
      </c>
      <c r="J25" s="722">
        <f t="shared" si="0"/>
        <v>11</v>
      </c>
      <c r="L25" s="661"/>
    </row>
    <row r="26" spans="1:12" ht="12.75">
      <c r="A26" s="720" t="s">
        <v>1653</v>
      </c>
      <c r="B26" s="650">
        <v>4.05</v>
      </c>
      <c r="C26" s="650">
        <v>4.05</v>
      </c>
      <c r="D26" s="650">
        <v>1.8693218357205494</v>
      </c>
      <c r="E26" s="650">
        <v>5.92</v>
      </c>
      <c r="F26" s="655">
        <v>187.7</v>
      </c>
      <c r="G26" s="656">
        <v>215.9</v>
      </c>
      <c r="H26" s="660">
        <v>247.8</v>
      </c>
      <c r="I26" s="651">
        <f t="shared" si="0"/>
        <v>15</v>
      </c>
      <c r="J26" s="722">
        <f t="shared" si="0"/>
        <v>14.8</v>
      </c>
      <c r="L26" s="661"/>
    </row>
    <row r="27" spans="1:12" ht="12.75">
      <c r="A27" s="720" t="s">
        <v>1654</v>
      </c>
      <c r="B27" s="650">
        <v>3.07</v>
      </c>
      <c r="C27" s="650">
        <v>3.07</v>
      </c>
      <c r="D27" s="650">
        <v>1.4169921075708856</v>
      </c>
      <c r="E27" s="650">
        <v>4.49</v>
      </c>
      <c r="F27" s="655">
        <v>211</v>
      </c>
      <c r="G27" s="656">
        <v>213.7</v>
      </c>
      <c r="H27" s="660">
        <v>209.7</v>
      </c>
      <c r="I27" s="651">
        <f t="shared" si="0"/>
        <v>1.3</v>
      </c>
      <c r="J27" s="722">
        <f t="shared" si="0"/>
        <v>-1.9</v>
      </c>
      <c r="L27" s="661"/>
    </row>
    <row r="28" spans="1:12" ht="12.75">
      <c r="A28" s="720" t="s">
        <v>1655</v>
      </c>
      <c r="B28" s="650">
        <v>1.21</v>
      </c>
      <c r="C28" s="650">
        <v>1.21</v>
      </c>
      <c r="D28" s="650">
        <v>0.5584887459807074</v>
      </c>
      <c r="E28" s="650">
        <v>1.77</v>
      </c>
      <c r="F28" s="655">
        <v>144.8</v>
      </c>
      <c r="G28" s="656">
        <v>235</v>
      </c>
      <c r="H28" s="660">
        <v>283.3</v>
      </c>
      <c r="I28" s="651">
        <f t="shared" si="0"/>
        <v>62.3</v>
      </c>
      <c r="J28" s="722">
        <f t="shared" si="0"/>
        <v>20.6</v>
      </c>
      <c r="L28" s="661"/>
    </row>
    <row r="29" spans="1:12" ht="12.75">
      <c r="A29" s="720" t="s">
        <v>1656</v>
      </c>
      <c r="B29" s="650">
        <v>2.28</v>
      </c>
      <c r="C29" s="650">
        <v>2.28</v>
      </c>
      <c r="D29" s="650">
        <v>1.0523589593686056</v>
      </c>
      <c r="E29" s="650">
        <v>3.33</v>
      </c>
      <c r="F29" s="655">
        <v>195.9</v>
      </c>
      <c r="G29" s="656">
        <v>226.9</v>
      </c>
      <c r="H29" s="660">
        <v>255.3</v>
      </c>
      <c r="I29" s="651">
        <f t="shared" si="0"/>
        <v>15.8</v>
      </c>
      <c r="J29" s="722">
        <f t="shared" si="0"/>
        <v>12.5</v>
      </c>
      <c r="L29" s="661"/>
    </row>
    <row r="30" spans="1:12" ht="12.75" customHeight="1" hidden="1">
      <c r="A30" s="724" t="s">
        <v>65</v>
      </c>
      <c r="B30" s="650"/>
      <c r="C30" s="650"/>
      <c r="D30" s="650"/>
      <c r="E30" s="650">
        <v>0</v>
      </c>
      <c r="F30" s="655">
        <v>152</v>
      </c>
      <c r="G30" s="656">
        <v>188.6</v>
      </c>
      <c r="H30" s="660">
        <v>215.9</v>
      </c>
      <c r="I30" s="651">
        <f t="shared" si="0"/>
        <v>24.1</v>
      </c>
      <c r="J30" s="722">
        <f t="shared" si="0"/>
        <v>14.5</v>
      </c>
      <c r="L30" s="661"/>
    </row>
    <row r="31" spans="1:12" ht="12.75" customHeight="1" hidden="1">
      <c r="A31" s="724" t="s">
        <v>66</v>
      </c>
      <c r="B31" s="650"/>
      <c r="C31" s="650"/>
      <c r="D31" s="650"/>
      <c r="E31" s="650">
        <v>0</v>
      </c>
      <c r="F31" s="655">
        <v>213</v>
      </c>
      <c r="G31" s="656">
        <v>241.7</v>
      </c>
      <c r="H31" s="660">
        <v>269</v>
      </c>
      <c r="I31" s="651">
        <f t="shared" si="0"/>
        <v>13.5</v>
      </c>
      <c r="J31" s="722">
        <f t="shared" si="0"/>
        <v>11.3</v>
      </c>
      <c r="L31" s="661"/>
    </row>
    <row r="32" spans="1:12" ht="12.75">
      <c r="A32" s="720" t="s">
        <v>174</v>
      </c>
      <c r="B32" s="650">
        <v>6.91</v>
      </c>
      <c r="C32" s="650">
        <v>6.91</v>
      </c>
      <c r="D32" s="650">
        <v>3.189386144402221</v>
      </c>
      <c r="E32" s="650">
        <v>10.1</v>
      </c>
      <c r="F32" s="655">
        <v>238.9</v>
      </c>
      <c r="G32" s="656">
        <v>278.2</v>
      </c>
      <c r="H32" s="660">
        <v>330.6</v>
      </c>
      <c r="I32" s="651">
        <f t="shared" si="0"/>
        <v>16.5</v>
      </c>
      <c r="J32" s="722">
        <f t="shared" si="0"/>
        <v>18.8</v>
      </c>
      <c r="L32" s="661"/>
    </row>
    <row r="33" spans="1:12" ht="12.75">
      <c r="A33" s="720"/>
      <c r="B33" s="650"/>
      <c r="C33" s="650"/>
      <c r="D33" s="650"/>
      <c r="E33" s="650"/>
      <c r="F33" s="663"/>
      <c r="G33" s="663"/>
      <c r="H33" s="657"/>
      <c r="I33" s="651"/>
      <c r="J33" s="722"/>
      <c r="L33" s="661"/>
    </row>
    <row r="34" spans="1:12" ht="19.5" customHeight="1">
      <c r="A34" s="716" t="s">
        <v>67</v>
      </c>
      <c r="B34" s="642">
        <v>46.8</v>
      </c>
      <c r="C34" s="643"/>
      <c r="D34" s="643"/>
      <c r="E34" s="642">
        <v>54.47</v>
      </c>
      <c r="F34" s="648">
        <f>(F58*$E58+F54*$E54+F51*$E51+F50*$E50+F44*$E44+F43*$E43+F42*$E42+F40*$E40+F36*$E36)/$E34</f>
        <v>181.41299798053976</v>
      </c>
      <c r="G34" s="648">
        <f>(G58*$E58+G54*$E54+G51*$E51+G50*$E50+G44*$E44+G43*$E43+G42*$E42+G40*$E40+G36*$E36)/$E34</f>
        <v>196.2092160822471</v>
      </c>
      <c r="H34" s="648">
        <f>(H58*$E58+H54*$E54+H51*$E51+H50*$E50+H44*$E44+H43*$E43+H42*$E42+H40*$E40+H36*$E36)/$E34</f>
        <v>210.01233706627505</v>
      </c>
      <c r="I34" s="647">
        <f>FIXED(G34/F34*100-100,1)*1</f>
        <v>8.2</v>
      </c>
      <c r="J34" s="717">
        <f>FIXED(H34/G34*100-100,1)*1</f>
        <v>7</v>
      </c>
      <c r="L34" s="661"/>
    </row>
    <row r="35" spans="1:12" ht="12.75">
      <c r="A35" s="718"/>
      <c r="B35" s="649"/>
      <c r="C35" s="650"/>
      <c r="D35" s="650"/>
      <c r="E35" s="649"/>
      <c r="F35" s="651"/>
      <c r="G35" s="651"/>
      <c r="H35" s="652"/>
      <c r="I35" s="658"/>
      <c r="J35" s="719"/>
      <c r="L35" s="661"/>
    </row>
    <row r="36" spans="1:12" ht="12.75">
      <c r="A36" s="720" t="s">
        <v>176</v>
      </c>
      <c r="B36" s="650">
        <v>8.92</v>
      </c>
      <c r="C36" s="650">
        <v>8.92</v>
      </c>
      <c r="D36" s="650">
        <v>4.117123648056124</v>
      </c>
      <c r="E36" s="650">
        <v>13.04</v>
      </c>
      <c r="F36" s="664">
        <v>153.8</v>
      </c>
      <c r="G36" s="656">
        <v>168.5</v>
      </c>
      <c r="H36" s="660">
        <v>181</v>
      </c>
      <c r="I36" s="651">
        <f aca="true" t="shared" si="1" ref="I36:J40">FIXED(G36/F36*100-100,1)*1</f>
        <v>9.6</v>
      </c>
      <c r="J36" s="722">
        <f t="shared" si="1"/>
        <v>7.4</v>
      </c>
      <c r="L36" s="661"/>
    </row>
    <row r="37" spans="1:12" ht="12.75" customHeight="1" hidden="1">
      <c r="A37" s="724" t="s">
        <v>68</v>
      </c>
      <c r="B37" s="650"/>
      <c r="C37" s="650"/>
      <c r="D37" s="650"/>
      <c r="E37" s="650">
        <v>0</v>
      </c>
      <c r="F37" s="664">
        <v>137</v>
      </c>
      <c r="G37" s="656">
        <v>149.1</v>
      </c>
      <c r="H37" s="660">
        <v>165.7</v>
      </c>
      <c r="I37" s="651">
        <f t="shared" si="1"/>
        <v>8.8</v>
      </c>
      <c r="J37" s="722">
        <f t="shared" si="1"/>
        <v>11.1</v>
      </c>
      <c r="L37" s="661"/>
    </row>
    <row r="38" spans="1:12" ht="12.75" customHeight="1" hidden="1">
      <c r="A38" s="724" t="s">
        <v>69</v>
      </c>
      <c r="B38" s="650"/>
      <c r="C38" s="650"/>
      <c r="D38" s="650"/>
      <c r="E38" s="650">
        <v>0</v>
      </c>
      <c r="F38" s="664">
        <v>153.6</v>
      </c>
      <c r="G38" s="656">
        <v>166.5</v>
      </c>
      <c r="H38" s="660">
        <v>175.9</v>
      </c>
      <c r="I38" s="651">
        <f t="shared" si="1"/>
        <v>8.4</v>
      </c>
      <c r="J38" s="722">
        <f t="shared" si="1"/>
        <v>5.6</v>
      </c>
      <c r="L38" s="661"/>
    </row>
    <row r="39" spans="1:12" ht="12.75" customHeight="1" hidden="1">
      <c r="A39" s="724" t="s">
        <v>70</v>
      </c>
      <c r="B39" s="650"/>
      <c r="C39" s="650"/>
      <c r="D39" s="650"/>
      <c r="E39" s="650">
        <v>0</v>
      </c>
      <c r="F39" s="664">
        <v>204.5</v>
      </c>
      <c r="G39" s="656">
        <v>234.6</v>
      </c>
      <c r="H39" s="660">
        <v>258.1</v>
      </c>
      <c r="I39" s="651">
        <f t="shared" si="1"/>
        <v>14.7</v>
      </c>
      <c r="J39" s="722">
        <f t="shared" si="1"/>
        <v>10</v>
      </c>
      <c r="L39" s="661"/>
    </row>
    <row r="40" spans="1:12" ht="12.75">
      <c r="A40" s="720" t="s">
        <v>180</v>
      </c>
      <c r="B40" s="650">
        <v>2.2</v>
      </c>
      <c r="C40" s="650">
        <v>2.2</v>
      </c>
      <c r="D40" s="650">
        <v>1.0154340836012863</v>
      </c>
      <c r="E40" s="650">
        <v>3.22</v>
      </c>
      <c r="F40" s="664">
        <v>154.2</v>
      </c>
      <c r="G40" s="656">
        <v>167.7</v>
      </c>
      <c r="H40" s="660">
        <v>178.5</v>
      </c>
      <c r="I40" s="651">
        <f t="shared" si="1"/>
        <v>8.8</v>
      </c>
      <c r="J40" s="722">
        <f t="shared" si="1"/>
        <v>6.4</v>
      </c>
      <c r="L40" s="661"/>
    </row>
    <row r="41" spans="1:12" ht="12.75">
      <c r="A41" s="720" t="s">
        <v>181</v>
      </c>
      <c r="B41" s="650"/>
      <c r="C41" s="650"/>
      <c r="D41" s="650"/>
      <c r="E41" s="650"/>
      <c r="F41" s="664">
        <v>253.4</v>
      </c>
      <c r="G41" s="656">
        <v>250.8</v>
      </c>
      <c r="H41" s="660">
        <v>275.4</v>
      </c>
      <c r="I41" s="651"/>
      <c r="J41" s="722"/>
      <c r="L41" s="661"/>
    </row>
    <row r="42" spans="1:12" ht="12.75">
      <c r="A42" s="721" t="s">
        <v>71</v>
      </c>
      <c r="B42" s="650">
        <v>3.5</v>
      </c>
      <c r="C42" s="650">
        <v>3.5</v>
      </c>
      <c r="D42" s="650">
        <v>1.615463314820228</v>
      </c>
      <c r="E42" s="650">
        <v>5.12</v>
      </c>
      <c r="F42" s="664">
        <v>160.1</v>
      </c>
      <c r="G42" s="656">
        <v>178.5</v>
      </c>
      <c r="H42" s="660">
        <v>194.3</v>
      </c>
      <c r="I42" s="651">
        <f aca="true" t="shared" si="2" ref="I42:J54">FIXED(G42/F42*100-100,1)*1</f>
        <v>11.5</v>
      </c>
      <c r="J42" s="722">
        <f t="shared" si="2"/>
        <v>8.9</v>
      </c>
      <c r="L42" s="661"/>
    </row>
    <row r="43" spans="1:12" ht="12.75">
      <c r="A43" s="721" t="s">
        <v>72</v>
      </c>
      <c r="B43" s="650">
        <v>4.19</v>
      </c>
      <c r="C43" s="650">
        <v>4.19</v>
      </c>
      <c r="D43" s="650">
        <v>1.9339403683133587</v>
      </c>
      <c r="E43" s="650">
        <v>6.12</v>
      </c>
      <c r="F43" s="664">
        <v>176.9</v>
      </c>
      <c r="G43" s="656">
        <v>187.4</v>
      </c>
      <c r="H43" s="660">
        <v>198.3</v>
      </c>
      <c r="I43" s="651">
        <f t="shared" si="2"/>
        <v>5.9</v>
      </c>
      <c r="J43" s="722">
        <f t="shared" si="2"/>
        <v>5.8</v>
      </c>
      <c r="L43" s="661"/>
    </row>
    <row r="44" spans="1:12" ht="12.75">
      <c r="A44" s="721" t="s">
        <v>73</v>
      </c>
      <c r="B44" s="650">
        <v>1.26</v>
      </c>
      <c r="C44" s="650">
        <v>1.26</v>
      </c>
      <c r="D44" s="650">
        <v>0.5815667933352819</v>
      </c>
      <c r="E44" s="650">
        <v>1.84</v>
      </c>
      <c r="F44" s="664">
        <v>187.6</v>
      </c>
      <c r="G44" s="656">
        <v>202.9</v>
      </c>
      <c r="H44" s="660">
        <v>208.1</v>
      </c>
      <c r="I44" s="651">
        <f t="shared" si="2"/>
        <v>8.2</v>
      </c>
      <c r="J44" s="722">
        <f t="shared" si="2"/>
        <v>2.6</v>
      </c>
      <c r="L44" s="661"/>
    </row>
    <row r="45" spans="1:12" ht="12.75">
      <c r="A45" s="721" t="s">
        <v>74</v>
      </c>
      <c r="B45" s="659">
        <v>5.92</v>
      </c>
      <c r="C45" s="650"/>
      <c r="D45" s="650">
        <v>0</v>
      </c>
      <c r="E45" s="650">
        <v>0</v>
      </c>
      <c r="F45" s="664">
        <v>375.6</v>
      </c>
      <c r="G45" s="656">
        <v>347.6</v>
      </c>
      <c r="H45" s="660">
        <v>389.7</v>
      </c>
      <c r="I45" s="651">
        <f t="shared" si="2"/>
        <v>-7.5</v>
      </c>
      <c r="J45" s="722">
        <f t="shared" si="2"/>
        <v>12.1</v>
      </c>
      <c r="L45" s="661"/>
    </row>
    <row r="46" spans="1:12" ht="12.75" customHeight="1" hidden="1">
      <c r="A46" s="726" t="s">
        <v>75</v>
      </c>
      <c r="B46" s="659"/>
      <c r="C46" s="650"/>
      <c r="D46" s="650"/>
      <c r="E46" s="650">
        <v>0</v>
      </c>
      <c r="F46" s="664">
        <v>261.6</v>
      </c>
      <c r="G46" s="656">
        <v>293.5</v>
      </c>
      <c r="H46" s="660">
        <v>293</v>
      </c>
      <c r="I46" s="651">
        <f t="shared" si="2"/>
        <v>12.2</v>
      </c>
      <c r="J46" s="722">
        <f t="shared" si="2"/>
        <v>-0.2</v>
      </c>
      <c r="L46" s="661"/>
    </row>
    <row r="47" spans="1:12" ht="12.75">
      <c r="A47" s="723" t="s">
        <v>76</v>
      </c>
      <c r="B47" s="659">
        <v>3.61</v>
      </c>
      <c r="C47" s="650"/>
      <c r="D47" s="650">
        <v>0</v>
      </c>
      <c r="E47" s="650">
        <v>0</v>
      </c>
      <c r="F47" s="664">
        <v>277.4</v>
      </c>
      <c r="G47" s="656">
        <v>312.8</v>
      </c>
      <c r="H47" s="660">
        <v>312.3</v>
      </c>
      <c r="I47" s="651">
        <f t="shared" si="2"/>
        <v>12.8</v>
      </c>
      <c r="J47" s="722">
        <f t="shared" si="2"/>
        <v>-0.2</v>
      </c>
      <c r="L47" s="661"/>
    </row>
    <row r="48" spans="1:12" ht="12.75" customHeight="1" hidden="1">
      <c r="A48" s="725" t="s">
        <v>77</v>
      </c>
      <c r="B48" s="659"/>
      <c r="C48" s="650"/>
      <c r="D48" s="650"/>
      <c r="E48" s="650">
        <v>0</v>
      </c>
      <c r="F48" s="664">
        <v>302.4</v>
      </c>
      <c r="G48" s="656">
        <v>353.2</v>
      </c>
      <c r="H48" s="660">
        <v>344.7</v>
      </c>
      <c r="I48" s="651">
        <f t="shared" si="2"/>
        <v>16.8</v>
      </c>
      <c r="J48" s="722">
        <f t="shared" si="2"/>
        <v>-2.4</v>
      </c>
      <c r="L48" s="661"/>
    </row>
    <row r="49" spans="1:12" ht="12.75" customHeight="1" hidden="1">
      <c r="A49" s="725" t="s">
        <v>78</v>
      </c>
      <c r="B49" s="659"/>
      <c r="C49" s="650"/>
      <c r="D49" s="650"/>
      <c r="E49" s="650">
        <v>0</v>
      </c>
      <c r="F49" s="664">
        <v>212.6</v>
      </c>
      <c r="G49" s="656">
        <v>209.9</v>
      </c>
      <c r="H49" s="660">
        <v>230.8</v>
      </c>
      <c r="I49" s="651">
        <f t="shared" si="2"/>
        <v>-1.3</v>
      </c>
      <c r="J49" s="722">
        <f t="shared" si="2"/>
        <v>10</v>
      </c>
      <c r="L49" s="661"/>
    </row>
    <row r="50" spans="1:12" ht="12.75">
      <c r="A50" s="720" t="s">
        <v>79</v>
      </c>
      <c r="B50" s="650">
        <v>0.42</v>
      </c>
      <c r="C50" s="650">
        <v>0.42</v>
      </c>
      <c r="D50" s="650">
        <v>0.19385559777842734</v>
      </c>
      <c r="E50" s="650">
        <v>0.61</v>
      </c>
      <c r="F50" s="664">
        <v>126.6</v>
      </c>
      <c r="G50" s="656">
        <v>126.7</v>
      </c>
      <c r="H50" s="660">
        <v>126.7</v>
      </c>
      <c r="I50" s="651">
        <f t="shared" si="2"/>
        <v>0.1</v>
      </c>
      <c r="J50" s="722">
        <f t="shared" si="2"/>
        <v>0</v>
      </c>
      <c r="K50" s="637"/>
      <c r="L50" s="661"/>
    </row>
    <row r="51" spans="1:12" ht="12.75">
      <c r="A51" s="720" t="s">
        <v>202</v>
      </c>
      <c r="B51" s="650">
        <v>8.03</v>
      </c>
      <c r="C51" s="650">
        <v>8.03</v>
      </c>
      <c r="D51" s="650">
        <v>3.7063344051446943</v>
      </c>
      <c r="E51" s="650">
        <v>11.74</v>
      </c>
      <c r="F51" s="664">
        <v>192.3</v>
      </c>
      <c r="G51" s="656">
        <v>202.2</v>
      </c>
      <c r="H51" s="660">
        <v>208.1</v>
      </c>
      <c r="I51" s="651">
        <f t="shared" si="2"/>
        <v>5.1</v>
      </c>
      <c r="J51" s="722">
        <f t="shared" si="2"/>
        <v>2.9</v>
      </c>
      <c r="K51" s="637"/>
      <c r="L51" s="661"/>
    </row>
    <row r="52" spans="1:12" ht="12.75" customHeight="1" hidden="1">
      <c r="A52" s="724" t="s">
        <v>80</v>
      </c>
      <c r="B52" s="650"/>
      <c r="C52" s="650"/>
      <c r="D52" s="650"/>
      <c r="E52" s="650">
        <v>0</v>
      </c>
      <c r="F52" s="664">
        <v>200.2</v>
      </c>
      <c r="G52" s="656">
        <v>209.8</v>
      </c>
      <c r="H52" s="660">
        <v>215.8</v>
      </c>
      <c r="I52" s="651">
        <f t="shared" si="2"/>
        <v>4.8</v>
      </c>
      <c r="J52" s="722">
        <f t="shared" si="2"/>
        <v>2.9</v>
      </c>
      <c r="K52" s="637"/>
      <c r="L52" s="661"/>
    </row>
    <row r="53" spans="1:12" ht="12.75" customHeight="1" hidden="1">
      <c r="A53" s="724" t="s">
        <v>81</v>
      </c>
      <c r="B53" s="650"/>
      <c r="C53" s="650"/>
      <c r="D53" s="650"/>
      <c r="E53" s="650">
        <v>0</v>
      </c>
      <c r="F53" s="664">
        <v>164.8</v>
      </c>
      <c r="G53" s="656">
        <v>175.9</v>
      </c>
      <c r="H53" s="660">
        <v>180.7</v>
      </c>
      <c r="I53" s="651">
        <f t="shared" si="2"/>
        <v>6.7</v>
      </c>
      <c r="J53" s="722">
        <f t="shared" si="2"/>
        <v>2.7</v>
      </c>
      <c r="K53" s="637"/>
      <c r="L53" s="661"/>
    </row>
    <row r="54" spans="1:12" ht="12.75">
      <c r="A54" s="720" t="s">
        <v>205</v>
      </c>
      <c r="B54" s="650">
        <v>7.09</v>
      </c>
      <c r="C54" s="650">
        <v>7.09</v>
      </c>
      <c r="D54" s="650">
        <v>3.2724671148786904</v>
      </c>
      <c r="E54" s="650">
        <v>10.36</v>
      </c>
      <c r="F54" s="664">
        <v>225.1</v>
      </c>
      <c r="G54" s="656">
        <v>243.1</v>
      </c>
      <c r="H54" s="660">
        <v>269.8</v>
      </c>
      <c r="I54" s="651">
        <f t="shared" si="2"/>
        <v>8</v>
      </c>
      <c r="J54" s="722">
        <f t="shared" si="2"/>
        <v>11</v>
      </c>
      <c r="K54" s="637"/>
      <c r="L54" s="661"/>
    </row>
    <row r="55" spans="1:12" ht="12.75" customHeight="1" hidden="1">
      <c r="A55" s="724" t="s">
        <v>82</v>
      </c>
      <c r="B55" s="650"/>
      <c r="C55" s="650"/>
      <c r="D55" s="650"/>
      <c r="E55" s="650">
        <v>0</v>
      </c>
      <c r="F55" s="664">
        <v>248.2</v>
      </c>
      <c r="G55" s="656">
        <v>269.1</v>
      </c>
      <c r="H55" s="660">
        <v>299.2</v>
      </c>
      <c r="I55" s="651"/>
      <c r="J55" s="722"/>
      <c r="K55" s="637"/>
      <c r="L55" s="661"/>
    </row>
    <row r="56" spans="1:12" ht="12.75" customHeight="1" hidden="1">
      <c r="A56" s="724" t="s">
        <v>83</v>
      </c>
      <c r="B56" s="650"/>
      <c r="C56" s="650"/>
      <c r="D56" s="650"/>
      <c r="E56" s="650">
        <v>0</v>
      </c>
      <c r="F56" s="664">
        <v>164.7</v>
      </c>
      <c r="G56" s="656">
        <v>176.3</v>
      </c>
      <c r="H56" s="660">
        <v>199.5</v>
      </c>
      <c r="I56" s="651"/>
      <c r="J56" s="722"/>
      <c r="K56" s="637"/>
      <c r="L56" s="661"/>
    </row>
    <row r="57" spans="1:12" ht="12.75" customHeight="1" hidden="1">
      <c r="A57" s="724" t="s">
        <v>84</v>
      </c>
      <c r="B57" s="650"/>
      <c r="C57" s="650"/>
      <c r="D57" s="650"/>
      <c r="E57" s="650">
        <v>0</v>
      </c>
      <c r="F57" s="664">
        <v>216</v>
      </c>
      <c r="G57" s="656">
        <v>227.4</v>
      </c>
      <c r="H57" s="660">
        <v>243.7</v>
      </c>
      <c r="I57" s="651"/>
      <c r="J57" s="722"/>
      <c r="K57" s="637"/>
      <c r="L57" s="661"/>
    </row>
    <row r="58" spans="1:12" ht="13.5" thickBot="1">
      <c r="A58" s="727" t="s">
        <v>209</v>
      </c>
      <c r="B58" s="728">
        <v>1.66</v>
      </c>
      <c r="C58" s="728">
        <v>1.66</v>
      </c>
      <c r="D58" s="728">
        <v>0.7661911721718795</v>
      </c>
      <c r="E58" s="728">
        <v>2.43</v>
      </c>
      <c r="F58" s="729">
        <v>191.4</v>
      </c>
      <c r="G58" s="730">
        <v>224.9</v>
      </c>
      <c r="H58" s="731">
        <v>245.9</v>
      </c>
      <c r="I58" s="732">
        <f>FIXED(G58/F58*100-100,1)*1</f>
        <v>17.5</v>
      </c>
      <c r="J58" s="733">
        <f>FIXED(H58/G58*100-100,1)*1</f>
        <v>9.3</v>
      </c>
      <c r="K58" s="637"/>
      <c r="L58" s="661"/>
    </row>
    <row r="59" spans="1:12" ht="13.5" customHeight="1" hidden="1" thickTop="1">
      <c r="A59" s="637"/>
      <c r="B59" s="665">
        <v>31.58</v>
      </c>
      <c r="C59" s="666">
        <v>68.42</v>
      </c>
      <c r="D59" s="637"/>
      <c r="E59" s="637"/>
      <c r="F59" s="637"/>
      <c r="G59" s="637"/>
      <c r="H59" s="637">
        <v>566.4</v>
      </c>
      <c r="I59" s="637"/>
      <c r="J59" s="637"/>
      <c r="K59" s="637"/>
      <c r="L59" s="667"/>
    </row>
    <row r="60" spans="1:12" ht="13.5" thickTop="1">
      <c r="A60" s="637"/>
      <c r="B60" s="668"/>
      <c r="C60" s="637"/>
      <c r="D60" s="637"/>
      <c r="E60" s="637"/>
      <c r="F60" s="637"/>
      <c r="G60" s="637"/>
      <c r="H60" s="637"/>
      <c r="I60" s="637"/>
      <c r="J60" s="637"/>
      <c r="K60" s="637"/>
      <c r="L60" s="667"/>
    </row>
    <row r="61" spans="1:11" ht="12.75">
      <c r="A61" s="637" t="s">
        <v>248</v>
      </c>
      <c r="B61" s="637"/>
      <c r="C61" s="637"/>
      <c r="D61" s="637"/>
      <c r="E61" s="637"/>
      <c r="F61" s="637"/>
      <c r="G61" s="637"/>
      <c r="H61" s="637"/>
      <c r="I61" s="637"/>
      <c r="J61" s="637"/>
      <c r="K61" s="637"/>
    </row>
    <row r="62" spans="1:11" ht="12.75" customHeight="1">
      <c r="A62" s="1762" t="s">
        <v>85</v>
      </c>
      <c r="B62" s="1762"/>
      <c r="C62" s="1762"/>
      <c r="D62" s="1762"/>
      <c r="E62" s="1762"/>
      <c r="F62" s="1762"/>
      <c r="G62" s="1762"/>
      <c r="H62" s="1762"/>
      <c r="I62" s="1762"/>
      <c r="J62" s="1762"/>
      <c r="K62" s="637"/>
    </row>
    <row r="63" spans="1:12" ht="12.75">
      <c r="A63" s="1762"/>
      <c r="B63" s="1762"/>
      <c r="C63" s="1762"/>
      <c r="D63" s="1762"/>
      <c r="E63" s="1762"/>
      <c r="F63" s="1762"/>
      <c r="G63" s="1762"/>
      <c r="H63" s="1762"/>
      <c r="I63" s="1762"/>
      <c r="J63" s="1762"/>
      <c r="K63" s="637"/>
      <c r="L63" s="667"/>
    </row>
    <row r="64" spans="1:12" ht="12.75">
      <c r="A64" s="637" t="s">
        <v>86</v>
      </c>
      <c r="B64" s="637"/>
      <c r="C64" s="637"/>
      <c r="D64" s="637"/>
      <c r="E64" s="637"/>
      <c r="F64" s="637"/>
      <c r="G64" s="637"/>
      <c r="H64" s="637"/>
      <c r="I64" s="637"/>
      <c r="J64" s="637"/>
      <c r="K64" s="637"/>
      <c r="L64" s="667"/>
    </row>
    <row r="65" spans="1:12" ht="12.75">
      <c r="A65" s="637" t="s">
        <v>87</v>
      </c>
      <c r="L65" s="667"/>
    </row>
    <row r="66" ht="12.75">
      <c r="L66" s="667"/>
    </row>
    <row r="68" ht="12.75">
      <c r="L68" s="667"/>
    </row>
    <row r="69" ht="12.75">
      <c r="L69" s="669"/>
    </row>
    <row r="70" ht="12.75">
      <c r="L70" s="669"/>
    </row>
    <row r="71" ht="12.75">
      <c r="L71" s="667"/>
    </row>
    <row r="73" ht="12.75">
      <c r="L73" s="667"/>
    </row>
    <row r="74" ht="12.75">
      <c r="L74" s="667"/>
    </row>
    <row r="76" ht="12.75">
      <c r="L76" s="667"/>
    </row>
    <row r="77" ht="12.75">
      <c r="L77" s="667"/>
    </row>
    <row r="78" ht="12.75">
      <c r="L78" s="667"/>
    </row>
    <row r="80" ht="12.75">
      <c r="L80" s="667"/>
    </row>
  </sheetData>
  <mergeCells count="8">
    <mergeCell ref="A1:J1"/>
    <mergeCell ref="A2:J2"/>
    <mergeCell ref="A3:J3"/>
    <mergeCell ref="A4:J4"/>
    <mergeCell ref="A5:J5"/>
    <mergeCell ref="A6:A7"/>
    <mergeCell ref="I6:J6"/>
    <mergeCell ref="A62:J63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A1" sqref="A1:G1"/>
    </sheetView>
  </sheetViews>
  <sheetFormatPr defaultColWidth="12.421875" defaultRowHeight="12.75"/>
  <cols>
    <col min="1" max="2" width="13.28125" style="670" customWidth="1"/>
    <col min="3" max="3" width="17.7109375" style="670" customWidth="1"/>
    <col min="4" max="4" width="13.28125" style="670" customWidth="1"/>
    <col min="5" max="5" width="15.140625" style="670" customWidth="1"/>
    <col min="6" max="6" width="13.28125" style="670" customWidth="1"/>
    <col min="7" max="7" width="22.421875" style="670" customWidth="1"/>
    <col min="8" max="8" width="5.7109375" style="670" bestFit="1" customWidth="1"/>
    <col min="9" max="16384" width="12.421875" style="670" customWidth="1"/>
  </cols>
  <sheetData>
    <row r="1" spans="1:7" ht="12.75">
      <c r="A1" s="1765" t="s">
        <v>88</v>
      </c>
      <c r="B1" s="1765"/>
      <c r="C1" s="1765"/>
      <c r="D1" s="1765"/>
      <c r="E1" s="1765"/>
      <c r="F1" s="1765"/>
      <c r="G1" s="1765"/>
    </row>
    <row r="2" spans="1:7" ht="15.75">
      <c r="A2" s="1766" t="s">
        <v>368</v>
      </c>
      <c r="B2" s="1766"/>
      <c r="C2" s="1766"/>
      <c r="D2" s="1766"/>
      <c r="E2" s="1766"/>
      <c r="F2" s="1766"/>
      <c r="G2" s="1766"/>
    </row>
    <row r="3" spans="1:7" ht="12.75">
      <c r="A3" s="1765" t="s">
        <v>1627</v>
      </c>
      <c r="B3" s="1765"/>
      <c r="C3" s="1765"/>
      <c r="D3" s="1765"/>
      <c r="E3" s="1765"/>
      <c r="F3" s="1765"/>
      <c r="G3" s="1765"/>
    </row>
    <row r="4" spans="1:7" ht="13.5" thickBot="1">
      <c r="A4" s="1765" t="s">
        <v>89</v>
      </c>
      <c r="B4" s="1765"/>
      <c r="C4" s="1765"/>
      <c r="D4" s="1765"/>
      <c r="E4" s="1765"/>
      <c r="F4" s="1765"/>
      <c r="G4" s="1765"/>
    </row>
    <row r="5" spans="1:7" ht="15.75" customHeight="1" thickTop="1">
      <c r="A5" s="1767" t="s">
        <v>9</v>
      </c>
      <c r="B5" s="1769" t="s">
        <v>90</v>
      </c>
      <c r="C5" s="1769"/>
      <c r="D5" s="1769" t="s">
        <v>91</v>
      </c>
      <c r="E5" s="1769"/>
      <c r="F5" s="1769" t="s">
        <v>92</v>
      </c>
      <c r="G5" s="1770"/>
    </row>
    <row r="6" spans="1:7" ht="15.75" customHeight="1">
      <c r="A6" s="1768"/>
      <c r="B6" s="671" t="s">
        <v>168</v>
      </c>
      <c r="C6" s="712" t="s">
        <v>439</v>
      </c>
      <c r="D6" s="672" t="s">
        <v>168</v>
      </c>
      <c r="E6" s="712" t="s">
        <v>439</v>
      </c>
      <c r="F6" s="672" t="s">
        <v>168</v>
      </c>
      <c r="G6" s="712" t="s">
        <v>439</v>
      </c>
    </row>
    <row r="7" spans="1:10" ht="26.25" customHeight="1">
      <c r="A7" s="708" t="s">
        <v>1555</v>
      </c>
      <c r="B7" s="673">
        <v>194.7</v>
      </c>
      <c r="C7" s="674">
        <v>6.3</v>
      </c>
      <c r="D7" s="673">
        <v>220.2</v>
      </c>
      <c r="E7" s="675" t="s">
        <v>94</v>
      </c>
      <c r="F7" s="673">
        <v>243.1</v>
      </c>
      <c r="G7" s="695">
        <v>10.4</v>
      </c>
      <c r="J7" s="676"/>
    </row>
    <row r="8" spans="1:10" ht="26.25" customHeight="1">
      <c r="A8" s="709" t="s">
        <v>95</v>
      </c>
      <c r="B8" s="673">
        <v>197.8</v>
      </c>
      <c r="C8" s="674">
        <v>7</v>
      </c>
      <c r="D8" s="673">
        <v>224.5</v>
      </c>
      <c r="E8" s="675" t="s">
        <v>96</v>
      </c>
      <c r="F8" s="673">
        <v>246.3</v>
      </c>
      <c r="G8" s="695">
        <v>9.7</v>
      </c>
      <c r="J8" s="676"/>
    </row>
    <row r="9" spans="1:10" ht="26.25" customHeight="1">
      <c r="A9" s="709" t="s">
        <v>353</v>
      </c>
      <c r="B9" s="673">
        <v>198.7</v>
      </c>
      <c r="C9" s="674">
        <v>6.3</v>
      </c>
      <c r="D9" s="673">
        <v>226.8</v>
      </c>
      <c r="E9" s="675" t="s">
        <v>97</v>
      </c>
      <c r="F9" s="673">
        <v>248</v>
      </c>
      <c r="G9" s="695">
        <v>9.3</v>
      </c>
      <c r="J9" s="676"/>
    </row>
    <row r="10" spans="1:9" ht="26.25" customHeight="1">
      <c r="A10" s="709" t="s">
        <v>98</v>
      </c>
      <c r="B10" s="673">
        <v>198.7</v>
      </c>
      <c r="C10" s="674">
        <v>6.3</v>
      </c>
      <c r="D10" s="673">
        <v>227.5</v>
      </c>
      <c r="E10" s="675" t="s">
        <v>99</v>
      </c>
      <c r="F10" s="673">
        <v>250</v>
      </c>
      <c r="G10" s="695">
        <v>9.9</v>
      </c>
      <c r="H10" s="677"/>
      <c r="I10" s="678"/>
    </row>
    <row r="11" spans="1:10" ht="26.25" customHeight="1">
      <c r="A11" s="709" t="s">
        <v>354</v>
      </c>
      <c r="B11" s="673">
        <v>196.1</v>
      </c>
      <c r="C11" s="674">
        <v>5.7</v>
      </c>
      <c r="D11" s="673">
        <v>223.7</v>
      </c>
      <c r="E11" s="675" t="s">
        <v>97</v>
      </c>
      <c r="F11" s="673">
        <v>249</v>
      </c>
      <c r="G11" s="695">
        <v>11.3</v>
      </c>
      <c r="J11" s="676"/>
    </row>
    <row r="12" spans="1:10" ht="26.25" customHeight="1">
      <c r="A12" s="709" t="s">
        <v>355</v>
      </c>
      <c r="B12" s="673">
        <v>194.2</v>
      </c>
      <c r="C12" s="674">
        <v>5.8</v>
      </c>
      <c r="D12" s="679">
        <v>222.1</v>
      </c>
      <c r="E12" s="675" t="s">
        <v>100</v>
      </c>
      <c r="F12" s="679">
        <v>248.3</v>
      </c>
      <c r="G12" s="695">
        <v>11.8</v>
      </c>
      <c r="J12" s="680"/>
    </row>
    <row r="13" spans="1:7" ht="26.25" customHeight="1">
      <c r="A13" s="709" t="s">
        <v>356</v>
      </c>
      <c r="B13" s="673">
        <v>196.3</v>
      </c>
      <c r="C13" s="674">
        <v>6.4</v>
      </c>
      <c r="D13" s="673">
        <v>223.1</v>
      </c>
      <c r="E13" s="675" t="s">
        <v>101</v>
      </c>
      <c r="F13" s="673">
        <v>249.9</v>
      </c>
      <c r="G13" s="695">
        <v>12</v>
      </c>
    </row>
    <row r="14" spans="1:7" ht="26.25" customHeight="1">
      <c r="A14" s="709" t="s">
        <v>22</v>
      </c>
      <c r="B14" s="673">
        <v>198.4</v>
      </c>
      <c r="C14" s="674">
        <v>7.2</v>
      </c>
      <c r="D14" s="673">
        <v>224.4</v>
      </c>
      <c r="E14" s="675" t="s">
        <v>94</v>
      </c>
      <c r="F14" s="673">
        <v>249.5</v>
      </c>
      <c r="G14" s="695">
        <v>11.2</v>
      </c>
    </row>
    <row r="15" spans="1:7" ht="26.25" customHeight="1">
      <c r="A15" s="709" t="s">
        <v>357</v>
      </c>
      <c r="B15" s="673">
        <v>202.4</v>
      </c>
      <c r="C15" s="674">
        <v>8.9</v>
      </c>
      <c r="D15" s="673">
        <v>226.5</v>
      </c>
      <c r="E15" s="675" t="s">
        <v>102</v>
      </c>
      <c r="F15" s="673">
        <v>250.9</v>
      </c>
      <c r="G15" s="695">
        <v>10.8</v>
      </c>
    </row>
    <row r="16" spans="1:7" ht="26.25" customHeight="1">
      <c r="A16" s="709" t="s">
        <v>24</v>
      </c>
      <c r="B16" s="673">
        <v>204.6</v>
      </c>
      <c r="C16" s="674">
        <v>9.2</v>
      </c>
      <c r="D16" s="673">
        <v>230.9</v>
      </c>
      <c r="E16" s="675" t="s">
        <v>103</v>
      </c>
      <c r="F16" s="673">
        <v>253.9</v>
      </c>
      <c r="G16" s="695">
        <v>10</v>
      </c>
    </row>
    <row r="17" spans="1:7" ht="26.25" customHeight="1">
      <c r="A17" s="709" t="s">
        <v>25</v>
      </c>
      <c r="B17" s="673">
        <v>208.3</v>
      </c>
      <c r="C17" s="674">
        <v>11</v>
      </c>
      <c r="D17" s="673">
        <v>234</v>
      </c>
      <c r="E17" s="675" t="s">
        <v>104</v>
      </c>
      <c r="F17" s="673">
        <v>256.4</v>
      </c>
      <c r="G17" s="695">
        <v>9.6</v>
      </c>
    </row>
    <row r="18" spans="1:7" ht="26.25" customHeight="1">
      <c r="A18" s="709" t="s">
        <v>358</v>
      </c>
      <c r="B18" s="681">
        <v>212.7</v>
      </c>
      <c r="C18" s="682">
        <v>12.1</v>
      </c>
      <c r="D18" s="673">
        <v>237</v>
      </c>
      <c r="E18" s="675">
        <v>11.4</v>
      </c>
      <c r="F18" s="673"/>
      <c r="G18" s="695"/>
    </row>
    <row r="19" spans="1:7" ht="26.25" customHeight="1" thickBot="1">
      <c r="A19" s="713" t="s">
        <v>105</v>
      </c>
      <c r="B19" s="714">
        <v>200.2</v>
      </c>
      <c r="C19" s="714">
        <v>7.7</v>
      </c>
      <c r="D19" s="714">
        <v>226.7</v>
      </c>
      <c r="E19" s="714">
        <v>13.2</v>
      </c>
      <c r="F19" s="714">
        <v>249.6</v>
      </c>
      <c r="G19" s="715">
        <v>10.5</v>
      </c>
    </row>
    <row r="20" spans="1:2" ht="19.5" customHeight="1" thickTop="1">
      <c r="A20" s="683" t="s">
        <v>106</v>
      </c>
      <c r="B20" s="684"/>
    </row>
    <row r="21" ht="19.5" customHeight="1">
      <c r="A21" s="683"/>
    </row>
  </sheetData>
  <mergeCells count="8">
    <mergeCell ref="A5:A6"/>
    <mergeCell ref="B5:C5"/>
    <mergeCell ref="D5:E5"/>
    <mergeCell ref="F5:G5"/>
    <mergeCell ref="A1:G1"/>
    <mergeCell ref="A2:G2"/>
    <mergeCell ref="A3:G3"/>
    <mergeCell ref="A4:G4"/>
  </mergeCells>
  <printOptions horizontalCentered="1"/>
  <pageMargins left="0.75" right="0.75" top="1" bottom="1" header="0.5" footer="0.5"/>
  <pageSetup fitToHeight="1" fitToWidth="1" horizontalDpi="600" verticalDpi="600" orientation="portrait" scale="8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 topLeftCell="A1">
      <selection activeCell="L12" sqref="L12"/>
    </sheetView>
  </sheetViews>
  <sheetFormatPr defaultColWidth="9.140625" defaultRowHeight="12.75"/>
  <cols>
    <col min="1" max="1" width="36.140625" style="228" customWidth="1"/>
    <col min="2" max="2" width="9.140625" style="228" bestFit="1" customWidth="1"/>
    <col min="3" max="3" width="9.00390625" style="228" bestFit="1" customWidth="1"/>
    <col min="4" max="4" width="8.57421875" style="228" bestFit="1" customWidth="1"/>
    <col min="5" max="5" width="9.00390625" style="228" bestFit="1" customWidth="1"/>
    <col min="6" max="6" width="7.57421875" style="228" bestFit="1" customWidth="1"/>
    <col min="7" max="7" width="8.57421875" style="228" bestFit="1" customWidth="1"/>
    <col min="8" max="8" width="9.00390625" style="228" bestFit="1" customWidth="1"/>
    <col min="9" max="12" width="8.57421875" style="228" bestFit="1" customWidth="1"/>
    <col min="13" max="16384" width="9.140625" style="228" customWidth="1"/>
  </cols>
  <sheetData>
    <row r="1" spans="1:12" ht="12.75">
      <c r="A1" s="1716" t="s">
        <v>130</v>
      </c>
      <c r="B1" s="1716"/>
      <c r="C1" s="1716"/>
      <c r="D1" s="1716"/>
      <c r="E1" s="1716"/>
      <c r="F1" s="1716"/>
      <c r="G1" s="1716"/>
      <c r="H1" s="1716"/>
      <c r="I1" s="1716"/>
      <c r="J1" s="1716"/>
      <c r="K1" s="1716"/>
      <c r="L1" s="1716"/>
    </row>
    <row r="2" spans="1:12" ht="15.75">
      <c r="A2" s="1732" t="s">
        <v>251</v>
      </c>
      <c r="B2" s="1732"/>
      <c r="C2" s="1732"/>
      <c r="D2" s="1732"/>
      <c r="E2" s="1732"/>
      <c r="F2" s="1732"/>
      <c r="G2" s="1732"/>
      <c r="H2" s="1732"/>
      <c r="I2" s="1732"/>
      <c r="J2" s="1732"/>
      <c r="K2" s="1732"/>
      <c r="L2" s="1732"/>
    </row>
    <row r="3" spans="1:12" ht="15.75" customHeight="1">
      <c r="A3" s="1716" t="s">
        <v>252</v>
      </c>
      <c r="B3" s="1716"/>
      <c r="C3" s="1716"/>
      <c r="D3" s="1716"/>
      <c r="E3" s="1716"/>
      <c r="F3" s="1716"/>
      <c r="G3" s="1716"/>
      <c r="H3" s="1716"/>
      <c r="I3" s="1716"/>
      <c r="J3" s="1716"/>
      <c r="K3" s="1716"/>
      <c r="L3" s="1716"/>
    </row>
    <row r="4" spans="1:12" ht="12.75">
      <c r="A4" s="1716" t="s">
        <v>1568</v>
      </c>
      <c r="B4" s="1716"/>
      <c r="C4" s="1716"/>
      <c r="D4" s="1716"/>
      <c r="E4" s="1716"/>
      <c r="F4" s="1716"/>
      <c r="G4" s="1716"/>
      <c r="H4" s="1716"/>
      <c r="I4" s="1716"/>
      <c r="J4" s="1716"/>
      <c r="K4" s="1716"/>
      <c r="L4" s="1716"/>
    </row>
    <row r="5" spans="1:12" ht="13.5" thickBot="1">
      <c r="A5" s="1716" t="s">
        <v>1132</v>
      </c>
      <c r="B5" s="1716"/>
      <c r="C5" s="1716"/>
      <c r="D5" s="1716"/>
      <c r="E5" s="1716"/>
      <c r="F5" s="1716"/>
      <c r="G5" s="1716"/>
      <c r="H5" s="1716"/>
      <c r="I5" s="1716"/>
      <c r="J5" s="1716"/>
      <c r="K5" s="1716"/>
      <c r="L5" s="1716"/>
    </row>
    <row r="6" spans="1:12" ht="21.75" customHeight="1" thickTop="1">
      <c r="A6" s="1774" t="s">
        <v>243</v>
      </c>
      <c r="B6" s="1776" t="s">
        <v>244</v>
      </c>
      <c r="C6" s="1232" t="s">
        <v>398</v>
      </c>
      <c r="D6" s="1755" t="s">
        <v>1476</v>
      </c>
      <c r="E6" s="1756"/>
      <c r="F6" s="1755" t="s">
        <v>437</v>
      </c>
      <c r="G6" s="1757"/>
      <c r="H6" s="1756"/>
      <c r="I6" s="1771" t="s">
        <v>410</v>
      </c>
      <c r="J6" s="1772"/>
      <c r="K6" s="1772"/>
      <c r="L6" s="1773"/>
    </row>
    <row r="7" spans="1:12" ht="19.5" customHeight="1">
      <c r="A7" s="1775"/>
      <c r="B7" s="1777"/>
      <c r="C7" s="1237" t="s">
        <v>559</v>
      </c>
      <c r="D7" s="1237" t="s">
        <v>135</v>
      </c>
      <c r="E7" s="1237" t="s">
        <v>559</v>
      </c>
      <c r="F7" s="1237" t="s">
        <v>40</v>
      </c>
      <c r="G7" s="1237" t="s">
        <v>135</v>
      </c>
      <c r="H7" s="1237" t="s">
        <v>559</v>
      </c>
      <c r="I7" s="1311" t="s">
        <v>422</v>
      </c>
      <c r="J7" s="1312" t="s">
        <v>422</v>
      </c>
      <c r="K7" s="1313" t="s">
        <v>423</v>
      </c>
      <c r="L7" s="1314" t="s">
        <v>423</v>
      </c>
    </row>
    <row r="8" spans="1:12" ht="16.5" customHeight="1">
      <c r="A8" s="1315">
        <v>1</v>
      </c>
      <c r="B8" s="1244">
        <v>2</v>
      </c>
      <c r="C8" s="1316">
        <v>3</v>
      </c>
      <c r="D8" s="1244">
        <v>4</v>
      </c>
      <c r="E8" s="1244">
        <v>5</v>
      </c>
      <c r="F8" s="1246">
        <v>6</v>
      </c>
      <c r="G8" s="1312">
        <v>7</v>
      </c>
      <c r="H8" s="1316">
        <v>8</v>
      </c>
      <c r="I8" s="1245" t="s">
        <v>1633</v>
      </c>
      <c r="J8" s="1317" t="s">
        <v>1634</v>
      </c>
      <c r="K8" s="1318" t="s">
        <v>1635</v>
      </c>
      <c r="L8" s="1319" t="s">
        <v>1636</v>
      </c>
    </row>
    <row r="9" spans="1:12" ht="24" customHeight="1">
      <c r="A9" s="325" t="s">
        <v>254</v>
      </c>
      <c r="B9" s="201">
        <v>100</v>
      </c>
      <c r="C9" s="1320">
        <v>164.9</v>
      </c>
      <c r="D9" s="1320">
        <v>184.9</v>
      </c>
      <c r="E9" s="1320">
        <v>193</v>
      </c>
      <c r="F9" s="1321">
        <v>197.6</v>
      </c>
      <c r="G9" s="1321">
        <v>200.4</v>
      </c>
      <c r="H9" s="1322">
        <v>205.2</v>
      </c>
      <c r="I9" s="202">
        <v>17.040630685263807</v>
      </c>
      <c r="J9" s="202">
        <v>4.380746349378043</v>
      </c>
      <c r="K9" s="202">
        <v>6.32124352331607</v>
      </c>
      <c r="L9" s="326">
        <v>2.3952095808383262</v>
      </c>
    </row>
    <row r="10" spans="1:12" ht="21" customHeight="1">
      <c r="A10" s="327" t="s">
        <v>255</v>
      </c>
      <c r="B10" s="203">
        <v>49.593021995747016</v>
      </c>
      <c r="C10" s="1323">
        <v>157.4</v>
      </c>
      <c r="D10" s="1324">
        <v>192.9</v>
      </c>
      <c r="E10" s="1324">
        <v>210</v>
      </c>
      <c r="F10" s="1324">
        <v>208.5</v>
      </c>
      <c r="G10" s="1324">
        <v>213.4</v>
      </c>
      <c r="H10" s="1325">
        <v>222.5</v>
      </c>
      <c r="I10" s="204">
        <v>33.41804320203303</v>
      </c>
      <c r="J10" s="204">
        <v>8.864696734059095</v>
      </c>
      <c r="K10" s="204">
        <v>5.952380952380949</v>
      </c>
      <c r="L10" s="328">
        <v>4.264292408622296</v>
      </c>
    </row>
    <row r="11" spans="1:12" ht="21" customHeight="1">
      <c r="A11" s="329" t="s">
        <v>256</v>
      </c>
      <c r="B11" s="205">
        <v>16.575694084141823</v>
      </c>
      <c r="C11" s="1326">
        <v>156.8</v>
      </c>
      <c r="D11" s="1326">
        <v>158.9</v>
      </c>
      <c r="E11" s="1326">
        <v>162.8</v>
      </c>
      <c r="F11" s="1326">
        <v>189.8</v>
      </c>
      <c r="G11" s="1326">
        <v>187.2</v>
      </c>
      <c r="H11" s="1327">
        <v>200.2</v>
      </c>
      <c r="I11" s="206">
        <v>3.8265306122448948</v>
      </c>
      <c r="J11" s="206">
        <v>2.4543738200125915</v>
      </c>
      <c r="K11" s="206">
        <v>22.972972972972954</v>
      </c>
      <c r="L11" s="330">
        <v>6.944444444444443</v>
      </c>
    </row>
    <row r="12" spans="1:12" ht="21" customHeight="1">
      <c r="A12" s="329" t="s">
        <v>257</v>
      </c>
      <c r="B12" s="205">
        <v>6.086031204033311</v>
      </c>
      <c r="C12" s="1326">
        <v>164.3</v>
      </c>
      <c r="D12" s="1326">
        <v>230.4</v>
      </c>
      <c r="E12" s="1326">
        <v>290.6</v>
      </c>
      <c r="F12" s="1326">
        <v>209.2</v>
      </c>
      <c r="G12" s="1326">
        <v>219.1</v>
      </c>
      <c r="H12" s="1327">
        <v>231.7</v>
      </c>
      <c r="I12" s="206">
        <v>76.8715763846622</v>
      </c>
      <c r="J12" s="206">
        <v>26.12847222222223</v>
      </c>
      <c r="K12" s="206">
        <v>-20.268410185822447</v>
      </c>
      <c r="L12" s="330">
        <v>5.750798722044735</v>
      </c>
    </row>
    <row r="13" spans="1:12" ht="21" customHeight="1">
      <c r="A13" s="329" t="s">
        <v>258</v>
      </c>
      <c r="B13" s="205">
        <v>3.770519507075808</v>
      </c>
      <c r="C13" s="1326">
        <v>196.8</v>
      </c>
      <c r="D13" s="1326">
        <v>237.4</v>
      </c>
      <c r="E13" s="1326">
        <v>239</v>
      </c>
      <c r="F13" s="1326">
        <v>285.2</v>
      </c>
      <c r="G13" s="1326">
        <v>281.9</v>
      </c>
      <c r="H13" s="1327">
        <v>290.9</v>
      </c>
      <c r="I13" s="206">
        <v>21.443089430894304</v>
      </c>
      <c r="J13" s="206">
        <v>0.6739679865206369</v>
      </c>
      <c r="K13" s="206">
        <v>21.715481171548106</v>
      </c>
      <c r="L13" s="330">
        <v>3.192621496984742</v>
      </c>
    </row>
    <row r="14" spans="1:12" ht="21" customHeight="1">
      <c r="A14" s="329" t="s">
        <v>259</v>
      </c>
      <c r="B14" s="205">
        <v>11.183012678383857</v>
      </c>
      <c r="C14" s="1326">
        <v>126.5</v>
      </c>
      <c r="D14" s="1326">
        <v>175.4</v>
      </c>
      <c r="E14" s="1326">
        <v>201.8</v>
      </c>
      <c r="F14" s="1326">
        <v>145.5</v>
      </c>
      <c r="G14" s="1326">
        <v>161.5</v>
      </c>
      <c r="H14" s="1327">
        <v>162.7</v>
      </c>
      <c r="I14" s="206">
        <v>59.52569169960475</v>
      </c>
      <c r="J14" s="206">
        <v>15.051311288483475</v>
      </c>
      <c r="K14" s="206">
        <v>-19.375619425173454</v>
      </c>
      <c r="L14" s="330">
        <v>0.7430340557275485</v>
      </c>
    </row>
    <row r="15" spans="1:12" ht="21" customHeight="1">
      <c r="A15" s="329" t="s">
        <v>260</v>
      </c>
      <c r="B15" s="205">
        <v>1.9487350779721184</v>
      </c>
      <c r="C15" s="1326">
        <v>131.7</v>
      </c>
      <c r="D15" s="1326">
        <v>155.2</v>
      </c>
      <c r="E15" s="1326">
        <v>150.1</v>
      </c>
      <c r="F15" s="1326">
        <v>196.8</v>
      </c>
      <c r="G15" s="1326">
        <v>201.1</v>
      </c>
      <c r="H15" s="1327">
        <v>235.1</v>
      </c>
      <c r="I15" s="206">
        <v>13.971146545178442</v>
      </c>
      <c r="J15" s="206">
        <v>-3.286082474226802</v>
      </c>
      <c r="K15" s="206">
        <v>56.628914057295134</v>
      </c>
      <c r="L15" s="330">
        <v>16.90701143709596</v>
      </c>
    </row>
    <row r="16" spans="1:12" ht="21" customHeight="1">
      <c r="A16" s="329" t="s">
        <v>261</v>
      </c>
      <c r="B16" s="205">
        <v>10.019129444140097</v>
      </c>
      <c r="C16" s="1326">
        <v>178.8</v>
      </c>
      <c r="D16" s="1326">
        <v>236.5</v>
      </c>
      <c r="E16" s="1326">
        <v>248.9</v>
      </c>
      <c r="F16" s="1326">
        <v>282.9</v>
      </c>
      <c r="G16" s="1326">
        <v>287.9</v>
      </c>
      <c r="H16" s="1327">
        <v>292.3</v>
      </c>
      <c r="I16" s="206">
        <v>39.20581655480984</v>
      </c>
      <c r="J16" s="206">
        <v>5.24312896405921</v>
      </c>
      <c r="K16" s="206">
        <v>17.436721574929706</v>
      </c>
      <c r="L16" s="330">
        <v>1.5283084404307203</v>
      </c>
    </row>
    <row r="17" spans="1:12" ht="21" customHeight="1">
      <c r="A17" s="327" t="s">
        <v>262</v>
      </c>
      <c r="B17" s="207">
        <v>20.37273710722672</v>
      </c>
      <c r="C17" s="1323">
        <v>159.4</v>
      </c>
      <c r="D17" s="1324">
        <v>167.8</v>
      </c>
      <c r="E17" s="1324">
        <v>168.9</v>
      </c>
      <c r="F17" s="1324">
        <v>183.9</v>
      </c>
      <c r="G17" s="1324">
        <v>182.8</v>
      </c>
      <c r="H17" s="1325">
        <v>183.2</v>
      </c>
      <c r="I17" s="204">
        <v>5.959849435382679</v>
      </c>
      <c r="J17" s="204">
        <v>0.6555423122765092</v>
      </c>
      <c r="K17" s="204">
        <v>8.466548253404355</v>
      </c>
      <c r="L17" s="328">
        <v>0.21881838074398274</v>
      </c>
    </row>
    <row r="18" spans="1:12" ht="21" customHeight="1">
      <c r="A18" s="329" t="s">
        <v>263</v>
      </c>
      <c r="B18" s="205">
        <v>6.117694570987977</v>
      </c>
      <c r="C18" s="1326">
        <v>150.2</v>
      </c>
      <c r="D18" s="1326">
        <v>152.3</v>
      </c>
      <c r="E18" s="1326">
        <v>156.1</v>
      </c>
      <c r="F18" s="1326">
        <v>180.3</v>
      </c>
      <c r="G18" s="1326">
        <v>177.4</v>
      </c>
      <c r="H18" s="1327">
        <v>178.8</v>
      </c>
      <c r="I18" s="206">
        <v>3.928095872170445</v>
      </c>
      <c r="J18" s="206">
        <v>2.495075508864076</v>
      </c>
      <c r="K18" s="206">
        <v>14.541960281870601</v>
      </c>
      <c r="L18" s="330">
        <v>0.7891770011273991</v>
      </c>
    </row>
    <row r="19" spans="1:12" ht="21" customHeight="1">
      <c r="A19" s="329" t="s">
        <v>264</v>
      </c>
      <c r="B19" s="205">
        <v>5.683628753648385</v>
      </c>
      <c r="C19" s="1326">
        <v>148.7</v>
      </c>
      <c r="D19" s="1326">
        <v>168.8</v>
      </c>
      <c r="E19" s="1326">
        <v>168.8</v>
      </c>
      <c r="F19" s="1326">
        <v>182.8</v>
      </c>
      <c r="G19" s="1326">
        <v>182.8</v>
      </c>
      <c r="H19" s="1327">
        <v>182.8</v>
      </c>
      <c r="I19" s="206">
        <v>13.51714862138536</v>
      </c>
      <c r="J19" s="206">
        <v>0</v>
      </c>
      <c r="K19" s="206">
        <v>8.293838862559227</v>
      </c>
      <c r="L19" s="330">
        <v>0</v>
      </c>
    </row>
    <row r="20" spans="1:12" ht="21" customHeight="1">
      <c r="A20" s="329" t="s">
        <v>265</v>
      </c>
      <c r="B20" s="205">
        <v>4.4957766210627</v>
      </c>
      <c r="C20" s="1326">
        <v>215.5</v>
      </c>
      <c r="D20" s="1326">
        <v>222.8</v>
      </c>
      <c r="E20" s="1326">
        <v>221.4</v>
      </c>
      <c r="F20" s="1326">
        <v>236.3</v>
      </c>
      <c r="G20" s="1326">
        <v>235.5</v>
      </c>
      <c r="H20" s="1327">
        <v>234.5</v>
      </c>
      <c r="I20" s="206">
        <v>2.737819025522043</v>
      </c>
      <c r="J20" s="206">
        <v>-0.6283662477558352</v>
      </c>
      <c r="K20" s="206">
        <v>5.916892502258349</v>
      </c>
      <c r="L20" s="330">
        <v>-0.42462845010615524</v>
      </c>
    </row>
    <row r="21" spans="1:12" ht="21" customHeight="1">
      <c r="A21" s="329" t="s">
        <v>266</v>
      </c>
      <c r="B21" s="205">
        <v>4.065637161527658</v>
      </c>
      <c r="C21" s="1326">
        <v>126.3</v>
      </c>
      <c r="D21" s="1326">
        <v>128.9</v>
      </c>
      <c r="E21" s="1326">
        <v>130.3</v>
      </c>
      <c r="F21" s="1326">
        <v>133.2</v>
      </c>
      <c r="G21" s="1326">
        <v>132.6</v>
      </c>
      <c r="H21" s="1327">
        <v>133.4</v>
      </c>
      <c r="I21" s="206">
        <v>3.167062549485351</v>
      </c>
      <c r="J21" s="206">
        <v>1.0861132660977546</v>
      </c>
      <c r="K21" s="206">
        <v>2.3791250959324515</v>
      </c>
      <c r="L21" s="330">
        <v>0.6033182503770718</v>
      </c>
    </row>
    <row r="22" spans="1:12" s="266" customFormat="1" ht="21" customHeight="1">
      <c r="A22" s="327" t="s">
        <v>267</v>
      </c>
      <c r="B22" s="207">
        <v>30.044340897026256</v>
      </c>
      <c r="C22" s="1323">
        <v>181</v>
      </c>
      <c r="D22" s="1324">
        <v>183.4</v>
      </c>
      <c r="E22" s="1324">
        <v>181.3</v>
      </c>
      <c r="F22" s="1324">
        <v>188.8</v>
      </c>
      <c r="G22" s="1324">
        <v>190.9</v>
      </c>
      <c r="H22" s="1325">
        <v>191.6</v>
      </c>
      <c r="I22" s="204">
        <v>0.1657458563536096</v>
      </c>
      <c r="J22" s="204">
        <v>-1.145038167938921</v>
      </c>
      <c r="K22" s="204">
        <v>5.681191395477086</v>
      </c>
      <c r="L22" s="328">
        <v>0.3666841278156028</v>
      </c>
    </row>
    <row r="23" spans="1:12" ht="21" customHeight="1">
      <c r="A23" s="329" t="s">
        <v>268</v>
      </c>
      <c r="B23" s="205">
        <v>5.397977971447429</v>
      </c>
      <c r="C23" s="1326">
        <v>356</v>
      </c>
      <c r="D23" s="1326">
        <v>299.3</v>
      </c>
      <c r="E23" s="1326">
        <v>298.3</v>
      </c>
      <c r="F23" s="1326">
        <v>327.2</v>
      </c>
      <c r="G23" s="1326">
        <v>333.5</v>
      </c>
      <c r="H23" s="1327">
        <v>334.1</v>
      </c>
      <c r="I23" s="206">
        <v>-16.20786516853933</v>
      </c>
      <c r="J23" s="206">
        <v>-0.33411293017039156</v>
      </c>
      <c r="K23" s="206">
        <v>12.00134093194771</v>
      </c>
      <c r="L23" s="330">
        <v>0.17991004497753238</v>
      </c>
    </row>
    <row r="24" spans="1:12" ht="21" customHeight="1">
      <c r="A24" s="329" t="s">
        <v>269</v>
      </c>
      <c r="B24" s="205">
        <v>2.4560330063653932</v>
      </c>
      <c r="C24" s="1326">
        <v>197.7</v>
      </c>
      <c r="D24" s="1326">
        <v>213.3</v>
      </c>
      <c r="E24" s="1326">
        <v>213.3</v>
      </c>
      <c r="F24" s="1326">
        <v>186.8</v>
      </c>
      <c r="G24" s="1326">
        <v>186.8</v>
      </c>
      <c r="H24" s="1327">
        <v>187.3</v>
      </c>
      <c r="I24" s="206">
        <v>7.890743550834614</v>
      </c>
      <c r="J24" s="206">
        <v>0</v>
      </c>
      <c r="K24" s="206">
        <v>-12.189404594467888</v>
      </c>
      <c r="L24" s="330">
        <v>0.26766595289078055</v>
      </c>
    </row>
    <row r="25" spans="1:12" ht="21" customHeight="1">
      <c r="A25" s="329" t="s">
        <v>270</v>
      </c>
      <c r="B25" s="205">
        <v>6.973714820123034</v>
      </c>
      <c r="C25" s="1326">
        <v>144.3</v>
      </c>
      <c r="D25" s="1326">
        <v>164.4</v>
      </c>
      <c r="E25" s="1326">
        <v>162.2</v>
      </c>
      <c r="F25" s="1326">
        <v>163.6</v>
      </c>
      <c r="G25" s="1326">
        <v>163.9</v>
      </c>
      <c r="H25" s="1327">
        <v>164.5</v>
      </c>
      <c r="I25" s="206">
        <v>12.404712404712399</v>
      </c>
      <c r="J25" s="206">
        <v>-1.3381995133820084</v>
      </c>
      <c r="K25" s="206">
        <v>1.4180024660912522</v>
      </c>
      <c r="L25" s="330">
        <v>0.3660768761439783</v>
      </c>
    </row>
    <row r="26" spans="1:12" ht="21" customHeight="1">
      <c r="A26" s="329" t="s">
        <v>271</v>
      </c>
      <c r="B26" s="205">
        <v>1.8659527269142209</v>
      </c>
      <c r="C26" s="1326">
        <v>95.6</v>
      </c>
      <c r="D26" s="1326">
        <v>101.8</v>
      </c>
      <c r="E26" s="1326">
        <v>94.6</v>
      </c>
      <c r="F26" s="1326">
        <v>99.4</v>
      </c>
      <c r="G26" s="1326">
        <v>99.4</v>
      </c>
      <c r="H26" s="1327">
        <v>99.4</v>
      </c>
      <c r="I26" s="206">
        <v>-1.0460251046025064</v>
      </c>
      <c r="J26" s="206">
        <v>-7.072691552062878</v>
      </c>
      <c r="K26" s="206">
        <v>5.073995771670198</v>
      </c>
      <c r="L26" s="330">
        <v>0</v>
      </c>
    </row>
    <row r="27" spans="1:12" ht="21" customHeight="1">
      <c r="A27" s="329" t="s">
        <v>273</v>
      </c>
      <c r="B27" s="205">
        <v>2.731641690470963</v>
      </c>
      <c r="C27" s="1326">
        <v>114.4</v>
      </c>
      <c r="D27" s="1326">
        <v>126.3</v>
      </c>
      <c r="E27" s="1326">
        <v>126.2</v>
      </c>
      <c r="F27" s="1326">
        <v>130.1</v>
      </c>
      <c r="G27" s="1326">
        <v>130.1</v>
      </c>
      <c r="H27" s="1327">
        <v>131.5</v>
      </c>
      <c r="I27" s="206">
        <v>10.314685314685306</v>
      </c>
      <c r="J27" s="206">
        <v>-0.07917656373712134</v>
      </c>
      <c r="K27" s="206">
        <v>4.199683042789218</v>
      </c>
      <c r="L27" s="330">
        <v>1.0760953112989995</v>
      </c>
    </row>
    <row r="28" spans="1:12" ht="21" customHeight="1">
      <c r="A28" s="329" t="s">
        <v>274</v>
      </c>
      <c r="B28" s="205">
        <v>3.1001290737979397</v>
      </c>
      <c r="C28" s="1326">
        <v>108.9</v>
      </c>
      <c r="D28" s="1326">
        <v>130.5</v>
      </c>
      <c r="E28" s="1326">
        <v>124.7</v>
      </c>
      <c r="F28" s="1326">
        <v>126.4</v>
      </c>
      <c r="G28" s="1326">
        <v>132.2</v>
      </c>
      <c r="H28" s="1327">
        <v>134.2</v>
      </c>
      <c r="I28" s="206">
        <v>14.508723599632688</v>
      </c>
      <c r="J28" s="206">
        <v>-4.444444444444443</v>
      </c>
      <c r="K28" s="206">
        <v>7.618283881315136</v>
      </c>
      <c r="L28" s="330">
        <v>1.5128593040847136</v>
      </c>
    </row>
    <row r="29" spans="1:12" ht="21" customHeight="1" thickBot="1">
      <c r="A29" s="331" t="s">
        <v>275</v>
      </c>
      <c r="B29" s="332">
        <v>7.508891607907275</v>
      </c>
      <c r="C29" s="1328">
        <v>158.9</v>
      </c>
      <c r="D29" s="1328">
        <v>171</v>
      </c>
      <c r="E29" s="1328">
        <v>169.5</v>
      </c>
      <c r="F29" s="1328">
        <v>182.8</v>
      </c>
      <c r="G29" s="1328">
        <v>183.9</v>
      </c>
      <c r="H29" s="1329">
        <v>184.1</v>
      </c>
      <c r="I29" s="333">
        <v>6.670862177470099</v>
      </c>
      <c r="J29" s="333">
        <v>-0.8771929824561369</v>
      </c>
      <c r="K29" s="333">
        <v>8.613569321533916</v>
      </c>
      <c r="L29" s="334">
        <v>0.10875475802065182</v>
      </c>
    </row>
    <row r="30" ht="13.5" thickTop="1">
      <c r="A30" s="228" t="s">
        <v>276</v>
      </c>
    </row>
    <row r="31" spans="1:5" ht="12.75">
      <c r="A31" s="228" t="s">
        <v>277</v>
      </c>
      <c r="E31" s="228" t="s">
        <v>4</v>
      </c>
    </row>
  </sheetData>
  <mergeCells count="10">
    <mergeCell ref="F6:H6"/>
    <mergeCell ref="I6:L6"/>
    <mergeCell ref="A5:L5"/>
    <mergeCell ref="A6:A7"/>
    <mergeCell ref="B6:B7"/>
    <mergeCell ref="D6:E6"/>
    <mergeCell ref="A1:L1"/>
    <mergeCell ref="A2:L2"/>
    <mergeCell ref="A3:L3"/>
    <mergeCell ref="A4:L4"/>
  </mergeCells>
  <printOptions horizontalCentered="1"/>
  <pageMargins left="0.75" right="0.75" top="1" bottom="1" header="0.5" footer="0.5"/>
  <pageSetup fitToHeight="1" fitToWidth="1" horizontalDpi="600" verticalDpi="600" orientation="portrait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workbookViewId="0" topLeftCell="A1">
      <selection activeCell="A1" sqref="A1:I1"/>
    </sheetView>
  </sheetViews>
  <sheetFormatPr defaultColWidth="10.7109375" defaultRowHeight="24.75" customHeight="1"/>
  <cols>
    <col min="1" max="1" width="16.00390625" style="228" customWidth="1"/>
    <col min="2" max="2" width="14.57421875" style="228" hidden="1" customWidth="1"/>
    <col min="3" max="3" width="13.140625" style="228" hidden="1" customWidth="1"/>
    <col min="4" max="4" width="13.57421875" style="228" customWidth="1"/>
    <col min="5" max="5" width="13.421875" style="228" customWidth="1"/>
    <col min="6" max="6" width="13.28125" style="228" customWidth="1"/>
    <col min="7" max="7" width="13.7109375" style="228" customWidth="1"/>
    <col min="8" max="8" width="11.28125" style="228" customWidth="1"/>
    <col min="9" max="9" width="13.8515625" style="228" customWidth="1"/>
    <col min="10" max="10" width="3.421875" style="228" customWidth="1"/>
    <col min="11" max="11" width="10.7109375" style="228" customWidth="1"/>
    <col min="12" max="12" width="11.8515625" style="228" bestFit="1" customWidth="1"/>
    <col min="13" max="13" width="10.7109375" style="228" customWidth="1"/>
    <col min="14" max="14" width="11.8515625" style="228" bestFit="1" customWidth="1"/>
    <col min="15" max="15" width="10.7109375" style="228" customWidth="1"/>
    <col min="16" max="16" width="11.8515625" style="228" bestFit="1" customWidth="1"/>
    <col min="17" max="16384" width="10.7109375" style="228" customWidth="1"/>
  </cols>
  <sheetData>
    <row r="1" spans="1:9" ht="12.75">
      <c r="A1" s="1778" t="s">
        <v>107</v>
      </c>
      <c r="B1" s="1778"/>
      <c r="C1" s="1778"/>
      <c r="D1" s="1778"/>
      <c r="E1" s="1778"/>
      <c r="F1" s="1778"/>
      <c r="G1" s="1778"/>
      <c r="H1" s="1778"/>
      <c r="I1" s="1778"/>
    </row>
    <row r="2" spans="1:9" ht="15.75">
      <c r="A2" s="1779" t="s">
        <v>251</v>
      </c>
      <c r="B2" s="1779"/>
      <c r="C2" s="1779"/>
      <c r="D2" s="1779"/>
      <c r="E2" s="1779"/>
      <c r="F2" s="1779"/>
      <c r="G2" s="1779"/>
      <c r="H2" s="1779"/>
      <c r="I2" s="1779"/>
    </row>
    <row r="3" spans="1:9" ht="12.75">
      <c r="A3" s="1780" t="s">
        <v>252</v>
      </c>
      <c r="B3" s="1780"/>
      <c r="C3" s="1780"/>
      <c r="D3" s="1780"/>
      <c r="E3" s="1780"/>
      <c r="F3" s="1780"/>
      <c r="G3" s="1780"/>
      <c r="H3" s="1780"/>
      <c r="I3" s="1780"/>
    </row>
    <row r="4" spans="1:9" ht="13.5" thickBot="1">
      <c r="A4" s="1781" t="s">
        <v>89</v>
      </c>
      <c r="B4" s="1782"/>
      <c r="C4" s="1782"/>
      <c r="D4" s="1782"/>
      <c r="E4" s="1782"/>
      <c r="F4" s="1782"/>
      <c r="G4" s="1782"/>
      <c r="H4" s="1782"/>
      <c r="I4" s="1782"/>
    </row>
    <row r="5" spans="1:9" ht="24.75" customHeight="1" thickBot="1" thickTop="1">
      <c r="A5" s="1785" t="s">
        <v>9</v>
      </c>
      <c r="B5" s="1787" t="s">
        <v>108</v>
      </c>
      <c r="C5" s="1788"/>
      <c r="D5" s="1783" t="s">
        <v>90</v>
      </c>
      <c r="E5" s="1788"/>
      <c r="F5" s="1783" t="s">
        <v>91</v>
      </c>
      <c r="G5" s="1788"/>
      <c r="H5" s="1783" t="s">
        <v>92</v>
      </c>
      <c r="I5" s="1784"/>
    </row>
    <row r="6" spans="1:9" ht="24.75" customHeight="1">
      <c r="A6" s="1786"/>
      <c r="B6" s="685" t="s">
        <v>822</v>
      </c>
      <c r="C6" s="686" t="s">
        <v>93</v>
      </c>
      <c r="D6" s="671" t="s">
        <v>168</v>
      </c>
      <c r="E6" s="712" t="s">
        <v>439</v>
      </c>
      <c r="F6" s="672" t="s">
        <v>168</v>
      </c>
      <c r="G6" s="712" t="s">
        <v>439</v>
      </c>
      <c r="H6" s="672" t="s">
        <v>168</v>
      </c>
      <c r="I6" s="712" t="s">
        <v>439</v>
      </c>
    </row>
    <row r="7" spans="1:12" ht="24.75" customHeight="1">
      <c r="A7" s="708" t="s">
        <v>1555</v>
      </c>
      <c r="B7" s="687">
        <v>142.4</v>
      </c>
      <c r="C7" s="688">
        <v>6.7</v>
      </c>
      <c r="D7" s="687">
        <v>160</v>
      </c>
      <c r="E7" s="689">
        <v>12.4</v>
      </c>
      <c r="F7" s="690">
        <v>177.9</v>
      </c>
      <c r="G7" s="691" t="s">
        <v>109</v>
      </c>
      <c r="H7" s="690">
        <v>201.4</v>
      </c>
      <c r="I7" s="692">
        <v>13.2</v>
      </c>
      <c r="L7" s="693"/>
    </row>
    <row r="8" spans="1:12" ht="24.75" customHeight="1">
      <c r="A8" s="709" t="s">
        <v>95</v>
      </c>
      <c r="B8" s="687">
        <v>147.1</v>
      </c>
      <c r="C8" s="688">
        <v>9.1</v>
      </c>
      <c r="D8" s="687">
        <v>163.5</v>
      </c>
      <c r="E8" s="689">
        <v>11.1</v>
      </c>
      <c r="F8" s="679">
        <v>180.3</v>
      </c>
      <c r="G8" s="694" t="s">
        <v>110</v>
      </c>
      <c r="H8" s="679">
        <v>203</v>
      </c>
      <c r="I8" s="695">
        <v>12.6</v>
      </c>
      <c r="K8" s="696"/>
      <c r="L8" s="693"/>
    </row>
    <row r="9" spans="1:12" ht="24.75" customHeight="1">
      <c r="A9" s="709" t="s">
        <v>353</v>
      </c>
      <c r="B9" s="687">
        <v>149</v>
      </c>
      <c r="C9" s="688">
        <v>10.4</v>
      </c>
      <c r="D9" s="687">
        <v>164.3</v>
      </c>
      <c r="E9" s="689">
        <v>10.3</v>
      </c>
      <c r="F9" s="679">
        <v>179.6</v>
      </c>
      <c r="G9" s="697" t="s">
        <v>111</v>
      </c>
      <c r="H9" s="698">
        <v>206.1</v>
      </c>
      <c r="I9" s="699">
        <v>14.8</v>
      </c>
      <c r="L9" s="693"/>
    </row>
    <row r="10" spans="1:12" ht="24.75" customHeight="1">
      <c r="A10" s="709" t="s">
        <v>98</v>
      </c>
      <c r="B10" s="687">
        <v>150.5</v>
      </c>
      <c r="C10" s="688">
        <v>10.3</v>
      </c>
      <c r="D10" s="687">
        <v>161.3</v>
      </c>
      <c r="E10" s="689">
        <v>7.2</v>
      </c>
      <c r="F10" s="679">
        <v>176.1</v>
      </c>
      <c r="G10" s="697" t="s">
        <v>112</v>
      </c>
      <c r="H10" s="679">
        <v>208.7</v>
      </c>
      <c r="I10" s="699">
        <v>18.5</v>
      </c>
      <c r="L10" s="693"/>
    </row>
    <row r="11" spans="1:13" ht="24.75" customHeight="1">
      <c r="A11" s="709" t="s">
        <v>354</v>
      </c>
      <c r="B11" s="687">
        <v>146.3</v>
      </c>
      <c r="C11" s="688">
        <v>8.9</v>
      </c>
      <c r="D11" s="687">
        <v>155.2</v>
      </c>
      <c r="E11" s="689">
        <v>6.1</v>
      </c>
      <c r="F11" s="679">
        <v>170.9</v>
      </c>
      <c r="G11" s="697" t="s">
        <v>113</v>
      </c>
      <c r="H11" s="679">
        <v>203.2</v>
      </c>
      <c r="I11" s="699">
        <v>18.9</v>
      </c>
      <c r="L11" s="700"/>
      <c r="M11" s="696"/>
    </row>
    <row r="12" spans="1:12" ht="24.75" customHeight="1">
      <c r="A12" s="709" t="s">
        <v>355</v>
      </c>
      <c r="B12" s="687">
        <v>143</v>
      </c>
      <c r="C12" s="688">
        <v>10.4</v>
      </c>
      <c r="D12" s="687">
        <v>150.8</v>
      </c>
      <c r="E12" s="689">
        <v>5.5</v>
      </c>
      <c r="F12" s="679">
        <v>172.9</v>
      </c>
      <c r="G12" s="697" t="s">
        <v>114</v>
      </c>
      <c r="H12" s="679">
        <v>200.6</v>
      </c>
      <c r="I12" s="699">
        <v>16</v>
      </c>
      <c r="L12" s="693"/>
    </row>
    <row r="13" spans="1:9" ht="24.75" customHeight="1">
      <c r="A13" s="709" t="s">
        <v>356</v>
      </c>
      <c r="B13" s="687">
        <v>145.1</v>
      </c>
      <c r="C13" s="688">
        <v>12.6</v>
      </c>
      <c r="D13" s="687">
        <v>151.3</v>
      </c>
      <c r="E13" s="689">
        <v>4.3</v>
      </c>
      <c r="F13" s="679">
        <v>174</v>
      </c>
      <c r="G13" s="701" t="s">
        <v>115</v>
      </c>
      <c r="H13" s="679">
        <v>198.7</v>
      </c>
      <c r="I13" s="702">
        <v>14.2</v>
      </c>
    </row>
    <row r="14" spans="1:9" ht="24.75" customHeight="1">
      <c r="A14" s="709" t="s">
        <v>22</v>
      </c>
      <c r="B14" s="687">
        <v>146.7</v>
      </c>
      <c r="C14" s="688">
        <v>12.2</v>
      </c>
      <c r="D14" s="687">
        <v>156.4</v>
      </c>
      <c r="E14" s="689">
        <v>6.6</v>
      </c>
      <c r="F14" s="679">
        <v>175.6</v>
      </c>
      <c r="G14" s="701" t="s">
        <v>104</v>
      </c>
      <c r="H14" s="679">
        <v>197</v>
      </c>
      <c r="I14" s="702" t="s">
        <v>562</v>
      </c>
    </row>
    <row r="15" spans="1:9" ht="24.75" customHeight="1">
      <c r="A15" s="709" t="s">
        <v>357</v>
      </c>
      <c r="B15" s="687">
        <v>143.2</v>
      </c>
      <c r="C15" s="688">
        <v>7.6</v>
      </c>
      <c r="D15" s="687">
        <v>156.6</v>
      </c>
      <c r="E15" s="689">
        <v>9.4</v>
      </c>
      <c r="F15" s="679">
        <v>178.1</v>
      </c>
      <c r="G15" s="701" t="s">
        <v>101</v>
      </c>
      <c r="H15" s="679">
        <v>197.6</v>
      </c>
      <c r="I15" s="702">
        <v>10.9</v>
      </c>
    </row>
    <row r="16" spans="1:9" ht="24.75" customHeight="1">
      <c r="A16" s="709" t="s">
        <v>24</v>
      </c>
      <c r="B16" s="656">
        <v>145.4</v>
      </c>
      <c r="C16" s="701">
        <v>6.2</v>
      </c>
      <c r="D16" s="656">
        <v>160.1</v>
      </c>
      <c r="E16" s="703">
        <v>10.1</v>
      </c>
      <c r="F16" s="679">
        <v>184.9</v>
      </c>
      <c r="G16" s="701">
        <v>15.5</v>
      </c>
      <c r="H16" s="679">
        <v>200.4</v>
      </c>
      <c r="I16" s="702">
        <v>8.4</v>
      </c>
    </row>
    <row r="17" spans="1:9" ht="24.75" customHeight="1">
      <c r="A17" s="709" t="s">
        <v>25</v>
      </c>
      <c r="B17" s="656">
        <v>146</v>
      </c>
      <c r="C17" s="701">
        <v>5.6</v>
      </c>
      <c r="D17" s="656">
        <v>164.9</v>
      </c>
      <c r="E17" s="703">
        <v>12.9</v>
      </c>
      <c r="F17" s="679">
        <v>193</v>
      </c>
      <c r="G17" s="701">
        <v>17</v>
      </c>
      <c r="H17" s="679">
        <v>205.2</v>
      </c>
      <c r="I17" s="702">
        <v>6.3</v>
      </c>
    </row>
    <row r="18" spans="1:9" ht="24.75" customHeight="1">
      <c r="A18" s="709" t="s">
        <v>358</v>
      </c>
      <c r="B18" s="687">
        <v>151.8</v>
      </c>
      <c r="C18" s="688">
        <v>8.5</v>
      </c>
      <c r="D18" s="704">
        <v>171.8</v>
      </c>
      <c r="E18" s="703">
        <v>13.2</v>
      </c>
      <c r="F18" s="679">
        <v>198</v>
      </c>
      <c r="G18" s="701">
        <v>15.3</v>
      </c>
      <c r="H18" s="679"/>
      <c r="I18" s="702"/>
    </row>
    <row r="19" spans="1:9" ht="24.75" customHeight="1" thickBot="1">
      <c r="A19" s="710" t="s">
        <v>105</v>
      </c>
      <c r="B19" s="711">
        <v>146.4</v>
      </c>
      <c r="C19" s="705">
        <v>9</v>
      </c>
      <c r="D19" s="705">
        <v>159.7</v>
      </c>
      <c r="E19" s="706">
        <v>9.1</v>
      </c>
      <c r="F19" s="705">
        <v>180.1</v>
      </c>
      <c r="G19" s="705">
        <v>12.8</v>
      </c>
      <c r="H19" s="705">
        <v>202</v>
      </c>
      <c r="I19" s="707">
        <v>13.2</v>
      </c>
    </row>
    <row r="20" ht="17.25" customHeight="1" thickTop="1">
      <c r="H20" s="696"/>
    </row>
  </sheetData>
  <mergeCells count="9">
    <mergeCell ref="H5:I5"/>
    <mergeCell ref="A5:A6"/>
    <mergeCell ref="B5:C5"/>
    <mergeCell ref="D5:E5"/>
    <mergeCell ref="F5:G5"/>
    <mergeCell ref="A1:I1"/>
    <mergeCell ref="A2:I2"/>
    <mergeCell ref="A3:I3"/>
    <mergeCell ref="A4:I4"/>
  </mergeCells>
  <printOptions horizontalCentered="1"/>
  <pageMargins left="0.75" right="0.75" top="1" bottom="1" header="0.5" footer="0.5"/>
  <pageSetup fitToHeight="1" fitToWidth="1" horizontalDpi="600" verticalDpi="600" orientation="portrait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6"/>
  <sheetViews>
    <sheetView workbookViewId="0" topLeftCell="A1">
      <selection activeCell="A1" sqref="A1:M1"/>
    </sheetView>
  </sheetViews>
  <sheetFormatPr defaultColWidth="9.140625" defaultRowHeight="24.75" customHeight="1"/>
  <cols>
    <col min="1" max="1" width="6.28125" style="266" customWidth="1"/>
    <col min="2" max="2" width="34.28125" style="228" bestFit="1" customWidth="1"/>
    <col min="3" max="3" width="8.7109375" style="228" bestFit="1" customWidth="1"/>
    <col min="4" max="6" width="9.7109375" style="228" bestFit="1" customWidth="1"/>
    <col min="7" max="7" width="9.28125" style="228" customWidth="1"/>
    <col min="8" max="8" width="8.57421875" style="228" bestFit="1" customWidth="1"/>
    <col min="9" max="9" width="9.28125" style="228" bestFit="1" customWidth="1"/>
    <col min="10" max="13" width="9.57421875" style="228" bestFit="1" customWidth="1"/>
    <col min="14" max="14" width="5.57421875" style="228" customWidth="1"/>
    <col min="15" max="16384" width="9.140625" style="228" customWidth="1"/>
  </cols>
  <sheetData>
    <row r="1" spans="1:13" ht="12.75">
      <c r="A1" s="1626" t="s">
        <v>129</v>
      </c>
      <c r="B1" s="1626"/>
      <c r="C1" s="1626"/>
      <c r="D1" s="1626"/>
      <c r="E1" s="1626"/>
      <c r="F1" s="1626"/>
      <c r="G1" s="1626"/>
      <c r="H1" s="1626"/>
      <c r="I1" s="1626"/>
      <c r="J1" s="1626"/>
      <c r="K1" s="1626"/>
      <c r="L1" s="1626"/>
      <c r="M1" s="1626"/>
    </row>
    <row r="2" spans="1:13" ht="15.75">
      <c r="A2" s="1790" t="s">
        <v>278</v>
      </c>
      <c r="B2" s="1790"/>
      <c r="C2" s="1790"/>
      <c r="D2" s="1790"/>
      <c r="E2" s="1790"/>
      <c r="F2" s="1790"/>
      <c r="G2" s="1790"/>
      <c r="H2" s="1790"/>
      <c r="I2" s="1790"/>
      <c r="J2" s="1790"/>
      <c r="K2" s="1790"/>
      <c r="L2" s="1790"/>
      <c r="M2" s="1790"/>
    </row>
    <row r="3" spans="1:13" s="549" customFormat="1" ht="18" customHeight="1">
      <c r="A3" s="1626" t="s">
        <v>279</v>
      </c>
      <c r="B3" s="1626"/>
      <c r="C3" s="1626"/>
      <c r="D3" s="1626"/>
      <c r="E3" s="1626"/>
      <c r="F3" s="1626"/>
      <c r="G3" s="1626"/>
      <c r="H3" s="1626"/>
      <c r="I3" s="1626"/>
      <c r="J3" s="1626"/>
      <c r="K3" s="1626"/>
      <c r="L3" s="1626"/>
      <c r="M3" s="1626"/>
    </row>
    <row r="4" spans="1:13" ht="12.75">
      <c r="A4" s="1626" t="s">
        <v>1568</v>
      </c>
      <c r="B4" s="1626"/>
      <c r="C4" s="1626"/>
      <c r="D4" s="1626"/>
      <c r="E4" s="1626"/>
      <c r="F4" s="1626"/>
      <c r="G4" s="1626"/>
      <c r="H4" s="1626"/>
      <c r="I4" s="1626"/>
      <c r="J4" s="1626"/>
      <c r="K4" s="1626"/>
      <c r="L4" s="1626"/>
      <c r="M4" s="1626"/>
    </row>
    <row r="5" spans="1:13" ht="13.5" thickBot="1">
      <c r="A5" s="1789" t="s">
        <v>1133</v>
      </c>
      <c r="B5" s="1789"/>
      <c r="C5" s="1789"/>
      <c r="D5" s="1789"/>
      <c r="E5" s="1789"/>
      <c r="F5" s="1789"/>
      <c r="G5" s="1789"/>
      <c r="H5" s="1789"/>
      <c r="I5" s="1789"/>
      <c r="J5" s="1789"/>
      <c r="K5" s="1789"/>
      <c r="L5" s="1789"/>
      <c r="M5" s="1789"/>
    </row>
    <row r="6" spans="1:13" ht="13.5" thickTop="1">
      <c r="A6" s="1795" t="s">
        <v>280</v>
      </c>
      <c r="B6" s="1797" t="s">
        <v>281</v>
      </c>
      <c r="C6" s="1248" t="s">
        <v>1628</v>
      </c>
      <c r="D6" s="1232" t="s">
        <v>398</v>
      </c>
      <c r="E6" s="1755" t="s">
        <v>1476</v>
      </c>
      <c r="F6" s="1756"/>
      <c r="G6" s="1757" t="s">
        <v>437</v>
      </c>
      <c r="H6" s="1757"/>
      <c r="I6" s="1756"/>
      <c r="J6" s="1771" t="s">
        <v>410</v>
      </c>
      <c r="K6" s="1772"/>
      <c r="L6" s="1772"/>
      <c r="M6" s="1773"/>
    </row>
    <row r="7" spans="1:13" ht="12.75">
      <c r="A7" s="1796"/>
      <c r="B7" s="1792"/>
      <c r="C7" s="1249" t="s">
        <v>1629</v>
      </c>
      <c r="D7" s="1237" t="s">
        <v>559</v>
      </c>
      <c r="E7" s="1237" t="s">
        <v>135</v>
      </c>
      <c r="F7" s="1237" t="s">
        <v>559</v>
      </c>
      <c r="G7" s="1237" t="s">
        <v>40</v>
      </c>
      <c r="H7" s="1237" t="s">
        <v>135</v>
      </c>
      <c r="I7" s="1237" t="s">
        <v>559</v>
      </c>
      <c r="J7" s="1791" t="s">
        <v>283</v>
      </c>
      <c r="K7" s="1791" t="s">
        <v>284</v>
      </c>
      <c r="L7" s="1791" t="s">
        <v>285</v>
      </c>
      <c r="M7" s="1793" t="s">
        <v>286</v>
      </c>
    </row>
    <row r="8" spans="1:13" ht="12.75">
      <c r="A8" s="1796"/>
      <c r="B8" s="1244">
        <v>1</v>
      </c>
      <c r="C8" s="1245">
        <v>2</v>
      </c>
      <c r="D8" s="1244">
        <v>3</v>
      </c>
      <c r="E8" s="1244">
        <v>4</v>
      </c>
      <c r="F8" s="1244">
        <v>5</v>
      </c>
      <c r="G8" s="1246">
        <v>6</v>
      </c>
      <c r="H8" s="1247">
        <v>7</v>
      </c>
      <c r="I8" s="1247">
        <v>8</v>
      </c>
      <c r="J8" s="1792"/>
      <c r="K8" s="1792"/>
      <c r="L8" s="1792"/>
      <c r="M8" s="1794"/>
    </row>
    <row r="9" spans="1:13" ht="24.75" customHeight="1">
      <c r="A9" s="1250"/>
      <c r="B9" s="1251" t="s">
        <v>287</v>
      </c>
      <c r="C9" s="283">
        <v>100</v>
      </c>
      <c r="D9" s="1252">
        <v>127.6</v>
      </c>
      <c r="E9" s="1252">
        <v>152</v>
      </c>
      <c r="F9" s="1252">
        <v>155</v>
      </c>
      <c r="G9" s="132">
        <v>171.7</v>
      </c>
      <c r="H9" s="132">
        <v>171.7</v>
      </c>
      <c r="I9" s="136">
        <v>175.7</v>
      </c>
      <c r="J9" s="1253">
        <v>21.473354231974923</v>
      </c>
      <c r="K9" s="1254">
        <v>1.9736842105263008</v>
      </c>
      <c r="L9" s="1254">
        <v>13.354838709677423</v>
      </c>
      <c r="M9" s="1255">
        <v>2.32964472917881</v>
      </c>
    </row>
    <row r="10" spans="1:13" ht="14.25" customHeight="1">
      <c r="A10" s="335"/>
      <c r="B10" s="1256"/>
      <c r="C10" s="208"/>
      <c r="D10" s="1257"/>
      <c r="E10" s="1257"/>
      <c r="F10" s="1257"/>
      <c r="G10" s="179"/>
      <c r="H10" s="179"/>
      <c r="I10" s="180"/>
      <c r="J10" s="1258"/>
      <c r="K10" s="1258"/>
      <c r="L10" s="1258"/>
      <c r="M10" s="1259"/>
    </row>
    <row r="11" spans="1:13" ht="24.75" customHeight="1">
      <c r="A11" s="336">
        <v>1</v>
      </c>
      <c r="B11" s="1256" t="s">
        <v>288</v>
      </c>
      <c r="C11" s="208">
        <v>26.97</v>
      </c>
      <c r="D11" s="1260">
        <v>118.2</v>
      </c>
      <c r="E11" s="1260">
        <v>138</v>
      </c>
      <c r="F11" s="1260">
        <v>138</v>
      </c>
      <c r="G11" s="1261">
        <v>157</v>
      </c>
      <c r="H11" s="1261">
        <v>157</v>
      </c>
      <c r="I11" s="148">
        <v>157</v>
      </c>
      <c r="J11" s="1258">
        <v>16.751269035532985</v>
      </c>
      <c r="K11" s="1258">
        <v>0</v>
      </c>
      <c r="L11" s="1258">
        <v>13.768115942028984</v>
      </c>
      <c r="M11" s="1259">
        <v>0</v>
      </c>
    </row>
    <row r="12" spans="1:13" ht="7.5" customHeight="1">
      <c r="A12" s="336"/>
      <c r="B12" s="1256"/>
      <c r="C12" s="208"/>
      <c r="D12" s="1262"/>
      <c r="E12" s="1262"/>
      <c r="F12" s="1262"/>
      <c r="G12" s="12"/>
      <c r="H12" s="12"/>
      <c r="I12" s="137"/>
      <c r="J12" s="1258"/>
      <c r="K12" s="1258"/>
      <c r="L12" s="1258"/>
      <c r="M12" s="1259"/>
    </row>
    <row r="13" spans="1:13" ht="24.75" customHeight="1">
      <c r="A13" s="335"/>
      <c r="B13" s="1263" t="s">
        <v>289</v>
      </c>
      <c r="C13" s="209">
        <v>9.8</v>
      </c>
      <c r="D13" s="1262">
        <v>121</v>
      </c>
      <c r="E13" s="1262">
        <v>134.5</v>
      </c>
      <c r="F13" s="1262">
        <v>134.5</v>
      </c>
      <c r="G13" s="12">
        <v>150.2</v>
      </c>
      <c r="H13" s="12">
        <v>150.2</v>
      </c>
      <c r="I13" s="137">
        <v>150.2</v>
      </c>
      <c r="J13" s="687">
        <v>11.15702479338843</v>
      </c>
      <c r="K13" s="687">
        <v>0</v>
      </c>
      <c r="L13" s="687">
        <v>11.672862453531579</v>
      </c>
      <c r="M13" s="1264">
        <v>0</v>
      </c>
    </row>
    <row r="14" spans="1:13" ht="27.75" customHeight="1">
      <c r="A14" s="335"/>
      <c r="B14" s="1263" t="s">
        <v>290</v>
      </c>
      <c r="C14" s="209">
        <v>17.17</v>
      </c>
      <c r="D14" s="1262">
        <v>116.6</v>
      </c>
      <c r="E14" s="1262">
        <v>140.1</v>
      </c>
      <c r="F14" s="1262">
        <v>140.1</v>
      </c>
      <c r="G14" s="12">
        <v>160.9</v>
      </c>
      <c r="H14" s="12">
        <v>160.9</v>
      </c>
      <c r="I14" s="137">
        <v>160.9</v>
      </c>
      <c r="J14" s="687">
        <v>20.15437392795883</v>
      </c>
      <c r="K14" s="687">
        <v>0</v>
      </c>
      <c r="L14" s="687">
        <v>14.846538187009301</v>
      </c>
      <c r="M14" s="1264">
        <v>0</v>
      </c>
    </row>
    <row r="15" spans="1:13" ht="9" customHeight="1">
      <c r="A15" s="335"/>
      <c r="B15" s="1263"/>
      <c r="C15" s="209"/>
      <c r="D15" s="1262"/>
      <c r="E15" s="1262"/>
      <c r="F15" s="1262"/>
      <c r="G15" s="12"/>
      <c r="H15" s="12"/>
      <c r="I15" s="137"/>
      <c r="J15" s="687"/>
      <c r="K15" s="687"/>
      <c r="L15" s="687"/>
      <c r="M15" s="1264"/>
    </row>
    <row r="16" spans="1:13" ht="18.75" customHeight="1">
      <c r="A16" s="336">
        <v>1.1</v>
      </c>
      <c r="B16" s="1256" t="s">
        <v>291</v>
      </c>
      <c r="C16" s="210">
        <v>2.82</v>
      </c>
      <c r="D16" s="1260">
        <v>135.8</v>
      </c>
      <c r="E16" s="1260">
        <v>173.9</v>
      </c>
      <c r="F16" s="1260">
        <v>173.9</v>
      </c>
      <c r="G16" s="1261">
        <v>199.3</v>
      </c>
      <c r="H16" s="1261">
        <v>199.3</v>
      </c>
      <c r="I16" s="148">
        <v>199.3</v>
      </c>
      <c r="J16" s="1258">
        <v>28.055964653902777</v>
      </c>
      <c r="K16" s="1258">
        <v>0</v>
      </c>
      <c r="L16" s="1258">
        <v>14.606095457159299</v>
      </c>
      <c r="M16" s="1259">
        <v>0</v>
      </c>
    </row>
    <row r="17" spans="1:13" ht="24.75" customHeight="1">
      <c r="A17" s="336"/>
      <c r="B17" s="1263" t="s">
        <v>289</v>
      </c>
      <c r="C17" s="211">
        <v>0.31</v>
      </c>
      <c r="D17" s="1262">
        <v>137.3</v>
      </c>
      <c r="E17" s="1262">
        <v>153.5</v>
      </c>
      <c r="F17" s="1262">
        <v>153.5</v>
      </c>
      <c r="G17" s="12">
        <v>171.5</v>
      </c>
      <c r="H17" s="12">
        <v>171.5</v>
      </c>
      <c r="I17" s="137">
        <v>171.5</v>
      </c>
      <c r="J17" s="687">
        <v>11.798980335032766</v>
      </c>
      <c r="K17" s="687">
        <v>0</v>
      </c>
      <c r="L17" s="687">
        <v>11.72638436482086</v>
      </c>
      <c r="M17" s="1264">
        <v>0</v>
      </c>
    </row>
    <row r="18" spans="1:13" ht="24.75" customHeight="1">
      <c r="A18" s="336"/>
      <c r="B18" s="1263" t="s">
        <v>290</v>
      </c>
      <c r="C18" s="211">
        <v>2.51</v>
      </c>
      <c r="D18" s="1262">
        <v>135.6</v>
      </c>
      <c r="E18" s="1262">
        <v>176.3</v>
      </c>
      <c r="F18" s="1262">
        <v>176.3</v>
      </c>
      <c r="G18" s="12">
        <v>202.7</v>
      </c>
      <c r="H18" s="12">
        <v>202.7</v>
      </c>
      <c r="I18" s="137">
        <v>202.7</v>
      </c>
      <c r="J18" s="687">
        <v>30.014749262536895</v>
      </c>
      <c r="K18" s="687">
        <v>0</v>
      </c>
      <c r="L18" s="687">
        <v>14.974475326148593</v>
      </c>
      <c r="M18" s="1264">
        <v>0</v>
      </c>
    </row>
    <row r="19" spans="1:13" ht="24.75" customHeight="1">
      <c r="A19" s="336">
        <v>1.2</v>
      </c>
      <c r="B19" s="1256" t="s">
        <v>292</v>
      </c>
      <c r="C19" s="210">
        <v>1.14</v>
      </c>
      <c r="D19" s="1260">
        <v>121.2</v>
      </c>
      <c r="E19" s="1260">
        <v>147.7</v>
      </c>
      <c r="F19" s="1260">
        <v>147.7</v>
      </c>
      <c r="G19" s="1261">
        <v>164.1</v>
      </c>
      <c r="H19" s="1261">
        <v>164.1</v>
      </c>
      <c r="I19" s="148">
        <v>164.1</v>
      </c>
      <c r="J19" s="1258">
        <v>21.864686468646852</v>
      </c>
      <c r="K19" s="1258">
        <v>0</v>
      </c>
      <c r="L19" s="1258">
        <v>11.10358835477318</v>
      </c>
      <c r="M19" s="1259">
        <v>0</v>
      </c>
    </row>
    <row r="20" spans="1:13" ht="24.75" customHeight="1">
      <c r="A20" s="336"/>
      <c r="B20" s="1263" t="s">
        <v>289</v>
      </c>
      <c r="C20" s="211">
        <v>0.19</v>
      </c>
      <c r="D20" s="1262">
        <v>132.1</v>
      </c>
      <c r="E20" s="1262">
        <v>144.5</v>
      </c>
      <c r="F20" s="1262">
        <v>144.5</v>
      </c>
      <c r="G20" s="12">
        <v>161</v>
      </c>
      <c r="H20" s="12">
        <v>161</v>
      </c>
      <c r="I20" s="137">
        <v>161</v>
      </c>
      <c r="J20" s="687">
        <v>9.386828160484484</v>
      </c>
      <c r="K20" s="687">
        <v>0</v>
      </c>
      <c r="L20" s="687">
        <v>11.41868512110726</v>
      </c>
      <c r="M20" s="1264">
        <v>0</v>
      </c>
    </row>
    <row r="21" spans="1:13" ht="24.75" customHeight="1">
      <c r="A21" s="336"/>
      <c r="B21" s="1263" t="s">
        <v>290</v>
      </c>
      <c r="C21" s="211">
        <v>0.95</v>
      </c>
      <c r="D21" s="1262">
        <v>119</v>
      </c>
      <c r="E21" s="1262">
        <v>148.4</v>
      </c>
      <c r="F21" s="1262">
        <v>148.4</v>
      </c>
      <c r="G21" s="12">
        <v>164.7</v>
      </c>
      <c r="H21" s="12">
        <v>164.7</v>
      </c>
      <c r="I21" s="137">
        <v>164.7</v>
      </c>
      <c r="J21" s="687">
        <v>24.705882352941174</v>
      </c>
      <c r="K21" s="687">
        <v>0</v>
      </c>
      <c r="L21" s="687">
        <v>10.98382749326143</v>
      </c>
      <c r="M21" s="1264">
        <v>0</v>
      </c>
    </row>
    <row r="22" spans="1:13" ht="24.75" customHeight="1">
      <c r="A22" s="336">
        <v>1.3</v>
      </c>
      <c r="B22" s="1256" t="s">
        <v>293</v>
      </c>
      <c r="C22" s="210">
        <v>0.55</v>
      </c>
      <c r="D22" s="1260">
        <v>170.5</v>
      </c>
      <c r="E22" s="1260">
        <v>201.5</v>
      </c>
      <c r="F22" s="1260">
        <v>201.5</v>
      </c>
      <c r="G22" s="1261">
        <v>204.1</v>
      </c>
      <c r="H22" s="1261">
        <v>204.1</v>
      </c>
      <c r="I22" s="148">
        <v>204.1</v>
      </c>
      <c r="J22" s="1258">
        <v>18.181818181818187</v>
      </c>
      <c r="K22" s="1258">
        <v>0</v>
      </c>
      <c r="L22" s="1258">
        <v>1.2903225806451672</v>
      </c>
      <c r="M22" s="1259">
        <v>0</v>
      </c>
    </row>
    <row r="23" spans="1:13" ht="24.75" customHeight="1">
      <c r="A23" s="336"/>
      <c r="B23" s="1263" t="s">
        <v>289</v>
      </c>
      <c r="C23" s="211">
        <v>0.1</v>
      </c>
      <c r="D23" s="1262">
        <v>167.7</v>
      </c>
      <c r="E23" s="1262">
        <v>179.9</v>
      </c>
      <c r="F23" s="1262">
        <v>179.9</v>
      </c>
      <c r="G23" s="12">
        <v>182.3</v>
      </c>
      <c r="H23" s="12">
        <v>182.3</v>
      </c>
      <c r="I23" s="137">
        <v>182.3</v>
      </c>
      <c r="J23" s="687">
        <v>7.274895646988682</v>
      </c>
      <c r="K23" s="687">
        <v>0</v>
      </c>
      <c r="L23" s="687">
        <v>1.3340744858254538</v>
      </c>
      <c r="M23" s="1264">
        <v>0</v>
      </c>
    </row>
    <row r="24" spans="1:13" ht="24.75" customHeight="1">
      <c r="A24" s="336"/>
      <c r="B24" s="1263" t="s">
        <v>290</v>
      </c>
      <c r="C24" s="211">
        <v>0.45</v>
      </c>
      <c r="D24" s="1262">
        <v>171.2</v>
      </c>
      <c r="E24" s="1262">
        <v>206.4</v>
      </c>
      <c r="F24" s="1262">
        <v>206.4</v>
      </c>
      <c r="G24" s="12">
        <v>209</v>
      </c>
      <c r="H24" s="12">
        <v>209</v>
      </c>
      <c r="I24" s="137">
        <v>209</v>
      </c>
      <c r="J24" s="687">
        <v>20.56074766355141</v>
      </c>
      <c r="K24" s="687">
        <v>0</v>
      </c>
      <c r="L24" s="687">
        <v>1.259689922480618</v>
      </c>
      <c r="M24" s="1264">
        <v>0</v>
      </c>
    </row>
    <row r="25" spans="1:13" ht="24.75" customHeight="1">
      <c r="A25" s="336">
        <v>1.4</v>
      </c>
      <c r="B25" s="1256" t="s">
        <v>245</v>
      </c>
      <c r="C25" s="210">
        <v>4.01</v>
      </c>
      <c r="D25" s="1260">
        <v>121.8</v>
      </c>
      <c r="E25" s="1260">
        <v>159.4</v>
      </c>
      <c r="F25" s="1260">
        <v>159.4</v>
      </c>
      <c r="G25" s="1261">
        <v>180.2</v>
      </c>
      <c r="H25" s="1261">
        <v>180.2</v>
      </c>
      <c r="I25" s="148">
        <v>180.2</v>
      </c>
      <c r="J25" s="1258">
        <v>30.87027914614123</v>
      </c>
      <c r="K25" s="1258">
        <v>0</v>
      </c>
      <c r="L25" s="1258">
        <v>13.048933500627342</v>
      </c>
      <c r="M25" s="1259">
        <v>0</v>
      </c>
    </row>
    <row r="26" spans="1:13" ht="24.75" customHeight="1">
      <c r="A26" s="336"/>
      <c r="B26" s="1263" t="s">
        <v>289</v>
      </c>
      <c r="C26" s="211">
        <v>0.17</v>
      </c>
      <c r="D26" s="1262">
        <v>127.5</v>
      </c>
      <c r="E26" s="1262">
        <v>142.5</v>
      </c>
      <c r="F26" s="1262">
        <v>142.5</v>
      </c>
      <c r="G26" s="12">
        <v>152.2</v>
      </c>
      <c r="H26" s="12">
        <v>152.2</v>
      </c>
      <c r="I26" s="137">
        <v>152.2</v>
      </c>
      <c r="J26" s="687">
        <v>11.764705882352942</v>
      </c>
      <c r="K26" s="687">
        <v>0</v>
      </c>
      <c r="L26" s="687">
        <v>6.807017543859644</v>
      </c>
      <c r="M26" s="1264">
        <v>0</v>
      </c>
    </row>
    <row r="27" spans="1:13" ht="24.75" customHeight="1">
      <c r="A27" s="336"/>
      <c r="B27" s="1263" t="s">
        <v>290</v>
      </c>
      <c r="C27" s="211">
        <v>3.84</v>
      </c>
      <c r="D27" s="1262">
        <v>121.5</v>
      </c>
      <c r="E27" s="1262">
        <v>160.2</v>
      </c>
      <c r="F27" s="1262">
        <v>160.2</v>
      </c>
      <c r="G27" s="12">
        <v>181.5</v>
      </c>
      <c r="H27" s="12">
        <v>181.5</v>
      </c>
      <c r="I27" s="137">
        <v>181.5</v>
      </c>
      <c r="J27" s="687">
        <v>31.851851851851848</v>
      </c>
      <c r="K27" s="687">
        <v>0</v>
      </c>
      <c r="L27" s="687">
        <v>13.295880149812731</v>
      </c>
      <c r="M27" s="1264">
        <v>0</v>
      </c>
    </row>
    <row r="28" spans="1:13" s="266" customFormat="1" ht="24.75" customHeight="1">
      <c r="A28" s="336">
        <v>1.5</v>
      </c>
      <c r="B28" s="1256" t="s">
        <v>294</v>
      </c>
      <c r="C28" s="210">
        <v>10.55</v>
      </c>
      <c r="D28" s="1260">
        <v>122.8</v>
      </c>
      <c r="E28" s="1260">
        <v>142.6</v>
      </c>
      <c r="F28" s="1260">
        <v>142.6</v>
      </c>
      <c r="G28" s="1261">
        <v>174.5</v>
      </c>
      <c r="H28" s="1261">
        <v>174.5</v>
      </c>
      <c r="I28" s="148">
        <v>174.5</v>
      </c>
      <c r="J28" s="1258">
        <v>16.123778501628678</v>
      </c>
      <c r="K28" s="1258">
        <v>0</v>
      </c>
      <c r="L28" s="1258">
        <v>22.3702664796634</v>
      </c>
      <c r="M28" s="1259">
        <v>0</v>
      </c>
    </row>
    <row r="29" spans="1:13" ht="24.75" customHeight="1">
      <c r="A29" s="336"/>
      <c r="B29" s="1263" t="s">
        <v>289</v>
      </c>
      <c r="C29" s="211">
        <v>6.8</v>
      </c>
      <c r="D29" s="1262">
        <v>125.7</v>
      </c>
      <c r="E29" s="1262">
        <v>143.3</v>
      </c>
      <c r="F29" s="1262">
        <v>143.3</v>
      </c>
      <c r="G29" s="12">
        <v>164.5</v>
      </c>
      <c r="H29" s="12">
        <v>164.5</v>
      </c>
      <c r="I29" s="137">
        <v>164.5</v>
      </c>
      <c r="J29" s="687">
        <v>14.001591089896579</v>
      </c>
      <c r="K29" s="687">
        <v>0</v>
      </c>
      <c r="L29" s="687">
        <v>14.79413817166781</v>
      </c>
      <c r="M29" s="1264">
        <v>0</v>
      </c>
    </row>
    <row r="30" spans="1:15" ht="24.75" customHeight="1">
      <c r="A30" s="336"/>
      <c r="B30" s="1263" t="s">
        <v>290</v>
      </c>
      <c r="C30" s="211">
        <v>3.75</v>
      </c>
      <c r="D30" s="1262">
        <v>117.6</v>
      </c>
      <c r="E30" s="1262">
        <v>141.4</v>
      </c>
      <c r="F30" s="1262">
        <v>141.4</v>
      </c>
      <c r="G30" s="12">
        <v>192.8</v>
      </c>
      <c r="H30" s="12">
        <v>192.8</v>
      </c>
      <c r="I30" s="137">
        <v>192.8</v>
      </c>
      <c r="J30" s="687">
        <v>20.238095238095255</v>
      </c>
      <c r="K30" s="687">
        <v>0</v>
      </c>
      <c r="L30" s="687">
        <v>36.35077793493636</v>
      </c>
      <c r="M30" s="1264">
        <v>0</v>
      </c>
      <c r="O30" s="267"/>
    </row>
    <row r="31" spans="1:13" s="266" customFormat="1" ht="24.75" customHeight="1">
      <c r="A31" s="336">
        <v>1.6</v>
      </c>
      <c r="B31" s="1256" t="s">
        <v>246</v>
      </c>
      <c r="C31" s="210">
        <v>7.9</v>
      </c>
      <c r="D31" s="1260">
        <v>99.8</v>
      </c>
      <c r="E31" s="1260">
        <v>102.5</v>
      </c>
      <c r="F31" s="1260">
        <v>102.5</v>
      </c>
      <c r="G31" s="1261">
        <v>102.5</v>
      </c>
      <c r="H31" s="1261">
        <v>102.5</v>
      </c>
      <c r="I31" s="148">
        <v>102.5</v>
      </c>
      <c r="J31" s="1258">
        <v>2.7054108216432837</v>
      </c>
      <c r="K31" s="1258">
        <v>0</v>
      </c>
      <c r="L31" s="1258">
        <v>0</v>
      </c>
      <c r="M31" s="1259">
        <v>0</v>
      </c>
    </row>
    <row r="32" spans="1:13" ht="24.75" customHeight="1">
      <c r="A32" s="336"/>
      <c r="B32" s="1263" t="s">
        <v>289</v>
      </c>
      <c r="C32" s="211">
        <v>2.24</v>
      </c>
      <c r="D32" s="1262">
        <v>100.6</v>
      </c>
      <c r="E32" s="1262">
        <v>101.4</v>
      </c>
      <c r="F32" s="1262">
        <v>101.4</v>
      </c>
      <c r="G32" s="12">
        <v>101.4</v>
      </c>
      <c r="H32" s="12">
        <v>101.4</v>
      </c>
      <c r="I32" s="137">
        <v>101.4</v>
      </c>
      <c r="J32" s="687">
        <v>0.7952286282306318</v>
      </c>
      <c r="K32" s="687">
        <v>0</v>
      </c>
      <c r="L32" s="687">
        <v>0</v>
      </c>
      <c r="M32" s="1264">
        <v>0</v>
      </c>
    </row>
    <row r="33" spans="1:13" ht="24.75" customHeight="1">
      <c r="A33" s="336"/>
      <c r="B33" s="1263" t="s">
        <v>290</v>
      </c>
      <c r="C33" s="211">
        <v>5.66</v>
      </c>
      <c r="D33" s="1262">
        <v>99.5</v>
      </c>
      <c r="E33" s="1262">
        <v>102.9</v>
      </c>
      <c r="F33" s="1262">
        <v>102.9</v>
      </c>
      <c r="G33" s="12">
        <v>102.9</v>
      </c>
      <c r="H33" s="12">
        <v>102.9</v>
      </c>
      <c r="I33" s="137">
        <v>102.9</v>
      </c>
      <c r="J33" s="687">
        <v>3.4170854271356745</v>
      </c>
      <c r="K33" s="687">
        <v>0</v>
      </c>
      <c r="L33" s="687">
        <v>0</v>
      </c>
      <c r="M33" s="1264">
        <v>0</v>
      </c>
    </row>
    <row r="34" spans="1:13" ht="13.5" customHeight="1">
      <c r="A34" s="336"/>
      <c r="B34" s="1263"/>
      <c r="C34" s="211"/>
      <c r="D34" s="1262"/>
      <c r="E34" s="1262"/>
      <c r="F34" s="1262"/>
      <c r="G34" s="12"/>
      <c r="H34" s="12"/>
      <c r="I34" s="137"/>
      <c r="J34" s="687"/>
      <c r="K34" s="687"/>
      <c r="L34" s="687"/>
      <c r="M34" s="1264"/>
    </row>
    <row r="35" spans="1:13" s="266" customFormat="1" ht="18.75" customHeight="1">
      <c r="A35" s="336">
        <v>2</v>
      </c>
      <c r="B35" s="1256" t="s">
        <v>295</v>
      </c>
      <c r="C35" s="210">
        <v>73.03</v>
      </c>
      <c r="D35" s="1260">
        <v>131.1</v>
      </c>
      <c r="E35" s="1260">
        <v>157.2</v>
      </c>
      <c r="F35" s="1260">
        <v>161.2</v>
      </c>
      <c r="G35" s="1261">
        <v>177.2</v>
      </c>
      <c r="H35" s="1261">
        <v>177.2</v>
      </c>
      <c r="I35" s="148">
        <v>182.6</v>
      </c>
      <c r="J35" s="1258">
        <v>22.959572845156373</v>
      </c>
      <c r="K35" s="1258">
        <v>2.544529262086499</v>
      </c>
      <c r="L35" s="1258">
        <v>13.275434243176193</v>
      </c>
      <c r="M35" s="1259">
        <v>3.047404063205434</v>
      </c>
    </row>
    <row r="36" spans="1:13" s="266" customFormat="1" ht="10.5" customHeight="1">
      <c r="A36" s="336"/>
      <c r="B36" s="1256"/>
      <c r="C36" s="210"/>
      <c r="D36" s="1262"/>
      <c r="E36" s="1262"/>
      <c r="F36" s="1262"/>
      <c r="G36" s="12"/>
      <c r="H36" s="12"/>
      <c r="I36" s="137"/>
      <c r="J36" s="1258"/>
      <c r="K36" s="1258"/>
      <c r="L36" s="1258"/>
      <c r="M36" s="1259"/>
    </row>
    <row r="37" spans="1:13" ht="18" customHeight="1">
      <c r="A37" s="336">
        <v>2.1</v>
      </c>
      <c r="B37" s="1256" t="s">
        <v>296</v>
      </c>
      <c r="C37" s="210">
        <v>39.49</v>
      </c>
      <c r="D37" s="1260">
        <v>130.8</v>
      </c>
      <c r="E37" s="1260">
        <v>161.4</v>
      </c>
      <c r="F37" s="1260">
        <v>168.7</v>
      </c>
      <c r="G37" s="1261">
        <v>191.9</v>
      </c>
      <c r="H37" s="1261">
        <v>191.9</v>
      </c>
      <c r="I37" s="148">
        <v>200.4</v>
      </c>
      <c r="J37" s="1258">
        <v>28.975535168195705</v>
      </c>
      <c r="K37" s="1258">
        <v>4.522924411400226</v>
      </c>
      <c r="L37" s="1258">
        <v>18.7907528156491</v>
      </c>
      <c r="M37" s="1259">
        <v>4.429390307451797</v>
      </c>
    </row>
    <row r="38" spans="1:13" ht="24.75" customHeight="1">
      <c r="A38" s="336"/>
      <c r="B38" s="1263" t="s">
        <v>297</v>
      </c>
      <c r="C38" s="209">
        <v>20.49</v>
      </c>
      <c r="D38" s="1262">
        <v>129.3</v>
      </c>
      <c r="E38" s="1262">
        <v>160.8</v>
      </c>
      <c r="F38" s="1262">
        <v>168.5</v>
      </c>
      <c r="G38" s="12">
        <v>194.3</v>
      </c>
      <c r="H38" s="12">
        <v>194.3</v>
      </c>
      <c r="I38" s="137">
        <v>202.3</v>
      </c>
      <c r="J38" s="687">
        <v>30.317092034029372</v>
      </c>
      <c r="K38" s="687">
        <v>4.788557213930346</v>
      </c>
      <c r="L38" s="687">
        <v>20.059347181008903</v>
      </c>
      <c r="M38" s="1264">
        <v>4.1173443129181635</v>
      </c>
    </row>
    <row r="39" spans="1:13" ht="24.75" customHeight="1">
      <c r="A39" s="336"/>
      <c r="B39" s="1263" t="s">
        <v>298</v>
      </c>
      <c r="C39" s="209">
        <v>19</v>
      </c>
      <c r="D39" s="1262">
        <v>132.5</v>
      </c>
      <c r="E39" s="1262">
        <v>162</v>
      </c>
      <c r="F39" s="1262">
        <v>169</v>
      </c>
      <c r="G39" s="12">
        <v>189.2</v>
      </c>
      <c r="H39" s="12">
        <v>189.2</v>
      </c>
      <c r="I39" s="137">
        <v>198.4</v>
      </c>
      <c r="J39" s="687">
        <v>27.547169811320742</v>
      </c>
      <c r="K39" s="687">
        <v>4.320987654320987</v>
      </c>
      <c r="L39" s="687">
        <v>17.39644970414203</v>
      </c>
      <c r="M39" s="1264">
        <v>4.86257928118394</v>
      </c>
    </row>
    <row r="40" spans="1:13" ht="24.75" customHeight="1">
      <c r="A40" s="336">
        <v>2.2</v>
      </c>
      <c r="B40" s="1256" t="s">
        <v>299</v>
      </c>
      <c r="C40" s="210">
        <v>25.25</v>
      </c>
      <c r="D40" s="1260">
        <v>133.4</v>
      </c>
      <c r="E40" s="1260">
        <v>153.6</v>
      </c>
      <c r="F40" s="1260">
        <v>153.9</v>
      </c>
      <c r="G40" s="1261">
        <v>159.9</v>
      </c>
      <c r="H40" s="1261">
        <v>159.9</v>
      </c>
      <c r="I40" s="148">
        <v>160.6</v>
      </c>
      <c r="J40" s="1258">
        <v>15.367316341829081</v>
      </c>
      <c r="K40" s="1258">
        <v>0.1953125</v>
      </c>
      <c r="L40" s="1258">
        <v>4.353476283300822</v>
      </c>
      <c r="M40" s="1259">
        <v>0.4377736085052959</v>
      </c>
    </row>
    <row r="41" spans="1:13" ht="24.75" customHeight="1">
      <c r="A41" s="336"/>
      <c r="B41" s="1263" t="s">
        <v>300</v>
      </c>
      <c r="C41" s="209">
        <v>6.31</v>
      </c>
      <c r="D41" s="1262">
        <v>123.8</v>
      </c>
      <c r="E41" s="1262">
        <v>140.5</v>
      </c>
      <c r="F41" s="1262">
        <v>140</v>
      </c>
      <c r="G41" s="12">
        <v>147.2</v>
      </c>
      <c r="H41" s="12">
        <v>147.2</v>
      </c>
      <c r="I41" s="137">
        <v>146.1</v>
      </c>
      <c r="J41" s="687">
        <v>13.08562197092084</v>
      </c>
      <c r="K41" s="687">
        <v>-0.35587188612099396</v>
      </c>
      <c r="L41" s="687">
        <v>4.357142857142861</v>
      </c>
      <c r="M41" s="1264">
        <v>-0.7472826086956417</v>
      </c>
    </row>
    <row r="42" spans="1:13" ht="24.75" customHeight="1">
      <c r="A42" s="336"/>
      <c r="B42" s="1263" t="s">
        <v>301</v>
      </c>
      <c r="C42" s="209">
        <v>6.31</v>
      </c>
      <c r="D42" s="1262">
        <v>131</v>
      </c>
      <c r="E42" s="1262">
        <v>151</v>
      </c>
      <c r="F42" s="1262">
        <v>150.5</v>
      </c>
      <c r="G42" s="12">
        <v>157.4</v>
      </c>
      <c r="H42" s="12">
        <v>157.4</v>
      </c>
      <c r="I42" s="137">
        <v>158</v>
      </c>
      <c r="J42" s="687">
        <v>14.885496183206115</v>
      </c>
      <c r="K42" s="687">
        <v>-0.33112582781457434</v>
      </c>
      <c r="L42" s="687">
        <v>4.983388704318941</v>
      </c>
      <c r="M42" s="1264">
        <v>0.3811944091486623</v>
      </c>
    </row>
    <row r="43" spans="1:13" ht="24.75" customHeight="1">
      <c r="A43" s="336"/>
      <c r="B43" s="1263" t="s">
        <v>302</v>
      </c>
      <c r="C43" s="209">
        <v>6.31</v>
      </c>
      <c r="D43" s="1262">
        <v>135.4</v>
      </c>
      <c r="E43" s="1262">
        <v>156.6</v>
      </c>
      <c r="F43" s="1262">
        <v>157.1</v>
      </c>
      <c r="G43" s="12">
        <v>162.8</v>
      </c>
      <c r="H43" s="12">
        <v>162.8</v>
      </c>
      <c r="I43" s="137">
        <v>163.5</v>
      </c>
      <c r="J43" s="687">
        <v>16.026587887740035</v>
      </c>
      <c r="K43" s="687">
        <v>0.3192848020434127</v>
      </c>
      <c r="L43" s="687">
        <v>4.073838319541693</v>
      </c>
      <c r="M43" s="1264">
        <v>0.42997542997542837</v>
      </c>
    </row>
    <row r="44" spans="1:13" ht="24.75" customHeight="1">
      <c r="A44" s="336"/>
      <c r="B44" s="1263" t="s">
        <v>303</v>
      </c>
      <c r="C44" s="209">
        <v>6.32</v>
      </c>
      <c r="D44" s="1262">
        <v>143.5</v>
      </c>
      <c r="E44" s="1262">
        <v>166</v>
      </c>
      <c r="F44" s="1262">
        <v>168.1</v>
      </c>
      <c r="G44" s="12">
        <v>172.2</v>
      </c>
      <c r="H44" s="12">
        <v>172.2</v>
      </c>
      <c r="I44" s="137">
        <v>174.7</v>
      </c>
      <c r="J44" s="687">
        <v>17.142857142857153</v>
      </c>
      <c r="K44" s="687">
        <v>1.265060240963848</v>
      </c>
      <c r="L44" s="687">
        <v>3.9262343842950713</v>
      </c>
      <c r="M44" s="1264">
        <v>1.4518002322880363</v>
      </c>
    </row>
    <row r="45" spans="1:13" ht="24.75" customHeight="1">
      <c r="A45" s="336">
        <v>2.3</v>
      </c>
      <c r="B45" s="1256" t="s">
        <v>304</v>
      </c>
      <c r="C45" s="210">
        <v>8.29</v>
      </c>
      <c r="D45" s="1260">
        <v>125.6</v>
      </c>
      <c r="E45" s="1260">
        <v>147.9</v>
      </c>
      <c r="F45" s="1260">
        <v>148</v>
      </c>
      <c r="G45" s="1261">
        <v>160</v>
      </c>
      <c r="H45" s="1261">
        <v>160</v>
      </c>
      <c r="I45" s="148">
        <v>165</v>
      </c>
      <c r="J45" s="1258">
        <v>17.83439490445859</v>
      </c>
      <c r="K45" s="1258">
        <v>0.0676132521974182</v>
      </c>
      <c r="L45" s="1258">
        <v>11.486486486486484</v>
      </c>
      <c r="M45" s="1259">
        <v>3.125</v>
      </c>
    </row>
    <row r="46" spans="1:13" s="266" customFormat="1" ht="24.75" customHeight="1">
      <c r="A46" s="336"/>
      <c r="B46" s="1256" t="s">
        <v>305</v>
      </c>
      <c r="C46" s="210">
        <v>2.76</v>
      </c>
      <c r="D46" s="1260">
        <v>123.2</v>
      </c>
      <c r="E46" s="1260">
        <v>142.4</v>
      </c>
      <c r="F46" s="1260">
        <v>142.7</v>
      </c>
      <c r="G46" s="1261">
        <v>154.8</v>
      </c>
      <c r="H46" s="1261">
        <v>154.8</v>
      </c>
      <c r="I46" s="148">
        <v>157.6</v>
      </c>
      <c r="J46" s="1258">
        <v>15.827922077922068</v>
      </c>
      <c r="K46" s="1258">
        <v>0.2106741573033588</v>
      </c>
      <c r="L46" s="1258">
        <v>10.441485634197619</v>
      </c>
      <c r="M46" s="1259">
        <v>1.808785529715749</v>
      </c>
    </row>
    <row r="47" spans="1:13" ht="24.75" customHeight="1">
      <c r="A47" s="336"/>
      <c r="B47" s="1263" t="s">
        <v>301</v>
      </c>
      <c r="C47" s="209">
        <v>1.38</v>
      </c>
      <c r="D47" s="1262">
        <v>122.8</v>
      </c>
      <c r="E47" s="1262">
        <v>139.3</v>
      </c>
      <c r="F47" s="1262">
        <v>139.5</v>
      </c>
      <c r="G47" s="12">
        <v>152.4</v>
      </c>
      <c r="H47" s="12">
        <v>152.4</v>
      </c>
      <c r="I47" s="137">
        <v>157.1</v>
      </c>
      <c r="J47" s="687">
        <v>13.599348534201951</v>
      </c>
      <c r="K47" s="687">
        <v>0.14357501794685845</v>
      </c>
      <c r="L47" s="687">
        <v>12.616487455197117</v>
      </c>
      <c r="M47" s="1264">
        <v>3.083989501312317</v>
      </c>
    </row>
    <row r="48" spans="1:13" ht="24.75" customHeight="1">
      <c r="A48" s="337"/>
      <c r="B48" s="1263" t="s">
        <v>303</v>
      </c>
      <c r="C48" s="209">
        <v>1.38</v>
      </c>
      <c r="D48" s="1262">
        <v>123.6</v>
      </c>
      <c r="E48" s="1262">
        <v>145.6</v>
      </c>
      <c r="F48" s="1262">
        <v>145.9</v>
      </c>
      <c r="G48" s="12">
        <v>157.2</v>
      </c>
      <c r="H48" s="12">
        <v>157.2</v>
      </c>
      <c r="I48" s="137">
        <v>158.1</v>
      </c>
      <c r="J48" s="687">
        <v>18.04207119741102</v>
      </c>
      <c r="K48" s="687">
        <v>0.2060439560439562</v>
      </c>
      <c r="L48" s="687">
        <v>8.361891706648379</v>
      </c>
      <c r="M48" s="1264">
        <v>0.5725190839694676</v>
      </c>
    </row>
    <row r="49" spans="1:13" ht="24.75" customHeight="1">
      <c r="A49" s="336"/>
      <c r="B49" s="1256" t="s">
        <v>306</v>
      </c>
      <c r="C49" s="210">
        <v>2.76</v>
      </c>
      <c r="D49" s="1260">
        <v>118</v>
      </c>
      <c r="E49" s="1260">
        <v>138.3</v>
      </c>
      <c r="F49" s="1260">
        <v>138.3</v>
      </c>
      <c r="G49" s="1261">
        <v>147.3</v>
      </c>
      <c r="H49" s="1261">
        <v>147.3</v>
      </c>
      <c r="I49" s="148">
        <v>150.2</v>
      </c>
      <c r="J49" s="1258">
        <v>17.203389830508485</v>
      </c>
      <c r="K49" s="1258">
        <v>0</v>
      </c>
      <c r="L49" s="1258">
        <v>8.604483007953718</v>
      </c>
      <c r="M49" s="1259">
        <v>1.9687712152070418</v>
      </c>
    </row>
    <row r="50" spans="1:13" ht="24.75" customHeight="1">
      <c r="A50" s="336"/>
      <c r="B50" s="1263" t="s">
        <v>301</v>
      </c>
      <c r="C50" s="209">
        <v>1.38</v>
      </c>
      <c r="D50" s="1262">
        <v>118.2</v>
      </c>
      <c r="E50" s="1262">
        <v>133.7</v>
      </c>
      <c r="F50" s="1262">
        <v>133.7</v>
      </c>
      <c r="G50" s="12">
        <v>144.4</v>
      </c>
      <c r="H50" s="12">
        <v>144.4</v>
      </c>
      <c r="I50" s="137">
        <v>149.2</v>
      </c>
      <c r="J50" s="687">
        <v>13.113367174280867</v>
      </c>
      <c r="K50" s="687">
        <v>0</v>
      </c>
      <c r="L50" s="687">
        <v>11.593118922961864</v>
      </c>
      <c r="M50" s="1264">
        <v>3.3240997229916758</v>
      </c>
    </row>
    <row r="51" spans="1:13" ht="24.75" customHeight="1">
      <c r="A51" s="336"/>
      <c r="B51" s="1263" t="s">
        <v>303</v>
      </c>
      <c r="C51" s="209">
        <v>1.38</v>
      </c>
      <c r="D51" s="1262">
        <v>117.8</v>
      </c>
      <c r="E51" s="1262">
        <v>142.9</v>
      </c>
      <c r="F51" s="1262">
        <v>142.9</v>
      </c>
      <c r="G51" s="12">
        <v>150.3</v>
      </c>
      <c r="H51" s="12">
        <v>150.3</v>
      </c>
      <c r="I51" s="137">
        <v>151.2</v>
      </c>
      <c r="J51" s="687">
        <v>21.307300509337864</v>
      </c>
      <c r="K51" s="687">
        <v>0</v>
      </c>
      <c r="L51" s="687">
        <v>5.808257522743162</v>
      </c>
      <c r="M51" s="1264">
        <v>0.5988023952095745</v>
      </c>
    </row>
    <row r="52" spans="1:13" ht="24.75" customHeight="1">
      <c r="A52" s="336"/>
      <c r="B52" s="1256" t="s">
        <v>247</v>
      </c>
      <c r="C52" s="210">
        <v>2.77</v>
      </c>
      <c r="D52" s="1260">
        <v>135.6</v>
      </c>
      <c r="E52" s="1260">
        <v>163</v>
      </c>
      <c r="F52" s="1260">
        <v>163</v>
      </c>
      <c r="G52" s="1261">
        <v>177.7</v>
      </c>
      <c r="H52" s="1261">
        <v>177.7</v>
      </c>
      <c r="I52" s="148">
        <v>187.3</v>
      </c>
      <c r="J52" s="1258">
        <v>20.206489675516238</v>
      </c>
      <c r="K52" s="1258">
        <v>0</v>
      </c>
      <c r="L52" s="1258">
        <v>14.9079754601227</v>
      </c>
      <c r="M52" s="1259">
        <v>5.402363534046145</v>
      </c>
    </row>
    <row r="53" spans="1:13" ht="24.75" customHeight="1">
      <c r="A53" s="336"/>
      <c r="B53" s="1263" t="s">
        <v>297</v>
      </c>
      <c r="C53" s="209">
        <v>1.38</v>
      </c>
      <c r="D53" s="1262">
        <v>134.7</v>
      </c>
      <c r="E53" s="1262">
        <v>160.4</v>
      </c>
      <c r="F53" s="1262">
        <v>160.4</v>
      </c>
      <c r="G53" s="12">
        <v>175</v>
      </c>
      <c r="H53" s="12">
        <v>175</v>
      </c>
      <c r="I53" s="137">
        <v>184.7</v>
      </c>
      <c r="J53" s="687">
        <v>19.079435783221996</v>
      </c>
      <c r="K53" s="687">
        <v>0</v>
      </c>
      <c r="L53" s="687">
        <v>15.149625935162092</v>
      </c>
      <c r="M53" s="1264">
        <v>5.5428571428571445</v>
      </c>
    </row>
    <row r="54" spans="1:13" ht="24.75" customHeight="1" thickBot="1">
      <c r="A54" s="338"/>
      <c r="B54" s="1265" t="s">
        <v>298</v>
      </c>
      <c r="C54" s="339">
        <v>1.39</v>
      </c>
      <c r="D54" s="1266">
        <v>136.6</v>
      </c>
      <c r="E54" s="1266">
        <v>165.7</v>
      </c>
      <c r="F54" s="1266">
        <v>165.7</v>
      </c>
      <c r="G54" s="182">
        <v>180.4</v>
      </c>
      <c r="H54" s="182">
        <v>180.4</v>
      </c>
      <c r="I54" s="183">
        <v>189.9</v>
      </c>
      <c r="J54" s="1267">
        <v>21.303074670570993</v>
      </c>
      <c r="K54" s="1267">
        <v>0</v>
      </c>
      <c r="L54" s="1267">
        <v>14.60470730235366</v>
      </c>
      <c r="M54" s="1268">
        <v>5.266075388026621</v>
      </c>
    </row>
    <row r="55" spans="2:13" ht="24.75" customHeight="1" thickTop="1">
      <c r="B55" s="268" t="s">
        <v>309</v>
      </c>
      <c r="D55" s="269"/>
      <c r="E55" s="269"/>
      <c r="F55" s="269"/>
      <c r="G55" s="269"/>
      <c r="H55" s="269"/>
      <c r="I55" s="269"/>
      <c r="J55" s="269"/>
      <c r="K55" s="269"/>
      <c r="L55" s="269"/>
      <c r="M55" s="269"/>
    </row>
    <row r="56" spans="4:13" ht="24.75" customHeight="1">
      <c r="D56" s="269"/>
      <c r="E56" s="269"/>
      <c r="F56" s="269"/>
      <c r="G56" s="269"/>
      <c r="H56" s="269"/>
      <c r="I56" s="269"/>
      <c r="J56" s="269"/>
      <c r="K56" s="269"/>
      <c r="L56" s="269"/>
      <c r="M56" s="269"/>
    </row>
    <row r="57" spans="4:13" ht="24.75" customHeight="1">
      <c r="D57" s="269"/>
      <c r="E57" s="269"/>
      <c r="F57" s="269"/>
      <c r="G57" s="269"/>
      <c r="H57" s="269"/>
      <c r="I57" s="269"/>
      <c r="J57" s="269"/>
      <c r="K57" s="269"/>
      <c r="L57" s="269"/>
      <c r="M57" s="269"/>
    </row>
    <row r="58" spans="4:13" ht="24.75" customHeight="1">
      <c r="D58" s="269"/>
      <c r="E58" s="269"/>
      <c r="F58" s="269"/>
      <c r="G58" s="269"/>
      <c r="H58" s="269"/>
      <c r="I58" s="269"/>
      <c r="J58" s="269"/>
      <c r="K58" s="269"/>
      <c r="L58" s="269"/>
      <c r="M58" s="269"/>
    </row>
    <row r="59" spans="4:13" ht="24.75" customHeight="1">
      <c r="D59" s="269"/>
      <c r="E59" s="269"/>
      <c r="F59" s="269"/>
      <c r="G59" s="269"/>
      <c r="H59" s="269"/>
      <c r="I59" s="269"/>
      <c r="J59" s="269"/>
      <c r="K59" s="269"/>
      <c r="L59" s="269"/>
      <c r="M59" s="269"/>
    </row>
    <row r="60" spans="4:13" ht="24.75" customHeight="1">
      <c r="D60" s="269"/>
      <c r="E60" s="269"/>
      <c r="F60" s="269"/>
      <c r="G60" s="269"/>
      <c r="H60" s="269"/>
      <c r="I60" s="269"/>
      <c r="J60" s="269"/>
      <c r="K60" s="269"/>
      <c r="L60" s="269"/>
      <c r="M60" s="269"/>
    </row>
    <row r="61" spans="4:13" ht="24.75" customHeight="1">
      <c r="D61" s="269"/>
      <c r="E61" s="269"/>
      <c r="F61" s="269"/>
      <c r="G61" s="269"/>
      <c r="H61" s="269"/>
      <c r="I61" s="269"/>
      <c r="J61" s="269"/>
      <c r="K61" s="269"/>
      <c r="L61" s="269"/>
      <c r="M61" s="269"/>
    </row>
    <row r="62" spans="4:13" ht="24.75" customHeight="1">
      <c r="D62" s="269"/>
      <c r="E62" s="269"/>
      <c r="F62" s="269"/>
      <c r="G62" s="269"/>
      <c r="H62" s="269"/>
      <c r="I62" s="269"/>
      <c r="J62" s="269"/>
      <c r="K62" s="269"/>
      <c r="L62" s="269"/>
      <c r="M62" s="269"/>
    </row>
    <row r="63" spans="4:13" ht="24.75" customHeight="1">
      <c r="D63" s="269"/>
      <c r="E63" s="269"/>
      <c r="F63" s="269"/>
      <c r="G63" s="269"/>
      <c r="H63" s="269"/>
      <c r="I63" s="269"/>
      <c r="J63" s="269"/>
      <c r="K63" s="269"/>
      <c r="L63" s="269"/>
      <c r="M63" s="269"/>
    </row>
    <row r="64" spans="4:13" ht="24.75" customHeight="1">
      <c r="D64" s="269"/>
      <c r="E64" s="269"/>
      <c r="F64" s="269"/>
      <c r="G64" s="269"/>
      <c r="H64" s="269"/>
      <c r="I64" s="269"/>
      <c r="J64" s="269"/>
      <c r="K64" s="269"/>
      <c r="L64" s="269"/>
      <c r="M64" s="269"/>
    </row>
    <row r="65" spans="4:13" ht="24.75" customHeight="1">
      <c r="D65" s="269"/>
      <c r="E65" s="269"/>
      <c r="F65" s="269"/>
      <c r="G65" s="269"/>
      <c r="H65" s="269"/>
      <c r="I65" s="269"/>
      <c r="J65" s="269"/>
      <c r="K65" s="269"/>
      <c r="L65" s="269"/>
      <c r="M65" s="269"/>
    </row>
    <row r="66" spans="4:13" ht="24.75" customHeight="1">
      <c r="D66" s="269"/>
      <c r="E66" s="269"/>
      <c r="F66" s="269"/>
      <c r="G66" s="269"/>
      <c r="H66" s="269"/>
      <c r="I66" s="269"/>
      <c r="J66" s="269"/>
      <c r="K66" s="269"/>
      <c r="L66" s="269"/>
      <c r="M66" s="269"/>
    </row>
    <row r="67" spans="4:13" ht="24.75" customHeight="1">
      <c r="D67" s="269"/>
      <c r="E67" s="269"/>
      <c r="F67" s="269"/>
      <c r="G67" s="269"/>
      <c r="H67" s="269"/>
      <c r="I67" s="269"/>
      <c r="J67" s="269"/>
      <c r="K67" s="269"/>
      <c r="L67" s="269"/>
      <c r="M67" s="269"/>
    </row>
    <row r="68" spans="4:13" ht="24.75" customHeight="1">
      <c r="D68" s="269"/>
      <c r="E68" s="269"/>
      <c r="F68" s="269"/>
      <c r="G68" s="269"/>
      <c r="H68" s="269"/>
      <c r="I68" s="269"/>
      <c r="J68" s="269"/>
      <c r="K68" s="269"/>
      <c r="L68" s="269"/>
      <c r="M68" s="269"/>
    </row>
    <row r="69" spans="4:13" ht="24.75" customHeight="1">
      <c r="D69" s="269"/>
      <c r="E69" s="269"/>
      <c r="F69" s="269"/>
      <c r="G69" s="269"/>
      <c r="H69" s="269"/>
      <c r="I69" s="269"/>
      <c r="J69" s="269"/>
      <c r="K69" s="269"/>
      <c r="L69" s="269"/>
      <c r="M69" s="269"/>
    </row>
    <row r="70" spans="4:13" ht="24.75" customHeight="1">
      <c r="D70" s="269"/>
      <c r="E70" s="269"/>
      <c r="F70" s="269"/>
      <c r="G70" s="269"/>
      <c r="H70" s="269"/>
      <c r="I70" s="269"/>
      <c r="J70" s="269"/>
      <c r="K70" s="269"/>
      <c r="L70" s="269"/>
      <c r="M70" s="269"/>
    </row>
    <row r="71" spans="4:13" ht="24.75" customHeight="1">
      <c r="D71" s="269"/>
      <c r="E71" s="269"/>
      <c r="F71" s="269"/>
      <c r="G71" s="269"/>
      <c r="H71" s="269"/>
      <c r="I71" s="269"/>
      <c r="J71" s="269"/>
      <c r="K71" s="269"/>
      <c r="L71" s="269"/>
      <c r="M71" s="269"/>
    </row>
    <row r="72" spans="4:13" ht="24.75" customHeight="1">
      <c r="D72" s="269"/>
      <c r="E72" s="269"/>
      <c r="F72" s="269"/>
      <c r="G72" s="269"/>
      <c r="H72" s="269"/>
      <c r="I72" s="269"/>
      <c r="J72" s="269"/>
      <c r="K72" s="269"/>
      <c r="L72" s="269"/>
      <c r="M72" s="269"/>
    </row>
    <row r="73" spans="4:13" ht="24.75" customHeight="1">
      <c r="D73" s="269"/>
      <c r="E73" s="269"/>
      <c r="F73" s="269"/>
      <c r="G73" s="269"/>
      <c r="H73" s="269"/>
      <c r="I73" s="269"/>
      <c r="J73" s="269"/>
      <c r="K73" s="269"/>
      <c r="L73" s="269"/>
      <c r="M73" s="269"/>
    </row>
    <row r="74" spans="4:13" ht="24.75" customHeight="1">
      <c r="D74" s="269"/>
      <c r="E74" s="269"/>
      <c r="F74" s="269"/>
      <c r="G74" s="269"/>
      <c r="H74" s="269"/>
      <c r="I74" s="269"/>
      <c r="J74" s="269"/>
      <c r="K74" s="269"/>
      <c r="L74" s="269"/>
      <c r="M74" s="269"/>
    </row>
    <row r="75" spans="4:13" ht="24.75" customHeight="1">
      <c r="D75" s="269"/>
      <c r="E75" s="269"/>
      <c r="F75" s="269"/>
      <c r="G75" s="269"/>
      <c r="H75" s="269"/>
      <c r="I75" s="269"/>
      <c r="J75" s="269"/>
      <c r="K75" s="269"/>
      <c r="L75" s="269"/>
      <c r="M75" s="269"/>
    </row>
    <row r="76" spans="4:13" ht="24.75" customHeight="1">
      <c r="D76" s="269"/>
      <c r="E76" s="269"/>
      <c r="F76" s="269"/>
      <c r="G76" s="269"/>
      <c r="H76" s="269"/>
      <c r="I76" s="269"/>
      <c r="J76" s="269"/>
      <c r="K76" s="269"/>
      <c r="L76" s="269"/>
      <c r="M76" s="269"/>
    </row>
    <row r="77" spans="4:13" ht="24.75" customHeight="1">
      <c r="D77" s="269"/>
      <c r="E77" s="269"/>
      <c r="F77" s="269"/>
      <c r="G77" s="269"/>
      <c r="H77" s="269"/>
      <c r="I77" s="269"/>
      <c r="J77" s="269"/>
      <c r="K77" s="269"/>
      <c r="L77" s="269"/>
      <c r="M77" s="269"/>
    </row>
    <row r="78" spans="4:13" ht="24.75" customHeight="1">
      <c r="D78" s="269"/>
      <c r="E78" s="269"/>
      <c r="F78" s="269"/>
      <c r="G78" s="269"/>
      <c r="H78" s="269"/>
      <c r="I78" s="269"/>
      <c r="J78" s="269"/>
      <c r="K78" s="269"/>
      <c r="L78" s="269"/>
      <c r="M78" s="269"/>
    </row>
    <row r="79" spans="4:13" ht="24.75" customHeight="1">
      <c r="D79" s="269"/>
      <c r="E79" s="269"/>
      <c r="F79" s="269"/>
      <c r="G79" s="269"/>
      <c r="H79" s="269"/>
      <c r="I79" s="269"/>
      <c r="J79" s="269"/>
      <c r="K79" s="269"/>
      <c r="L79" s="269"/>
      <c r="M79" s="269"/>
    </row>
    <row r="80" spans="4:13" ht="24.75" customHeight="1">
      <c r="D80" s="269"/>
      <c r="E80" s="269"/>
      <c r="F80" s="269"/>
      <c r="G80" s="269"/>
      <c r="H80" s="269"/>
      <c r="I80" s="269"/>
      <c r="J80" s="269"/>
      <c r="K80" s="269"/>
      <c r="L80" s="269"/>
      <c r="M80" s="269"/>
    </row>
    <row r="81" spans="4:13" ht="24.75" customHeight="1">
      <c r="D81" s="269"/>
      <c r="E81" s="269"/>
      <c r="F81" s="269"/>
      <c r="G81" s="269"/>
      <c r="H81" s="269"/>
      <c r="I81" s="269"/>
      <c r="J81" s="269"/>
      <c r="K81" s="269"/>
      <c r="L81" s="269"/>
      <c r="M81" s="269"/>
    </row>
    <row r="82" spans="4:13" ht="24.75" customHeight="1">
      <c r="D82" s="269"/>
      <c r="E82" s="269"/>
      <c r="F82" s="269"/>
      <c r="G82" s="269"/>
      <c r="H82" s="269"/>
      <c r="I82" s="269"/>
      <c r="J82" s="269"/>
      <c r="K82" s="269"/>
      <c r="L82" s="269"/>
      <c r="M82" s="269"/>
    </row>
    <row r="83" spans="4:13" ht="24.75" customHeight="1">
      <c r="D83" s="269"/>
      <c r="E83" s="269"/>
      <c r="F83" s="269"/>
      <c r="G83" s="269"/>
      <c r="H83" s="269"/>
      <c r="I83" s="269"/>
      <c r="J83" s="269"/>
      <c r="K83" s="269"/>
      <c r="L83" s="269"/>
      <c r="M83" s="269"/>
    </row>
    <row r="84" spans="4:13" ht="24.75" customHeight="1">
      <c r="D84" s="269"/>
      <c r="E84" s="269"/>
      <c r="F84" s="269"/>
      <c r="G84" s="269"/>
      <c r="H84" s="269"/>
      <c r="I84" s="269"/>
      <c r="J84" s="269"/>
      <c r="K84" s="269"/>
      <c r="L84" s="269"/>
      <c r="M84" s="269"/>
    </row>
    <row r="85" spans="4:13" ht="24.75" customHeight="1">
      <c r="D85" s="269"/>
      <c r="E85" s="269"/>
      <c r="F85" s="269"/>
      <c r="G85" s="269"/>
      <c r="H85" s="269"/>
      <c r="I85" s="269"/>
      <c r="J85" s="269"/>
      <c r="K85" s="269"/>
      <c r="L85" s="269"/>
      <c r="M85" s="269"/>
    </row>
    <row r="86" spans="4:13" ht="24.75" customHeight="1">
      <c r="D86" s="269"/>
      <c r="E86" s="269"/>
      <c r="F86" s="269"/>
      <c r="G86" s="269"/>
      <c r="H86" s="269"/>
      <c r="I86" s="269"/>
      <c r="J86" s="269"/>
      <c r="K86" s="269"/>
      <c r="L86" s="269"/>
      <c r="M86" s="269"/>
    </row>
    <row r="87" spans="4:13" ht="24.75" customHeight="1">
      <c r="D87" s="269"/>
      <c r="E87" s="269"/>
      <c r="F87" s="269"/>
      <c r="G87" s="269"/>
      <c r="H87" s="269"/>
      <c r="I87" s="269"/>
      <c r="J87" s="269"/>
      <c r="K87" s="269"/>
      <c r="L87" s="269"/>
      <c r="M87" s="269"/>
    </row>
    <row r="88" spans="4:13" ht="24.75" customHeight="1">
      <c r="D88" s="269"/>
      <c r="E88" s="269"/>
      <c r="F88" s="269"/>
      <c r="G88" s="269"/>
      <c r="H88" s="269"/>
      <c r="I88" s="269"/>
      <c r="J88" s="269"/>
      <c r="K88" s="269"/>
      <c r="L88" s="269"/>
      <c r="M88" s="269"/>
    </row>
    <row r="89" spans="4:13" ht="24.75" customHeight="1">
      <c r="D89" s="269"/>
      <c r="E89" s="269"/>
      <c r="F89" s="269"/>
      <c r="G89" s="269"/>
      <c r="H89" s="269"/>
      <c r="I89" s="269"/>
      <c r="J89" s="269"/>
      <c r="K89" s="269"/>
      <c r="L89" s="269"/>
      <c r="M89" s="269"/>
    </row>
    <row r="90" spans="4:13" ht="24.75" customHeight="1">
      <c r="D90" s="269"/>
      <c r="E90" s="269"/>
      <c r="F90" s="269"/>
      <c r="G90" s="269"/>
      <c r="H90" s="269"/>
      <c r="I90" s="269"/>
      <c r="J90" s="269"/>
      <c r="K90" s="269"/>
      <c r="L90" s="269"/>
      <c r="M90" s="269"/>
    </row>
    <row r="91" spans="4:13" ht="24.75" customHeight="1">
      <c r="D91" s="269"/>
      <c r="E91" s="269"/>
      <c r="F91" s="269"/>
      <c r="G91" s="269"/>
      <c r="H91" s="269"/>
      <c r="I91" s="269"/>
      <c r="J91" s="269"/>
      <c r="K91" s="269"/>
      <c r="L91" s="269"/>
      <c r="M91" s="269"/>
    </row>
    <row r="92" spans="4:13" ht="24.75" customHeight="1">
      <c r="D92" s="269"/>
      <c r="E92" s="269"/>
      <c r="F92" s="269"/>
      <c r="G92" s="269"/>
      <c r="H92" s="269"/>
      <c r="I92" s="269"/>
      <c r="J92" s="269"/>
      <c r="K92" s="269"/>
      <c r="L92" s="269"/>
      <c r="M92" s="269"/>
    </row>
    <row r="93" spans="4:13" ht="24.75" customHeight="1">
      <c r="D93" s="269"/>
      <c r="E93" s="269"/>
      <c r="F93" s="269"/>
      <c r="G93" s="269"/>
      <c r="H93" s="269"/>
      <c r="I93" s="269"/>
      <c r="J93" s="269"/>
      <c r="K93" s="269"/>
      <c r="L93" s="269"/>
      <c r="M93" s="269"/>
    </row>
    <row r="94" spans="4:13" ht="24.75" customHeight="1">
      <c r="D94" s="269"/>
      <c r="E94" s="269"/>
      <c r="F94" s="269"/>
      <c r="G94" s="269"/>
      <c r="H94" s="269"/>
      <c r="I94" s="269"/>
      <c r="J94" s="269"/>
      <c r="K94" s="269"/>
      <c r="L94" s="269"/>
      <c r="M94" s="269"/>
    </row>
    <row r="95" spans="4:13" ht="24.75" customHeight="1">
      <c r="D95" s="269"/>
      <c r="E95" s="269"/>
      <c r="F95" s="269"/>
      <c r="G95" s="269"/>
      <c r="H95" s="269"/>
      <c r="I95" s="269"/>
      <c r="J95" s="269"/>
      <c r="K95" s="269"/>
      <c r="L95" s="269"/>
      <c r="M95" s="269"/>
    </row>
    <row r="96" spans="4:13" ht="24.75" customHeight="1">
      <c r="D96" s="269"/>
      <c r="E96" s="269"/>
      <c r="F96" s="269"/>
      <c r="G96" s="269"/>
      <c r="H96" s="269"/>
      <c r="I96" s="269"/>
      <c r="J96" s="269"/>
      <c r="K96" s="269"/>
      <c r="L96" s="269"/>
      <c r="M96" s="269"/>
    </row>
    <row r="97" spans="4:13" ht="24.75" customHeight="1">
      <c r="D97" s="269"/>
      <c r="E97" s="269"/>
      <c r="F97" s="269"/>
      <c r="G97" s="269"/>
      <c r="H97" s="269"/>
      <c r="I97" s="269"/>
      <c r="J97" s="269"/>
      <c r="K97" s="269"/>
      <c r="L97" s="269"/>
      <c r="M97" s="269"/>
    </row>
    <row r="98" spans="4:13" ht="24.75" customHeight="1">
      <c r="D98" s="269"/>
      <c r="E98" s="269"/>
      <c r="F98" s="269"/>
      <c r="G98" s="269"/>
      <c r="H98" s="269"/>
      <c r="I98" s="269"/>
      <c r="J98" s="269"/>
      <c r="K98" s="269"/>
      <c r="L98" s="269"/>
      <c r="M98" s="269"/>
    </row>
    <row r="99" spans="4:13" ht="24.75" customHeight="1">
      <c r="D99" s="269"/>
      <c r="E99" s="269"/>
      <c r="F99" s="269"/>
      <c r="G99" s="269"/>
      <c r="H99" s="269"/>
      <c r="I99" s="269"/>
      <c r="J99" s="269"/>
      <c r="K99" s="269"/>
      <c r="L99" s="269"/>
      <c r="M99" s="269"/>
    </row>
    <row r="100" spans="4:13" ht="24.75" customHeight="1">
      <c r="D100" s="269"/>
      <c r="E100" s="269"/>
      <c r="F100" s="269"/>
      <c r="G100" s="269"/>
      <c r="H100" s="269"/>
      <c r="I100" s="269"/>
      <c r="J100" s="269"/>
      <c r="K100" s="269"/>
      <c r="L100" s="269"/>
      <c r="M100" s="269"/>
    </row>
    <row r="101" spans="4:13" ht="24.75" customHeight="1">
      <c r="D101" s="269"/>
      <c r="E101" s="269"/>
      <c r="F101" s="269"/>
      <c r="G101" s="269"/>
      <c r="H101" s="269"/>
      <c r="I101" s="269"/>
      <c r="J101" s="269"/>
      <c r="K101" s="269"/>
      <c r="L101" s="269"/>
      <c r="M101" s="269"/>
    </row>
    <row r="102" spans="4:13" ht="24.75" customHeight="1">
      <c r="D102" s="269"/>
      <c r="E102" s="269"/>
      <c r="F102" s="269"/>
      <c r="G102" s="269"/>
      <c r="H102" s="269"/>
      <c r="I102" s="269"/>
      <c r="J102" s="269"/>
      <c r="K102" s="269"/>
      <c r="L102" s="269"/>
      <c r="M102" s="269"/>
    </row>
    <row r="103" spans="4:13" ht="24.75" customHeight="1">
      <c r="D103" s="269"/>
      <c r="E103" s="269"/>
      <c r="F103" s="269"/>
      <c r="G103" s="269"/>
      <c r="H103" s="269"/>
      <c r="I103" s="269"/>
      <c r="J103" s="269"/>
      <c r="K103" s="269"/>
      <c r="L103" s="269"/>
      <c r="M103" s="269"/>
    </row>
    <row r="104" spans="4:13" ht="24.75" customHeight="1">
      <c r="D104" s="269"/>
      <c r="E104" s="269"/>
      <c r="F104" s="269"/>
      <c r="G104" s="269"/>
      <c r="H104" s="269"/>
      <c r="I104" s="269"/>
      <c r="J104" s="269"/>
      <c r="K104" s="269"/>
      <c r="L104" s="269"/>
      <c r="M104" s="269"/>
    </row>
    <row r="105" spans="4:13" ht="24.75" customHeight="1">
      <c r="D105" s="269"/>
      <c r="E105" s="269"/>
      <c r="F105" s="269"/>
      <c r="G105" s="269"/>
      <c r="H105" s="269"/>
      <c r="I105" s="269"/>
      <c r="J105" s="269"/>
      <c r="K105" s="269"/>
      <c r="L105" s="269"/>
      <c r="M105" s="269"/>
    </row>
    <row r="106" spans="4:13" ht="24.75" customHeight="1">
      <c r="D106" s="269"/>
      <c r="E106" s="269"/>
      <c r="F106" s="269"/>
      <c r="G106" s="269"/>
      <c r="H106" s="269"/>
      <c r="I106" s="269"/>
      <c r="J106" s="269"/>
      <c r="K106" s="269"/>
      <c r="L106" s="269"/>
      <c r="M106" s="269"/>
    </row>
    <row r="107" spans="4:13" ht="24.75" customHeight="1">
      <c r="D107" s="269"/>
      <c r="E107" s="269"/>
      <c r="F107" s="269"/>
      <c r="G107" s="269"/>
      <c r="H107" s="269"/>
      <c r="I107" s="269"/>
      <c r="J107" s="269"/>
      <c r="K107" s="269"/>
      <c r="L107" s="269"/>
      <c r="M107" s="269"/>
    </row>
    <row r="108" spans="4:13" ht="24.75" customHeight="1">
      <c r="D108" s="269"/>
      <c r="E108" s="269"/>
      <c r="F108" s="269"/>
      <c r="G108" s="269"/>
      <c r="H108" s="269"/>
      <c r="I108" s="269"/>
      <c r="J108" s="269"/>
      <c r="K108" s="269"/>
      <c r="L108" s="269"/>
      <c r="M108" s="269"/>
    </row>
    <row r="109" spans="4:13" ht="24.75" customHeight="1">
      <c r="D109" s="269"/>
      <c r="E109" s="269"/>
      <c r="F109" s="269"/>
      <c r="G109" s="269"/>
      <c r="H109" s="269"/>
      <c r="I109" s="269"/>
      <c r="J109" s="269"/>
      <c r="K109" s="269"/>
      <c r="L109" s="269"/>
      <c r="M109" s="269"/>
    </row>
    <row r="110" spans="4:13" ht="24.75" customHeight="1">
      <c r="D110" s="269"/>
      <c r="E110" s="269"/>
      <c r="F110" s="269"/>
      <c r="G110" s="269"/>
      <c r="H110" s="269"/>
      <c r="I110" s="269"/>
      <c r="J110" s="269"/>
      <c r="K110" s="269"/>
      <c r="L110" s="269"/>
      <c r="M110" s="269"/>
    </row>
    <row r="111" spans="4:13" ht="24.75" customHeight="1">
      <c r="D111" s="269"/>
      <c r="E111" s="269"/>
      <c r="F111" s="269"/>
      <c r="G111" s="269"/>
      <c r="H111" s="269"/>
      <c r="I111" s="269"/>
      <c r="J111" s="269"/>
      <c r="K111" s="269"/>
      <c r="L111" s="269"/>
      <c r="M111" s="269"/>
    </row>
    <row r="112" spans="4:13" ht="24.75" customHeight="1">
      <c r="D112" s="269"/>
      <c r="E112" s="269"/>
      <c r="F112" s="269"/>
      <c r="G112" s="269"/>
      <c r="H112" s="269"/>
      <c r="I112" s="269"/>
      <c r="J112" s="269"/>
      <c r="K112" s="269"/>
      <c r="L112" s="269"/>
      <c r="M112" s="269"/>
    </row>
    <row r="113" spans="4:13" ht="24.75" customHeight="1">
      <c r="D113" s="269"/>
      <c r="E113" s="269"/>
      <c r="F113" s="269"/>
      <c r="G113" s="269"/>
      <c r="H113" s="269"/>
      <c r="I113" s="269"/>
      <c r="J113" s="269"/>
      <c r="K113" s="269"/>
      <c r="L113" s="269"/>
      <c r="M113" s="269"/>
    </row>
    <row r="114" spans="4:13" ht="24.75" customHeight="1">
      <c r="D114" s="269"/>
      <c r="E114" s="269"/>
      <c r="F114" s="269"/>
      <c r="G114" s="269"/>
      <c r="H114" s="269"/>
      <c r="I114" s="269"/>
      <c r="J114" s="269"/>
      <c r="K114" s="269"/>
      <c r="L114" s="269"/>
      <c r="M114" s="269"/>
    </row>
    <row r="115" spans="4:13" ht="24.75" customHeight="1">
      <c r="D115" s="269"/>
      <c r="E115" s="269"/>
      <c r="F115" s="269"/>
      <c r="G115" s="269"/>
      <c r="H115" s="269"/>
      <c r="I115" s="269"/>
      <c r="J115" s="269"/>
      <c r="K115" s="269"/>
      <c r="L115" s="269"/>
      <c r="M115" s="269"/>
    </row>
    <row r="116" spans="4:13" ht="24.75" customHeight="1">
      <c r="D116" s="269"/>
      <c r="E116" s="269"/>
      <c r="F116" s="269"/>
      <c r="G116" s="269"/>
      <c r="H116" s="269"/>
      <c r="I116" s="269"/>
      <c r="J116" s="269"/>
      <c r="K116" s="269"/>
      <c r="L116" s="269"/>
      <c r="M116" s="269"/>
    </row>
    <row r="117" spans="4:13" ht="24.75" customHeight="1">
      <c r="D117" s="269"/>
      <c r="E117" s="269"/>
      <c r="F117" s="269"/>
      <c r="G117" s="269"/>
      <c r="H117" s="269"/>
      <c r="I117" s="269"/>
      <c r="J117" s="269"/>
      <c r="K117" s="269"/>
      <c r="L117" s="269"/>
      <c r="M117" s="269"/>
    </row>
    <row r="118" spans="4:13" ht="24.75" customHeight="1">
      <c r="D118" s="269"/>
      <c r="E118" s="269"/>
      <c r="F118" s="269"/>
      <c r="G118" s="269"/>
      <c r="H118" s="269"/>
      <c r="I118" s="269"/>
      <c r="J118" s="269"/>
      <c r="K118" s="269"/>
      <c r="L118" s="269"/>
      <c r="M118" s="269"/>
    </row>
    <row r="119" spans="4:13" ht="24.75" customHeight="1">
      <c r="D119" s="269"/>
      <c r="E119" s="269"/>
      <c r="F119" s="269"/>
      <c r="G119" s="269"/>
      <c r="H119" s="269"/>
      <c r="I119" s="269"/>
      <c r="J119" s="269"/>
      <c r="K119" s="269"/>
      <c r="L119" s="269"/>
      <c r="M119" s="269"/>
    </row>
    <row r="120" spans="4:13" ht="24.75" customHeight="1">
      <c r="D120" s="269"/>
      <c r="E120" s="269"/>
      <c r="F120" s="269"/>
      <c r="G120" s="269"/>
      <c r="H120" s="269"/>
      <c r="I120" s="269"/>
      <c r="J120" s="269"/>
      <c r="K120" s="269"/>
      <c r="L120" s="269"/>
      <c r="M120" s="269"/>
    </row>
    <row r="121" spans="4:13" ht="24.75" customHeight="1">
      <c r="D121" s="269"/>
      <c r="E121" s="269"/>
      <c r="F121" s="269"/>
      <c r="G121" s="269"/>
      <c r="H121" s="269"/>
      <c r="I121" s="269"/>
      <c r="J121" s="269"/>
      <c r="K121" s="269"/>
      <c r="L121" s="269"/>
      <c r="M121" s="269"/>
    </row>
    <row r="122" spans="4:13" ht="24.75" customHeight="1">
      <c r="D122" s="269"/>
      <c r="E122" s="269"/>
      <c r="F122" s="269"/>
      <c r="G122" s="269"/>
      <c r="H122" s="269"/>
      <c r="I122" s="269"/>
      <c r="J122" s="269"/>
      <c r="K122" s="269"/>
      <c r="L122" s="269"/>
      <c r="M122" s="269"/>
    </row>
    <row r="123" spans="4:13" ht="24.75" customHeight="1">
      <c r="D123" s="269"/>
      <c r="E123" s="269"/>
      <c r="F123" s="269"/>
      <c r="G123" s="269"/>
      <c r="H123" s="269"/>
      <c r="I123" s="269"/>
      <c r="J123" s="269"/>
      <c r="K123" s="269"/>
      <c r="L123" s="269"/>
      <c r="M123" s="269"/>
    </row>
    <row r="124" spans="4:13" ht="24.75" customHeight="1">
      <c r="D124" s="269"/>
      <c r="E124" s="269"/>
      <c r="F124" s="269"/>
      <c r="G124" s="269"/>
      <c r="H124" s="269"/>
      <c r="I124" s="269"/>
      <c r="J124" s="269"/>
      <c r="K124" s="269"/>
      <c r="L124" s="269"/>
      <c r="M124" s="269"/>
    </row>
    <row r="125" spans="4:13" ht="24.75" customHeight="1">
      <c r="D125" s="269"/>
      <c r="E125" s="269"/>
      <c r="F125" s="269"/>
      <c r="G125" s="269"/>
      <c r="H125" s="269"/>
      <c r="I125" s="269"/>
      <c r="J125" s="269"/>
      <c r="K125" s="269"/>
      <c r="L125" s="269"/>
      <c r="M125" s="269"/>
    </row>
    <row r="126" spans="4:13" ht="24.75" customHeight="1">
      <c r="D126" s="269"/>
      <c r="E126" s="269"/>
      <c r="F126" s="269"/>
      <c r="G126" s="269"/>
      <c r="H126" s="269"/>
      <c r="I126" s="269"/>
      <c r="J126" s="269"/>
      <c r="K126" s="269"/>
      <c r="L126" s="269"/>
      <c r="M126" s="269"/>
    </row>
    <row r="127" spans="4:13" ht="24.75" customHeight="1">
      <c r="D127" s="269"/>
      <c r="E127" s="269"/>
      <c r="F127" s="269"/>
      <c r="G127" s="269"/>
      <c r="H127" s="269"/>
      <c r="I127" s="269"/>
      <c r="J127" s="269"/>
      <c r="K127" s="269"/>
      <c r="L127" s="269"/>
      <c r="M127" s="269"/>
    </row>
    <row r="128" spans="4:13" ht="24.75" customHeight="1">
      <c r="D128" s="269"/>
      <c r="E128" s="269"/>
      <c r="F128" s="269"/>
      <c r="G128" s="269"/>
      <c r="H128" s="269"/>
      <c r="I128" s="269"/>
      <c r="J128" s="269"/>
      <c r="K128" s="269"/>
      <c r="L128" s="269"/>
      <c r="M128" s="269"/>
    </row>
    <row r="129" spans="4:13" ht="24.75" customHeight="1">
      <c r="D129" s="269"/>
      <c r="E129" s="269"/>
      <c r="F129" s="269"/>
      <c r="G129" s="269"/>
      <c r="H129" s="269"/>
      <c r="I129" s="269"/>
      <c r="J129" s="269"/>
      <c r="K129" s="269"/>
      <c r="L129" s="269"/>
      <c r="M129" s="269"/>
    </row>
    <row r="130" spans="4:13" ht="24.75" customHeight="1">
      <c r="D130" s="269"/>
      <c r="E130" s="269"/>
      <c r="F130" s="269"/>
      <c r="G130" s="269"/>
      <c r="H130" s="269"/>
      <c r="I130" s="269"/>
      <c r="J130" s="269"/>
      <c r="K130" s="269"/>
      <c r="L130" s="269"/>
      <c r="M130" s="269"/>
    </row>
    <row r="131" spans="4:13" ht="24.75" customHeight="1">
      <c r="D131" s="269"/>
      <c r="E131" s="269"/>
      <c r="F131" s="269"/>
      <c r="G131" s="269"/>
      <c r="H131" s="269"/>
      <c r="I131" s="269"/>
      <c r="J131" s="269"/>
      <c r="K131" s="269"/>
      <c r="L131" s="269"/>
      <c r="M131" s="269"/>
    </row>
    <row r="132" spans="4:13" ht="24.75" customHeight="1">
      <c r="D132" s="269"/>
      <c r="E132" s="269"/>
      <c r="F132" s="269"/>
      <c r="G132" s="269"/>
      <c r="H132" s="269"/>
      <c r="I132" s="269"/>
      <c r="J132" s="269"/>
      <c r="K132" s="269"/>
      <c r="L132" s="269"/>
      <c r="M132" s="269"/>
    </row>
    <row r="133" spans="4:13" ht="24.75" customHeight="1">
      <c r="D133" s="269"/>
      <c r="E133" s="269"/>
      <c r="F133" s="269"/>
      <c r="G133" s="269"/>
      <c r="H133" s="269"/>
      <c r="I133" s="269"/>
      <c r="J133" s="269"/>
      <c r="K133" s="269"/>
      <c r="L133" s="269"/>
      <c r="M133" s="269"/>
    </row>
    <row r="134" spans="4:13" ht="24.75" customHeight="1">
      <c r="D134" s="269"/>
      <c r="E134" s="269"/>
      <c r="F134" s="269"/>
      <c r="G134" s="269"/>
      <c r="H134" s="269"/>
      <c r="I134" s="269"/>
      <c r="J134" s="269"/>
      <c r="K134" s="269"/>
      <c r="L134" s="269"/>
      <c r="M134" s="269"/>
    </row>
    <row r="135" spans="4:13" ht="24.75" customHeight="1">
      <c r="D135" s="269"/>
      <c r="E135" s="269"/>
      <c r="F135" s="269"/>
      <c r="G135" s="269"/>
      <c r="H135" s="269"/>
      <c r="I135" s="269"/>
      <c r="J135" s="269"/>
      <c r="K135" s="269"/>
      <c r="L135" s="269"/>
      <c r="M135" s="269"/>
    </row>
    <row r="136" spans="4:13" ht="24.75" customHeight="1">
      <c r="D136" s="269"/>
      <c r="E136" s="269"/>
      <c r="F136" s="269"/>
      <c r="G136" s="269"/>
      <c r="H136" s="269"/>
      <c r="I136" s="269"/>
      <c r="J136" s="269"/>
      <c r="K136" s="269"/>
      <c r="L136" s="269"/>
      <c r="M136" s="269"/>
    </row>
  </sheetData>
  <mergeCells count="14">
    <mergeCell ref="A6:A8"/>
    <mergeCell ref="B6:B7"/>
    <mergeCell ref="E6:F6"/>
    <mergeCell ref="G6:I6"/>
    <mergeCell ref="J6:M6"/>
    <mergeCell ref="J7:J8"/>
    <mergeCell ref="K7:K8"/>
    <mergeCell ref="L7:L8"/>
    <mergeCell ref="M7:M8"/>
    <mergeCell ref="A5:M5"/>
    <mergeCell ref="A1:M1"/>
    <mergeCell ref="A2:M2"/>
    <mergeCell ref="A3:M3"/>
    <mergeCell ref="A4:M4"/>
  </mergeCells>
  <printOptions horizontalCentered="1"/>
  <pageMargins left="0.75" right="0.75" top="1" bottom="1" header="0.5" footer="0.5"/>
  <pageSetup fitToHeight="1" fitToWidth="1" horizontalDpi="600" verticalDpi="600" orientation="portrait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workbookViewId="0" topLeftCell="A1">
      <selection activeCell="A1" sqref="A1:K1"/>
    </sheetView>
  </sheetViews>
  <sheetFormatPr defaultColWidth="9.140625" defaultRowHeight="12.75"/>
  <cols>
    <col min="1" max="1" width="31.00390625" style="1" customWidth="1"/>
    <col min="2" max="2" width="8.28125" style="1" customWidth="1"/>
    <col min="3" max="3" width="9.28125" style="1" customWidth="1"/>
    <col min="4" max="4" width="9.8515625" style="1" customWidth="1"/>
    <col min="5" max="5" width="7.421875" style="1" bestFit="1" customWidth="1"/>
    <col min="6" max="6" width="8.140625" style="1" customWidth="1"/>
    <col min="7" max="7" width="2.28125" style="1" customWidth="1"/>
    <col min="8" max="8" width="7.8515625" style="1" customWidth="1"/>
    <col min="9" max="9" width="10.140625" style="1" customWidth="1"/>
    <col min="10" max="10" width="3.8515625" style="1" customWidth="1"/>
    <col min="11" max="11" width="10.7109375" style="46" customWidth="1"/>
    <col min="12" max="16384" width="22.421875" style="1" customWidth="1"/>
  </cols>
  <sheetData>
    <row r="1" spans="1:11" ht="12.75">
      <c r="A1" s="1633" t="s">
        <v>1626</v>
      </c>
      <c r="B1" s="1633"/>
      <c r="C1" s="1633"/>
      <c r="D1" s="1633"/>
      <c r="E1" s="1633"/>
      <c r="F1" s="1633"/>
      <c r="G1" s="1633"/>
      <c r="H1" s="1633"/>
      <c r="I1" s="1633"/>
      <c r="J1" s="1633"/>
      <c r="K1" s="1633"/>
    </row>
    <row r="2" spans="1:12" ht="15.75">
      <c r="A2" s="1634" t="s">
        <v>365</v>
      </c>
      <c r="B2" s="1634"/>
      <c r="C2" s="1634"/>
      <c r="D2" s="1634"/>
      <c r="E2" s="1634"/>
      <c r="F2" s="1634"/>
      <c r="G2" s="1634"/>
      <c r="H2" s="1634"/>
      <c r="I2" s="1634"/>
      <c r="J2" s="1634"/>
      <c r="K2" s="1634"/>
      <c r="L2" s="47"/>
    </row>
    <row r="3" spans="1:11" ht="13.5" thickBot="1">
      <c r="A3" s="15"/>
      <c r="B3" s="14"/>
      <c r="C3" s="14"/>
      <c r="D3" s="14"/>
      <c r="E3" s="14"/>
      <c r="F3" s="14"/>
      <c r="G3" s="14"/>
      <c r="H3" s="14"/>
      <c r="J3" s="14"/>
      <c r="K3" s="284" t="s">
        <v>1558</v>
      </c>
    </row>
    <row r="4" spans="1:11" ht="13.5" thickTop="1">
      <c r="A4" s="538"/>
      <c r="B4" s="555"/>
      <c r="C4" s="555"/>
      <c r="D4" s="555"/>
      <c r="E4" s="555"/>
      <c r="F4" s="1628" t="s">
        <v>199</v>
      </c>
      <c r="G4" s="1624"/>
      <c r="H4" s="1624"/>
      <c r="I4" s="1624"/>
      <c r="J4" s="1624"/>
      <c r="K4" s="1625"/>
    </row>
    <row r="5" spans="1:11" ht="12.75">
      <c r="A5" s="539"/>
      <c r="B5" s="553">
        <v>2008</v>
      </c>
      <c r="C5" s="553">
        <v>2009</v>
      </c>
      <c r="D5" s="553">
        <v>2009</v>
      </c>
      <c r="E5" s="553">
        <v>2010</v>
      </c>
      <c r="F5" s="1638" t="s">
        <v>1476</v>
      </c>
      <c r="G5" s="1638">
        <v>0</v>
      </c>
      <c r="H5" s="1638">
        <v>0</v>
      </c>
      <c r="I5" s="1638" t="s">
        <v>438</v>
      </c>
      <c r="J5" s="1638">
        <v>0</v>
      </c>
      <c r="K5" s="1627">
        <v>0</v>
      </c>
    </row>
    <row r="6" spans="1:11" ht="12.75">
      <c r="A6" s="540"/>
      <c r="B6" s="554" t="s">
        <v>1554</v>
      </c>
      <c r="C6" s="554" t="s">
        <v>1238</v>
      </c>
      <c r="D6" s="554" t="s">
        <v>1556</v>
      </c>
      <c r="E6" s="554" t="s">
        <v>200</v>
      </c>
      <c r="F6" s="104" t="s">
        <v>1557</v>
      </c>
      <c r="G6" s="102" t="s">
        <v>1553</v>
      </c>
      <c r="H6" s="103" t="s">
        <v>883</v>
      </c>
      <c r="I6" s="104" t="s">
        <v>1557</v>
      </c>
      <c r="J6" s="102" t="s">
        <v>1553</v>
      </c>
      <c r="K6" s="357" t="s">
        <v>883</v>
      </c>
    </row>
    <row r="7" spans="1:11" ht="15" customHeight="1">
      <c r="A7" s="541" t="s">
        <v>1559</v>
      </c>
      <c r="B7" s="105">
        <v>170314.216566394</v>
      </c>
      <c r="C7" s="105">
        <v>217171.28143565802</v>
      </c>
      <c r="D7" s="105">
        <v>224745.60136872003</v>
      </c>
      <c r="E7" s="105">
        <v>202978.49572031</v>
      </c>
      <c r="F7" s="111">
        <v>46857.064869264024</v>
      </c>
      <c r="G7" s="16"/>
      <c r="H7" s="3">
        <v>27.512127768263916</v>
      </c>
      <c r="I7" s="111">
        <v>-21767.10564841004</v>
      </c>
      <c r="J7" s="16"/>
      <c r="K7" s="358">
        <v>-9.685219873424217</v>
      </c>
    </row>
    <row r="8" spans="1:11" ht="15" customHeight="1">
      <c r="A8" s="359" t="s">
        <v>1560</v>
      </c>
      <c r="B8" s="106">
        <v>0</v>
      </c>
      <c r="C8" s="106">
        <v>0</v>
      </c>
      <c r="D8" s="106">
        <v>0</v>
      </c>
      <c r="E8" s="106">
        <v>0</v>
      </c>
      <c r="F8" s="28">
        <v>0</v>
      </c>
      <c r="G8" s="31"/>
      <c r="H8" s="4">
        <v>0</v>
      </c>
      <c r="I8" s="28">
        <v>0</v>
      </c>
      <c r="J8" s="14"/>
      <c r="K8" s="356" t="s">
        <v>436</v>
      </c>
    </row>
    <row r="9" spans="1:11" ht="15" customHeight="1">
      <c r="A9" s="359" t="s">
        <v>1561</v>
      </c>
      <c r="B9" s="106">
        <v>630.644378364</v>
      </c>
      <c r="C9" s="106">
        <v>547.715691718</v>
      </c>
      <c r="D9" s="106">
        <v>555.33498775</v>
      </c>
      <c r="E9" s="106">
        <v>6137.6444422800005</v>
      </c>
      <c r="F9" s="28">
        <v>-82.92868664599996</v>
      </c>
      <c r="G9" s="14"/>
      <c r="H9" s="4">
        <v>-13.149833644934922</v>
      </c>
      <c r="I9" s="28">
        <v>5582.309454530001</v>
      </c>
      <c r="J9" s="14"/>
      <c r="K9" s="345">
        <v>1005.2147942537051</v>
      </c>
    </row>
    <row r="10" spans="1:11" ht="15" customHeight="1">
      <c r="A10" s="359" t="s">
        <v>1562</v>
      </c>
      <c r="B10" s="106">
        <v>0</v>
      </c>
      <c r="C10" s="106">
        <v>0</v>
      </c>
      <c r="D10" s="106">
        <v>0</v>
      </c>
      <c r="E10" s="106">
        <v>0</v>
      </c>
      <c r="F10" s="28">
        <v>0</v>
      </c>
      <c r="G10" s="14"/>
      <c r="H10" s="4">
        <v>0</v>
      </c>
      <c r="I10" s="28">
        <v>0</v>
      </c>
      <c r="J10" s="14"/>
      <c r="K10" s="356" t="s">
        <v>436</v>
      </c>
    </row>
    <row r="11" spans="1:11" ht="15" customHeight="1">
      <c r="A11" s="1284" t="s">
        <v>1563</v>
      </c>
      <c r="B11" s="107">
        <v>169683.57218803</v>
      </c>
      <c r="C11" s="107">
        <v>216623.56574394</v>
      </c>
      <c r="D11" s="107">
        <v>224190.26638097005</v>
      </c>
      <c r="E11" s="107">
        <v>196840.85127803</v>
      </c>
      <c r="F11" s="61">
        <v>46939.99355591001</v>
      </c>
      <c r="G11" s="2"/>
      <c r="H11" s="5">
        <v>27.663251633985404</v>
      </c>
      <c r="I11" s="61">
        <v>-27349.415102940053</v>
      </c>
      <c r="J11" s="2"/>
      <c r="K11" s="347">
        <v>-12.199198272267878</v>
      </c>
    </row>
    <row r="12" spans="1:11" ht="15" customHeight="1">
      <c r="A12" s="359" t="s">
        <v>1564</v>
      </c>
      <c r="B12" s="106">
        <v>18925.778102520002</v>
      </c>
      <c r="C12" s="106">
        <v>24597.9692593</v>
      </c>
      <c r="D12" s="106">
        <v>32918.61281465</v>
      </c>
      <c r="E12" s="106">
        <v>29382.8181903</v>
      </c>
      <c r="F12" s="28">
        <v>5672.191156779998</v>
      </c>
      <c r="G12" s="14"/>
      <c r="H12" s="4">
        <v>29.970715740478514</v>
      </c>
      <c r="I12" s="28">
        <v>-3535.7946243499973</v>
      </c>
      <c r="J12" s="14"/>
      <c r="K12" s="345">
        <v>-10.741019508502612</v>
      </c>
    </row>
    <row r="13" spans="1:11" ht="15" customHeight="1">
      <c r="A13" s="359" t="s">
        <v>1565</v>
      </c>
      <c r="B13" s="106">
        <v>17555.93225663</v>
      </c>
      <c r="C13" s="106">
        <v>22762.7412593</v>
      </c>
      <c r="D13" s="106">
        <v>22173.5490793</v>
      </c>
      <c r="E13" s="106">
        <v>26285.5071903</v>
      </c>
      <c r="F13" s="28">
        <v>5206.809002670001</v>
      </c>
      <c r="G13" s="14"/>
      <c r="H13" s="4">
        <v>29.658402223007265</v>
      </c>
      <c r="I13" s="28">
        <v>4111.958111</v>
      </c>
      <c r="J13" s="14"/>
      <c r="K13" s="345">
        <v>18.544429203887333</v>
      </c>
    </row>
    <row r="14" spans="1:11" ht="15" customHeight="1">
      <c r="A14" s="359" t="s">
        <v>1566</v>
      </c>
      <c r="B14" s="106">
        <v>6.932845889999999</v>
      </c>
      <c r="C14" s="106">
        <v>0</v>
      </c>
      <c r="D14" s="106">
        <v>0</v>
      </c>
      <c r="E14" s="106">
        <v>0</v>
      </c>
      <c r="F14" s="28">
        <v>-6.932845889999999</v>
      </c>
      <c r="G14" s="14"/>
      <c r="H14" s="4">
        <v>-100</v>
      </c>
      <c r="I14" s="28">
        <v>0</v>
      </c>
      <c r="J14" s="14"/>
      <c r="K14" s="356" t="s">
        <v>436</v>
      </c>
    </row>
    <row r="15" spans="1:11" ht="15" customHeight="1">
      <c r="A15" s="359" t="s">
        <v>1567</v>
      </c>
      <c r="B15" s="106">
        <v>1362.913</v>
      </c>
      <c r="C15" s="106">
        <v>1835.228</v>
      </c>
      <c r="D15" s="106">
        <v>1909.2559999999994</v>
      </c>
      <c r="E15" s="106">
        <v>3097.3109999999997</v>
      </c>
      <c r="F15" s="28">
        <v>472.315</v>
      </c>
      <c r="G15" s="14"/>
      <c r="H15" s="4">
        <v>34.65481655835699</v>
      </c>
      <c r="I15" s="28">
        <v>1188.055</v>
      </c>
      <c r="J15" s="14">
        <v>0</v>
      </c>
      <c r="K15" s="356">
        <v>62.22607130735746</v>
      </c>
    </row>
    <row r="16" spans="1:11" ht="15" customHeight="1">
      <c r="A16" s="359" t="s">
        <v>1569</v>
      </c>
      <c r="B16" s="106">
        <v>0</v>
      </c>
      <c r="C16" s="106">
        <v>0</v>
      </c>
      <c r="D16" s="106">
        <v>8835.807735349998</v>
      </c>
      <c r="E16" s="106">
        <v>0</v>
      </c>
      <c r="F16" s="28">
        <v>0</v>
      </c>
      <c r="G16" s="14"/>
      <c r="H16" s="4">
        <v>0</v>
      </c>
      <c r="I16" s="28">
        <v>-8835.807735349998</v>
      </c>
      <c r="J16" s="14"/>
      <c r="K16" s="345">
        <v>-100</v>
      </c>
    </row>
    <row r="17" spans="1:11" ht="15" customHeight="1">
      <c r="A17" s="1285" t="s">
        <v>1570</v>
      </c>
      <c r="B17" s="109">
        <v>11</v>
      </c>
      <c r="C17" s="109">
        <v>11.449995</v>
      </c>
      <c r="D17" s="109">
        <v>11.449995</v>
      </c>
      <c r="E17" s="109">
        <v>16.449995</v>
      </c>
      <c r="F17" s="108">
        <v>0.4499949999999995</v>
      </c>
      <c r="G17" s="6"/>
      <c r="H17" s="7">
        <v>4.090863636363632</v>
      </c>
      <c r="I17" s="108">
        <v>5</v>
      </c>
      <c r="J17" s="6"/>
      <c r="K17" s="349">
        <v>43.668141339799725</v>
      </c>
    </row>
    <row r="18" spans="1:11" ht="15" customHeight="1">
      <c r="A18" s="541" t="s">
        <v>1571</v>
      </c>
      <c r="B18" s="105">
        <v>464.0990100000001</v>
      </c>
      <c r="C18" s="105">
        <v>307.75987871</v>
      </c>
      <c r="D18" s="105">
        <v>230.42287871000002</v>
      </c>
      <c r="E18" s="105">
        <v>652.6333687099999</v>
      </c>
      <c r="F18" s="111">
        <v>-156.33913129000007</v>
      </c>
      <c r="G18" s="16"/>
      <c r="H18" s="3">
        <v>-33.68659012868828</v>
      </c>
      <c r="I18" s="111">
        <v>422.2104899999999</v>
      </c>
      <c r="J18" s="16"/>
      <c r="K18" s="358">
        <v>183.23288571156826</v>
      </c>
    </row>
    <row r="19" spans="1:11" ht="15" customHeight="1">
      <c r="A19" s="359" t="s">
        <v>1572</v>
      </c>
      <c r="B19" s="106">
        <v>432.0990100000001</v>
      </c>
      <c r="C19" s="106">
        <v>275.75987871</v>
      </c>
      <c r="D19" s="106">
        <v>198.42287871000002</v>
      </c>
      <c r="E19" s="106">
        <v>636.6333687099999</v>
      </c>
      <c r="F19" s="28">
        <v>-156.33913129000007</v>
      </c>
      <c r="G19" s="14"/>
      <c r="H19" s="4">
        <v>-36.1813213342007</v>
      </c>
      <c r="I19" s="28">
        <v>438.2104899999999</v>
      </c>
      <c r="J19" s="14"/>
      <c r="K19" s="345">
        <v>220.8467556004242</v>
      </c>
    </row>
    <row r="20" spans="1:11" ht="15" customHeight="1" hidden="1">
      <c r="A20" s="359"/>
      <c r="B20" s="106">
        <v>32</v>
      </c>
      <c r="C20" s="106">
        <v>32</v>
      </c>
      <c r="D20" s="106">
        <v>32</v>
      </c>
      <c r="E20" s="106">
        <v>16</v>
      </c>
      <c r="F20" s="28"/>
      <c r="G20" s="14"/>
      <c r="H20" s="4"/>
      <c r="I20" s="28"/>
      <c r="J20" s="14"/>
      <c r="K20" s="345"/>
    </row>
    <row r="21" spans="1:11" ht="15" customHeight="1">
      <c r="A21" s="1284" t="s">
        <v>1573</v>
      </c>
      <c r="B21" s="107">
        <v>32</v>
      </c>
      <c r="C21" s="107">
        <v>32</v>
      </c>
      <c r="D21" s="107">
        <v>32</v>
      </c>
      <c r="E21" s="107">
        <v>16</v>
      </c>
      <c r="F21" s="61">
        <v>0</v>
      </c>
      <c r="G21" s="2"/>
      <c r="H21" s="5">
        <v>0</v>
      </c>
      <c r="I21" s="61">
        <v>-16</v>
      </c>
      <c r="J21" s="2"/>
      <c r="K21" s="347">
        <v>-50</v>
      </c>
    </row>
    <row r="22" spans="1:11" ht="15" customHeight="1">
      <c r="A22" s="359" t="s">
        <v>1574</v>
      </c>
      <c r="B22" s="106">
        <v>660.655</v>
      </c>
      <c r="C22" s="106">
        <v>0</v>
      </c>
      <c r="D22" s="106">
        <v>0</v>
      </c>
      <c r="E22" s="106">
        <v>12600.551</v>
      </c>
      <c r="F22" s="28">
        <v>-660.655</v>
      </c>
      <c r="G22" s="14"/>
      <c r="H22" s="4">
        <v>-100</v>
      </c>
      <c r="I22" s="28">
        <v>12600.551</v>
      </c>
      <c r="J22" s="14"/>
      <c r="K22" s="356" t="s">
        <v>436</v>
      </c>
    </row>
    <row r="23" spans="1:11" ht="15" customHeight="1">
      <c r="A23" s="359" t="s">
        <v>1575</v>
      </c>
      <c r="B23" s="106">
        <v>60.655</v>
      </c>
      <c r="C23" s="106">
        <v>0</v>
      </c>
      <c r="D23" s="106">
        <v>0</v>
      </c>
      <c r="E23" s="106">
        <v>603.051</v>
      </c>
      <c r="F23" s="28">
        <v>-60.655</v>
      </c>
      <c r="G23" s="14"/>
      <c r="H23" s="4">
        <v>-100</v>
      </c>
      <c r="I23" s="28">
        <v>603.051</v>
      </c>
      <c r="J23" s="14"/>
      <c r="K23" s="356" t="s">
        <v>436</v>
      </c>
    </row>
    <row r="24" spans="1:11" ht="15" customHeight="1">
      <c r="A24" s="359" t="s">
        <v>1576</v>
      </c>
      <c r="B24" s="106">
        <v>600</v>
      </c>
      <c r="C24" s="106">
        <v>0</v>
      </c>
      <c r="D24" s="106">
        <v>0</v>
      </c>
      <c r="E24" s="106">
        <v>11997.5</v>
      </c>
      <c r="F24" s="28">
        <v>-600</v>
      </c>
      <c r="G24" s="2"/>
      <c r="H24" s="5">
        <v>-100</v>
      </c>
      <c r="I24" s="61">
        <v>11997.5</v>
      </c>
      <c r="J24" s="2"/>
      <c r="K24" s="356" t="s">
        <v>436</v>
      </c>
    </row>
    <row r="25" spans="1:11" ht="15" customHeight="1">
      <c r="A25" s="1285" t="s">
        <v>1577</v>
      </c>
      <c r="B25" s="109">
        <v>3053.1750364600002</v>
      </c>
      <c r="C25" s="109">
        <v>2573.0437629799994</v>
      </c>
      <c r="D25" s="109">
        <v>3441.6908481500004</v>
      </c>
      <c r="E25" s="109">
        <v>4519.37528086</v>
      </c>
      <c r="F25" s="108">
        <v>-480.1312734800008</v>
      </c>
      <c r="G25" s="6"/>
      <c r="H25" s="3">
        <v>-15.72563864653788</v>
      </c>
      <c r="I25" s="111">
        <v>1077.6844327099998</v>
      </c>
      <c r="J25" s="6"/>
      <c r="K25" s="358">
        <v>31.312644867254235</v>
      </c>
    </row>
    <row r="26" spans="1:11" ht="15" customHeight="1">
      <c r="A26" s="1285" t="s">
        <v>1578</v>
      </c>
      <c r="B26" s="109">
        <v>19020.835538746</v>
      </c>
      <c r="C26" s="109">
        <v>20213.472966282</v>
      </c>
      <c r="D26" s="109">
        <v>20980.67132724</v>
      </c>
      <c r="E26" s="109">
        <v>26366.521811609997</v>
      </c>
      <c r="F26" s="108">
        <v>1192.6374275359994</v>
      </c>
      <c r="G26" s="6"/>
      <c r="H26" s="3">
        <v>6.270163185558079</v>
      </c>
      <c r="I26" s="111">
        <v>5385.850484369996</v>
      </c>
      <c r="J26" s="6"/>
      <c r="K26" s="358">
        <v>25.670534561862862</v>
      </c>
    </row>
    <row r="27" spans="1:11" ht="15" customHeight="1">
      <c r="A27" s="359" t="s">
        <v>1579</v>
      </c>
      <c r="B27" s="109">
        <v>212449.75925412</v>
      </c>
      <c r="C27" s="109">
        <v>264874.97729793005</v>
      </c>
      <c r="D27" s="109">
        <v>282328.44923247</v>
      </c>
      <c r="E27" s="109">
        <v>276516.84536678996</v>
      </c>
      <c r="F27" s="108">
        <v>52425.21804381005</v>
      </c>
      <c r="G27" s="2"/>
      <c r="H27" s="7">
        <v>24.676525041905116</v>
      </c>
      <c r="I27" s="111">
        <v>-5811.603865680052</v>
      </c>
      <c r="J27" s="14"/>
      <c r="K27" s="358">
        <v>-2.058454924213026</v>
      </c>
    </row>
    <row r="28" spans="1:11" ht="15" customHeight="1">
      <c r="A28" s="541" t="s">
        <v>1580</v>
      </c>
      <c r="B28" s="106">
        <v>144591.61460822</v>
      </c>
      <c r="C28" s="106">
        <v>180185.29604033</v>
      </c>
      <c r="D28" s="106">
        <v>195574.80385723</v>
      </c>
      <c r="E28" s="106">
        <v>201961.86831834</v>
      </c>
      <c r="F28" s="28">
        <v>35593.681432109996</v>
      </c>
      <c r="G28" s="16"/>
      <c r="H28" s="3">
        <v>24.616698228699704</v>
      </c>
      <c r="I28" s="111">
        <v>6387.064461110014</v>
      </c>
      <c r="J28" s="16"/>
      <c r="K28" s="358">
        <v>3.2657910605767926</v>
      </c>
    </row>
    <row r="29" spans="1:11" ht="15" customHeight="1">
      <c r="A29" s="359" t="s">
        <v>1581</v>
      </c>
      <c r="B29" s="106">
        <v>100175.227928</v>
      </c>
      <c r="C29" s="106">
        <v>122989.680108</v>
      </c>
      <c r="D29" s="106">
        <v>125759.98538</v>
      </c>
      <c r="E29" s="106">
        <v>138109.40933489</v>
      </c>
      <c r="F29" s="28">
        <v>22814.452180000008</v>
      </c>
      <c r="G29" s="14"/>
      <c r="H29" s="4">
        <v>22.774544817005737</v>
      </c>
      <c r="I29" s="28">
        <v>12349.423954889993</v>
      </c>
      <c r="J29" s="14"/>
      <c r="K29" s="345">
        <v>9.819835711315184</v>
      </c>
    </row>
    <row r="30" spans="1:11" ht="15" customHeight="1">
      <c r="A30" s="359" t="s">
        <v>1582</v>
      </c>
      <c r="B30" s="106">
        <v>12651.857</v>
      </c>
      <c r="C30" s="106">
        <v>12983.144</v>
      </c>
      <c r="D30" s="106">
        <v>15014.552</v>
      </c>
      <c r="E30" s="106">
        <v>14451.926743109998</v>
      </c>
      <c r="F30" s="28">
        <v>331.28700000000026</v>
      </c>
      <c r="G30" s="14"/>
      <c r="H30" s="4">
        <v>2.6184851757334933</v>
      </c>
      <c r="I30" s="28">
        <v>-562.6252568900018</v>
      </c>
      <c r="J30" s="14"/>
      <c r="K30" s="345">
        <v>-3.7471997625370492</v>
      </c>
    </row>
    <row r="31" spans="1:11" ht="15" customHeight="1">
      <c r="A31" s="359" t="s">
        <v>1583</v>
      </c>
      <c r="B31" s="106">
        <v>23857.26192658</v>
      </c>
      <c r="C31" s="106">
        <v>27815.83724159</v>
      </c>
      <c r="D31" s="106">
        <v>45848.69630186</v>
      </c>
      <c r="E31" s="106">
        <v>40185.673627330005</v>
      </c>
      <c r="F31" s="28">
        <v>3958.5753150100027</v>
      </c>
      <c r="G31" s="14"/>
      <c r="H31" s="4">
        <v>16.59274784840104</v>
      </c>
      <c r="I31" s="28">
        <v>-5663.022674529995</v>
      </c>
      <c r="J31" s="14"/>
      <c r="K31" s="345">
        <v>-12.351545695532145</v>
      </c>
    </row>
    <row r="32" spans="1:11" ht="15" customHeight="1">
      <c r="A32" s="359" t="s">
        <v>1584</v>
      </c>
      <c r="B32" s="106">
        <v>7907.2677536400015</v>
      </c>
      <c r="C32" s="106">
        <v>16396.634690739997</v>
      </c>
      <c r="D32" s="106">
        <v>8951.570175370001</v>
      </c>
      <c r="E32" s="106">
        <v>9214.85861301</v>
      </c>
      <c r="F32" s="28">
        <v>8489.366937099996</v>
      </c>
      <c r="G32" s="14"/>
      <c r="H32" s="4">
        <v>107.36157167805571</v>
      </c>
      <c r="I32" s="28">
        <v>263.28843763999794</v>
      </c>
      <c r="J32" s="14"/>
      <c r="K32" s="345">
        <v>2.9412542434670157</v>
      </c>
    </row>
    <row r="33" spans="1:11" ht="15" customHeight="1">
      <c r="A33" s="1285" t="s">
        <v>1585</v>
      </c>
      <c r="B33" s="109">
        <v>3946.383837849993</v>
      </c>
      <c r="C33" s="109">
        <v>17439.092693390005</v>
      </c>
      <c r="D33" s="109">
        <v>0</v>
      </c>
      <c r="E33" s="109">
        <v>588.7475158199959</v>
      </c>
      <c r="F33" s="108">
        <v>13492.708855540011</v>
      </c>
      <c r="G33" s="6"/>
      <c r="H33" s="7">
        <v>341.90057049521306</v>
      </c>
      <c r="I33" s="108">
        <v>588.7475158199959</v>
      </c>
      <c r="J33" s="6"/>
      <c r="K33" s="1492" t="s">
        <v>436</v>
      </c>
    </row>
    <row r="34" spans="1:11" ht="15" customHeight="1">
      <c r="A34" s="541" t="s">
        <v>1586</v>
      </c>
      <c r="B34" s="106">
        <v>5657.570094</v>
      </c>
      <c r="C34" s="106">
        <v>5754.221006229999</v>
      </c>
      <c r="D34" s="106">
        <v>5991.7748791799995</v>
      </c>
      <c r="E34" s="106">
        <v>8368.801174229999</v>
      </c>
      <c r="F34" s="28">
        <v>96.65091222999945</v>
      </c>
      <c r="G34" s="14"/>
      <c r="H34" s="4">
        <v>1.70834670404703</v>
      </c>
      <c r="I34" s="28">
        <v>2377.026295049999</v>
      </c>
      <c r="J34" s="14"/>
      <c r="K34" s="345">
        <v>39.67148871546565</v>
      </c>
    </row>
    <row r="35" spans="1:11" ht="15" customHeight="1">
      <c r="A35" s="359" t="s">
        <v>1587</v>
      </c>
      <c r="B35" s="106">
        <v>6.744394000000284</v>
      </c>
      <c r="C35" s="106">
        <v>3.4245272299995424</v>
      </c>
      <c r="D35" s="106">
        <v>3.2576291799993515</v>
      </c>
      <c r="E35" s="106">
        <v>3.3322542299995423</v>
      </c>
      <c r="F35" s="28">
        <v>-3.3198667700007416</v>
      </c>
      <c r="G35" s="14"/>
      <c r="H35" s="4">
        <v>-49.22409292815043</v>
      </c>
      <c r="I35" s="28">
        <v>0.07462505000019082</v>
      </c>
      <c r="J35" s="14"/>
      <c r="K35" s="345">
        <v>2.2907779208990777</v>
      </c>
    </row>
    <row r="36" spans="1:11" ht="15" customHeight="1" hidden="1">
      <c r="A36" s="359" t="s">
        <v>1455</v>
      </c>
      <c r="B36" s="106">
        <v>0</v>
      </c>
      <c r="C36" s="106">
        <v>0</v>
      </c>
      <c r="D36" s="106">
        <v>0</v>
      </c>
      <c r="E36" s="106">
        <v>0</v>
      </c>
      <c r="F36" s="28">
        <v>0</v>
      </c>
      <c r="G36" s="14"/>
      <c r="H36" s="4" t="e">
        <v>#DIV/0!</v>
      </c>
      <c r="I36" s="28">
        <v>0</v>
      </c>
      <c r="J36" s="14"/>
      <c r="K36" s="345" t="e">
        <v>#DIV/0!</v>
      </c>
    </row>
    <row r="37" spans="1:11" ht="15" customHeight="1" hidden="1">
      <c r="A37" s="359" t="s">
        <v>1456</v>
      </c>
      <c r="B37" s="106">
        <v>0</v>
      </c>
      <c r="C37" s="106">
        <v>0</v>
      </c>
      <c r="D37" s="106">
        <v>0</v>
      </c>
      <c r="E37" s="106">
        <v>0</v>
      </c>
      <c r="F37" s="28">
        <v>0</v>
      </c>
      <c r="G37" s="14"/>
      <c r="H37" s="4" t="e">
        <v>#DIV/0!</v>
      </c>
      <c r="I37" s="28">
        <v>0</v>
      </c>
      <c r="J37" s="14"/>
      <c r="K37" s="345" t="e">
        <v>#DIV/0!</v>
      </c>
    </row>
    <row r="38" spans="1:11" ht="15" customHeight="1" hidden="1">
      <c r="A38" s="359" t="s">
        <v>1457</v>
      </c>
      <c r="B38" s="106">
        <v>0</v>
      </c>
      <c r="C38" s="106">
        <v>0</v>
      </c>
      <c r="D38" s="106">
        <v>0</v>
      </c>
      <c r="E38" s="106">
        <v>0</v>
      </c>
      <c r="F38" s="28">
        <v>0</v>
      </c>
      <c r="G38" s="14"/>
      <c r="H38" s="4" t="e">
        <v>#DIV/0!</v>
      </c>
      <c r="I38" s="28">
        <v>0</v>
      </c>
      <c r="J38" s="14"/>
      <c r="K38" s="345" t="e">
        <v>#DIV/0!</v>
      </c>
    </row>
    <row r="39" spans="1:11" ht="15" customHeight="1" hidden="1">
      <c r="A39" s="359" t="s">
        <v>1458</v>
      </c>
      <c r="B39" s="106">
        <v>0</v>
      </c>
      <c r="C39" s="106">
        <v>0</v>
      </c>
      <c r="D39" s="106">
        <v>0</v>
      </c>
      <c r="E39" s="106">
        <v>0</v>
      </c>
      <c r="F39" s="28">
        <v>0</v>
      </c>
      <c r="G39" s="14"/>
      <c r="H39" s="4" t="e">
        <v>#DIV/0!</v>
      </c>
      <c r="I39" s="28">
        <v>0</v>
      </c>
      <c r="J39" s="14"/>
      <c r="K39" s="345" t="e">
        <v>#DIV/0!</v>
      </c>
    </row>
    <row r="40" spans="1:11" ht="15" customHeight="1">
      <c r="A40" s="359" t="s">
        <v>399</v>
      </c>
      <c r="B40" s="106">
        <v>5650.825699999999</v>
      </c>
      <c r="C40" s="106">
        <v>5750.796479</v>
      </c>
      <c r="D40" s="106">
        <v>5988.51725</v>
      </c>
      <c r="E40" s="106">
        <v>8365.46892</v>
      </c>
      <c r="F40" s="28">
        <v>99.97077900000022</v>
      </c>
      <c r="G40" s="14"/>
      <c r="H40" s="4">
        <v>1.7691357742639315</v>
      </c>
      <c r="I40" s="28">
        <v>2376.9516699999995</v>
      </c>
      <c r="J40" s="14"/>
      <c r="K40" s="345">
        <v>39.691823046848526</v>
      </c>
    </row>
    <row r="41" spans="1:11" ht="15" customHeight="1" hidden="1">
      <c r="A41" s="359" t="s">
        <v>1459</v>
      </c>
      <c r="B41" s="106">
        <v>0</v>
      </c>
      <c r="C41" s="106">
        <v>0</v>
      </c>
      <c r="D41" s="106">
        <v>0</v>
      </c>
      <c r="E41" s="106">
        <v>0</v>
      </c>
      <c r="F41" s="28">
        <v>0</v>
      </c>
      <c r="G41" s="14"/>
      <c r="H41" s="4" t="e">
        <v>#DIV/0!</v>
      </c>
      <c r="I41" s="28">
        <v>0</v>
      </c>
      <c r="J41" s="14"/>
      <c r="K41" s="345" t="e">
        <v>#DIV/0!</v>
      </c>
    </row>
    <row r="42" spans="1:11" ht="15" customHeight="1">
      <c r="A42" s="1285" t="s">
        <v>1588</v>
      </c>
      <c r="B42" s="109">
        <v>35730.63879408</v>
      </c>
      <c r="C42" s="109">
        <v>41889.01400171</v>
      </c>
      <c r="D42" s="109">
        <v>46708.21402597</v>
      </c>
      <c r="E42" s="109">
        <v>43329.565758239994</v>
      </c>
      <c r="F42" s="108">
        <v>6158.375207630001</v>
      </c>
      <c r="G42" s="6"/>
      <c r="H42" s="7">
        <v>17.23555865631584</v>
      </c>
      <c r="I42" s="108">
        <v>-3378.6482677300082</v>
      </c>
      <c r="J42" s="6"/>
      <c r="K42" s="349">
        <v>-7.233520566321509</v>
      </c>
    </row>
    <row r="43" spans="1:11" ht="15" customHeight="1">
      <c r="A43" s="1285" t="s">
        <v>1589</v>
      </c>
      <c r="B43" s="109">
        <v>22523.55191997</v>
      </c>
      <c r="C43" s="109">
        <v>19607.35355627</v>
      </c>
      <c r="D43" s="109">
        <v>34053.612470089996</v>
      </c>
      <c r="E43" s="109">
        <v>22267.862600160006</v>
      </c>
      <c r="F43" s="108">
        <v>-2916.1983636999976</v>
      </c>
      <c r="G43" s="6"/>
      <c r="H43" s="7">
        <v>-12.947328973963543</v>
      </c>
      <c r="I43" s="108">
        <v>-11785.74986992999</v>
      </c>
      <c r="J43" s="6"/>
      <c r="K43" s="349">
        <v>-34.60939681592272</v>
      </c>
    </row>
    <row r="44" spans="1:11" ht="15" customHeight="1">
      <c r="A44" s="359" t="s">
        <v>1590</v>
      </c>
      <c r="B44" s="106">
        <v>164656.646472394</v>
      </c>
      <c r="C44" s="106">
        <v>211417.06042942803</v>
      </c>
      <c r="D44" s="106">
        <v>218753.82648954002</v>
      </c>
      <c r="E44" s="106">
        <v>194609.69454608</v>
      </c>
      <c r="F44" s="28">
        <v>43065.01395703403</v>
      </c>
      <c r="G44" s="14" t="s">
        <v>1544</v>
      </c>
      <c r="H44" s="4">
        <v>26.15443401748998</v>
      </c>
      <c r="I44" s="28">
        <v>-14150.80194346003</v>
      </c>
      <c r="J44" s="14" t="s">
        <v>1545</v>
      </c>
      <c r="K44" s="345">
        <v>-6.468824875224145</v>
      </c>
    </row>
    <row r="45" spans="1:11" ht="15" customHeight="1">
      <c r="A45" s="359" t="s">
        <v>1591</v>
      </c>
      <c r="B45" s="106">
        <v>-20065.031864174</v>
      </c>
      <c r="C45" s="106">
        <v>-31231.76438909804</v>
      </c>
      <c r="D45" s="106">
        <v>-23179.02263231002</v>
      </c>
      <c r="E45" s="106">
        <v>7352.173772260023</v>
      </c>
      <c r="F45" s="28">
        <v>-7471.332524924021</v>
      </c>
      <c r="G45" s="14" t="s">
        <v>1544</v>
      </c>
      <c r="H45" s="4">
        <v>37.23558764072556</v>
      </c>
      <c r="I45" s="28">
        <v>20537.822404569997</v>
      </c>
      <c r="J45" s="14" t="s">
        <v>1545</v>
      </c>
      <c r="K45" s="345">
        <v>-88.60521312896789</v>
      </c>
    </row>
    <row r="46" spans="1:11" ht="15" customHeight="1" thickBot="1">
      <c r="A46" s="360" t="s">
        <v>1592</v>
      </c>
      <c r="B46" s="361">
        <v>39233.355175303994</v>
      </c>
      <c r="C46" s="361">
        <v>41282.894591698</v>
      </c>
      <c r="D46" s="361">
        <v>59781.155168820005</v>
      </c>
      <c r="E46" s="361">
        <v>39230.90654679001</v>
      </c>
      <c r="F46" s="354">
        <v>-1645.8605836059928</v>
      </c>
      <c r="G46" s="352" t="s">
        <v>1544</v>
      </c>
      <c r="H46" s="353">
        <v>-4.195054377205047</v>
      </c>
      <c r="I46" s="354">
        <v>-10556.918622029998</v>
      </c>
      <c r="J46" s="352" t="s">
        <v>1545</v>
      </c>
      <c r="K46" s="355">
        <v>-17.65927505451778</v>
      </c>
    </row>
    <row r="47" spans="1:3" ht="15" customHeight="1" thickTop="1">
      <c r="A47" s="1283" t="str">
        <f>'[3]Monetary Survey-for link only'!A83</f>
        <v> 1/ Adjusting the exchange valuation gain of Rs. 3695.4 million.</v>
      </c>
      <c r="B47" s="245"/>
      <c r="C47" s="245"/>
    </row>
    <row r="48" spans="1:9" ht="15" customHeight="1">
      <c r="A48" s="1283" t="str">
        <f>'[3]Monetary Survey-for link only'!A84</f>
        <v> 2/ Adjusting the exchange valuation loss of Rs. 9993.33 million.</v>
      </c>
      <c r="B48" s="27"/>
      <c r="C48" s="27"/>
      <c r="I48" s="1" t="s">
        <v>1553</v>
      </c>
    </row>
    <row r="49" spans="1:3" ht="15" customHeight="1">
      <c r="A49" s="30" t="s">
        <v>349</v>
      </c>
      <c r="B49" s="47"/>
      <c r="C49" s="47"/>
    </row>
    <row r="50" ht="12.75">
      <c r="A50" s="76"/>
    </row>
    <row r="51" ht="12.75">
      <c r="A51" s="77"/>
    </row>
  </sheetData>
  <mergeCells count="5">
    <mergeCell ref="A1:K1"/>
    <mergeCell ref="A2:K2"/>
    <mergeCell ref="F4:K4"/>
    <mergeCell ref="F5:H5"/>
    <mergeCell ref="I5:K5"/>
  </mergeCells>
  <printOptions horizontalCentered="1"/>
  <pageMargins left="0.75" right="0.75" top="1" bottom="1" header="0.5" footer="0.5"/>
  <pageSetup fitToHeight="1" fitToWidth="1" horizontalDpi="600" verticalDpi="600" orientation="portrait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 topLeftCell="A1">
      <selection activeCell="B1" sqref="B1:G1"/>
    </sheetView>
  </sheetViews>
  <sheetFormatPr defaultColWidth="9.140625" defaultRowHeight="12.75"/>
  <cols>
    <col min="1" max="1" width="4.140625" style="0" customWidth="1"/>
    <col min="2" max="2" width="32.28125" style="0" customWidth="1"/>
  </cols>
  <sheetData>
    <row r="1" spans="2:8" ht="12.75">
      <c r="B1" s="1626" t="s">
        <v>128</v>
      </c>
      <c r="C1" s="1626"/>
      <c r="D1" s="1626"/>
      <c r="E1" s="1626"/>
      <c r="F1" s="1626"/>
      <c r="G1" s="1626"/>
      <c r="H1" s="78"/>
    </row>
    <row r="2" spans="2:8" ht="15.75">
      <c r="B2" s="1790" t="s">
        <v>477</v>
      </c>
      <c r="C2" s="1790"/>
      <c r="D2" s="1790"/>
      <c r="E2" s="1790"/>
      <c r="F2" s="1790"/>
      <c r="G2" s="1790"/>
      <c r="H2" s="78"/>
    </row>
    <row r="3" spans="2:7" ht="12.75">
      <c r="B3" s="1626" t="s">
        <v>310</v>
      </c>
      <c r="C3" s="1626"/>
      <c r="D3" s="1626"/>
      <c r="E3" s="1626"/>
      <c r="F3" s="1626"/>
      <c r="G3" s="1626"/>
    </row>
    <row r="4" spans="2:7" ht="12.75">
      <c r="B4" s="1626" t="s">
        <v>564</v>
      </c>
      <c r="C4" s="1626"/>
      <c r="D4" s="1626"/>
      <c r="E4" s="1626"/>
      <c r="F4" s="1626"/>
      <c r="G4" s="1626"/>
    </row>
    <row r="5" spans="5:7" ht="13.5" thickBot="1">
      <c r="E5" s="78"/>
      <c r="F5" s="1799" t="s">
        <v>1558</v>
      </c>
      <c r="G5" s="1799"/>
    </row>
    <row r="6" spans="2:7" ht="13.5" thickTop="1">
      <c r="B6" s="510"/>
      <c r="C6" s="1800" t="s">
        <v>1557</v>
      </c>
      <c r="D6" s="1801"/>
      <c r="E6" s="1802"/>
      <c r="F6" s="1800" t="s">
        <v>439</v>
      </c>
      <c r="G6" s="1803"/>
    </row>
    <row r="7" spans="2:7" ht="12.75">
      <c r="B7" s="511" t="s">
        <v>311</v>
      </c>
      <c r="C7" s="525" t="s">
        <v>398</v>
      </c>
      <c r="D7" s="525" t="s">
        <v>1476</v>
      </c>
      <c r="E7" s="526" t="s">
        <v>437</v>
      </c>
      <c r="F7" s="527" t="s">
        <v>1476</v>
      </c>
      <c r="G7" s="528" t="s">
        <v>437</v>
      </c>
    </row>
    <row r="8" spans="2:7" ht="12.75">
      <c r="B8" s="512" t="s">
        <v>312</v>
      </c>
      <c r="C8" s="529">
        <v>128761</v>
      </c>
      <c r="D8" s="530">
        <v>163441.5</v>
      </c>
      <c r="E8" s="530">
        <v>208547.4</v>
      </c>
      <c r="F8" s="139">
        <v>26.934009521516614</v>
      </c>
      <c r="G8" s="513">
        <v>27.597580785785738</v>
      </c>
    </row>
    <row r="9" spans="2:12" ht="12.75">
      <c r="B9" s="514" t="s">
        <v>313</v>
      </c>
      <c r="C9" s="137">
        <v>79720.2</v>
      </c>
      <c r="D9" s="137">
        <v>103000.5</v>
      </c>
      <c r="E9" s="137">
        <v>127671.2</v>
      </c>
      <c r="F9" s="140">
        <v>29.20251078145816</v>
      </c>
      <c r="G9" s="515">
        <v>23.952019650390042</v>
      </c>
      <c r="J9" s="8"/>
      <c r="K9" s="8"/>
      <c r="L9" s="8"/>
    </row>
    <row r="10" spans="2:12" ht="12.75">
      <c r="B10" s="514" t="s">
        <v>314</v>
      </c>
      <c r="C10" s="137">
        <v>32163.3</v>
      </c>
      <c r="D10" s="137">
        <v>39602.4</v>
      </c>
      <c r="E10" s="137">
        <v>53859.3</v>
      </c>
      <c r="F10" s="140">
        <v>23.129156523117985</v>
      </c>
      <c r="G10" s="515">
        <v>36.000090903581594</v>
      </c>
      <c r="J10" s="8"/>
      <c r="K10" s="8"/>
      <c r="L10" s="8"/>
    </row>
    <row r="11" spans="2:12" ht="12.75">
      <c r="B11" s="516" t="s">
        <v>315</v>
      </c>
      <c r="C11" s="137">
        <v>28662.4</v>
      </c>
      <c r="D11" s="137">
        <v>34165.7</v>
      </c>
      <c r="E11" s="137">
        <v>44283.1</v>
      </c>
      <c r="F11" s="140">
        <v>19.200415875851306</v>
      </c>
      <c r="G11" s="515">
        <v>29.612740262895215</v>
      </c>
      <c r="J11" s="8"/>
      <c r="K11" s="8"/>
      <c r="L11" s="8"/>
    </row>
    <row r="12" spans="2:12" ht="12.75">
      <c r="B12" s="516" t="s">
        <v>469</v>
      </c>
      <c r="C12" s="137">
        <v>3500.9</v>
      </c>
      <c r="D12" s="137">
        <v>5436.7</v>
      </c>
      <c r="E12" s="137">
        <v>9576.2</v>
      </c>
      <c r="F12" s="140">
        <v>55.29435288068785</v>
      </c>
      <c r="G12" s="515">
        <v>76.13993782993359</v>
      </c>
      <c r="J12" s="8"/>
      <c r="K12" s="8"/>
      <c r="L12" s="8"/>
    </row>
    <row r="13" spans="2:12" ht="12.75">
      <c r="B13" s="514" t="s">
        <v>316</v>
      </c>
      <c r="C13" s="137">
        <v>14499.6</v>
      </c>
      <c r="D13" s="137">
        <v>15248.8</v>
      </c>
      <c r="E13" s="137">
        <v>16837.6</v>
      </c>
      <c r="F13" s="140">
        <v>5.167039090733525</v>
      </c>
      <c r="G13" s="515">
        <v>10.419180525680716</v>
      </c>
      <c r="J13" s="8"/>
      <c r="K13" s="8"/>
      <c r="L13" s="8"/>
    </row>
    <row r="14" spans="2:12" ht="12.75">
      <c r="B14" s="517" t="s">
        <v>430</v>
      </c>
      <c r="C14" s="141">
        <v>2377.9</v>
      </c>
      <c r="D14" s="141">
        <v>5589.8</v>
      </c>
      <c r="E14" s="141">
        <v>10179.3</v>
      </c>
      <c r="F14" s="142">
        <v>135.0729635392573</v>
      </c>
      <c r="G14" s="518">
        <v>82.10490536334035</v>
      </c>
      <c r="J14" s="8"/>
      <c r="K14" s="8"/>
      <c r="L14" s="8"/>
    </row>
    <row r="15" spans="2:12" ht="12.75">
      <c r="B15" s="512" t="s">
        <v>317</v>
      </c>
      <c r="C15" s="138">
        <v>11412.6</v>
      </c>
      <c r="D15" s="138">
        <v>17270.1</v>
      </c>
      <c r="E15" s="138">
        <v>19902.4</v>
      </c>
      <c r="F15" s="143">
        <v>51.32485147994322</v>
      </c>
      <c r="G15" s="519">
        <v>15.24194995975705</v>
      </c>
      <c r="J15" s="8"/>
      <c r="K15" s="8"/>
      <c r="L15" s="8"/>
    </row>
    <row r="16" spans="2:12" ht="12.75">
      <c r="B16" s="514" t="s">
        <v>313</v>
      </c>
      <c r="C16" s="137">
        <v>6723.1</v>
      </c>
      <c r="D16" s="137">
        <v>10186.2</v>
      </c>
      <c r="E16" s="137">
        <v>11357.5</v>
      </c>
      <c r="F16" s="140">
        <v>51.51046392289271</v>
      </c>
      <c r="G16" s="515">
        <v>11.498890655985548</v>
      </c>
      <c r="J16" s="8"/>
      <c r="K16" s="8"/>
      <c r="L16" s="8"/>
    </row>
    <row r="17" spans="2:12" ht="12.75">
      <c r="B17" s="514" t="s">
        <v>314</v>
      </c>
      <c r="C17" s="137">
        <v>4145.2</v>
      </c>
      <c r="D17" s="137">
        <v>6683.9</v>
      </c>
      <c r="E17" s="137">
        <v>7280</v>
      </c>
      <c r="F17" s="140">
        <v>61.24433079224164</v>
      </c>
      <c r="G17" s="515">
        <v>8.918445817561604</v>
      </c>
      <c r="J17" s="8"/>
      <c r="K17" s="8"/>
      <c r="L17" s="8"/>
    </row>
    <row r="18" spans="2:12" ht="12.75">
      <c r="B18" s="517" t="s">
        <v>316</v>
      </c>
      <c r="C18" s="141">
        <v>544.3</v>
      </c>
      <c r="D18" s="141">
        <v>400</v>
      </c>
      <c r="E18" s="141">
        <v>1264.9</v>
      </c>
      <c r="F18" s="142">
        <v>-26.511115193826924</v>
      </c>
      <c r="G18" s="518">
        <v>216.225</v>
      </c>
      <c r="J18" s="8"/>
      <c r="K18" s="8"/>
      <c r="L18" s="8"/>
    </row>
    <row r="19" spans="2:12" ht="12.75">
      <c r="B19" s="512" t="s">
        <v>470</v>
      </c>
      <c r="C19" s="144">
        <v>117348.4</v>
      </c>
      <c r="D19" s="144">
        <v>146171.4</v>
      </c>
      <c r="E19" s="144">
        <v>188645</v>
      </c>
      <c r="F19" s="143">
        <v>24.561902846566298</v>
      </c>
      <c r="G19" s="519">
        <v>29.0573942645415</v>
      </c>
      <c r="J19" s="8"/>
      <c r="K19" s="8"/>
      <c r="L19" s="8"/>
    </row>
    <row r="20" spans="2:12" ht="12.75">
      <c r="B20" s="514" t="s">
        <v>313</v>
      </c>
      <c r="C20" s="145">
        <v>72997.1</v>
      </c>
      <c r="D20" s="145">
        <v>92814.3</v>
      </c>
      <c r="E20" s="145">
        <v>116313.7</v>
      </c>
      <c r="F20" s="140">
        <v>27.14792779439186</v>
      </c>
      <c r="G20" s="515">
        <v>25.318727825345874</v>
      </c>
      <c r="J20" s="8"/>
      <c r="K20" s="8"/>
      <c r="L20" s="8"/>
    </row>
    <row r="21" spans="2:12" ht="12.75">
      <c r="B21" s="514" t="s">
        <v>314</v>
      </c>
      <c r="C21" s="145">
        <v>28018.1</v>
      </c>
      <c r="D21" s="145">
        <v>32918.5</v>
      </c>
      <c r="E21" s="145">
        <v>46579.3</v>
      </c>
      <c r="F21" s="140">
        <v>17.490122456554886</v>
      </c>
      <c r="G21" s="515">
        <v>41.49885322842778</v>
      </c>
      <c r="J21" s="8"/>
      <c r="K21" s="8"/>
      <c r="L21" s="8"/>
    </row>
    <row r="22" spans="2:12" ht="12.75">
      <c r="B22" s="514" t="s">
        <v>316</v>
      </c>
      <c r="C22" s="137">
        <v>13955.3</v>
      </c>
      <c r="D22" s="137">
        <v>14848.8</v>
      </c>
      <c r="E22" s="137">
        <v>15572.7</v>
      </c>
      <c r="F22" s="140">
        <v>6.40258539766252</v>
      </c>
      <c r="G22" s="515">
        <v>4.875141425569751</v>
      </c>
      <c r="J22" s="8"/>
      <c r="K22" s="8"/>
      <c r="L22" s="8"/>
    </row>
    <row r="23" spans="2:12" ht="12.75">
      <c r="B23" s="517" t="s">
        <v>430</v>
      </c>
      <c r="C23" s="141">
        <v>2377.9</v>
      </c>
      <c r="D23" s="141">
        <v>5589.8</v>
      </c>
      <c r="E23" s="141">
        <v>10179.3</v>
      </c>
      <c r="F23" s="142">
        <v>135.0729635392573</v>
      </c>
      <c r="G23" s="518">
        <v>82.10490536334035</v>
      </c>
      <c r="J23" s="8"/>
      <c r="K23" s="8"/>
      <c r="L23" s="8"/>
    </row>
    <row r="24" spans="2:7" ht="12.75">
      <c r="B24" s="512" t="s">
        <v>425</v>
      </c>
      <c r="C24" s="138">
        <v>108048.3</v>
      </c>
      <c r="D24" s="138">
        <v>147836.4</v>
      </c>
      <c r="E24" s="138">
        <v>181954.6</v>
      </c>
      <c r="F24" s="143">
        <v>36.824364659138524</v>
      </c>
      <c r="G24" s="519">
        <v>23.07834876931527</v>
      </c>
    </row>
    <row r="25" spans="2:7" ht="12.75">
      <c r="B25" s="514" t="s">
        <v>318</v>
      </c>
      <c r="C25" s="137">
        <v>90173.6</v>
      </c>
      <c r="D25" s="137">
        <v>121234.6</v>
      </c>
      <c r="E25" s="137">
        <v>153586.1</v>
      </c>
      <c r="F25" s="140">
        <v>34.445780139641755</v>
      </c>
      <c r="G25" s="515">
        <v>26.685038759562033</v>
      </c>
    </row>
    <row r="26" spans="2:7" ht="12.75">
      <c r="B26" s="514" t="s">
        <v>1533</v>
      </c>
      <c r="C26" s="137">
        <v>14678.8</v>
      </c>
      <c r="D26" s="137">
        <v>20713.8</v>
      </c>
      <c r="E26" s="137">
        <v>21802.4</v>
      </c>
      <c r="F26" s="140">
        <v>41.11371501757637</v>
      </c>
      <c r="G26" s="515">
        <v>5.255433575683853</v>
      </c>
    </row>
    <row r="27" spans="2:7" ht="12.75">
      <c r="B27" s="514" t="s">
        <v>319</v>
      </c>
      <c r="C27" s="137">
        <v>1947.4</v>
      </c>
      <c r="D27" s="137">
        <v>-548.9</v>
      </c>
      <c r="E27" s="137">
        <v>4272.2</v>
      </c>
      <c r="F27" s="140">
        <v>-128.1862996816268</v>
      </c>
      <c r="G27" s="515">
        <v>-878.3202769174711</v>
      </c>
    </row>
    <row r="28" spans="2:7" ht="12.75">
      <c r="B28" s="514" t="s">
        <v>1290</v>
      </c>
      <c r="C28" s="137">
        <v>32.6</v>
      </c>
      <c r="D28" s="137">
        <v>31.1</v>
      </c>
      <c r="E28" s="137">
        <v>147.9</v>
      </c>
      <c r="F28" s="140">
        <v>-4.601226993865055</v>
      </c>
      <c r="G28" s="515">
        <v>375.56270096463027</v>
      </c>
    </row>
    <row r="29" spans="2:7" ht="12.75">
      <c r="B29" s="415" t="s">
        <v>320</v>
      </c>
      <c r="C29" s="137">
        <v>256.6</v>
      </c>
      <c r="D29" s="137">
        <v>965.3</v>
      </c>
      <c r="E29" s="137">
        <v>-4</v>
      </c>
      <c r="F29" s="140">
        <v>276.18862042088847</v>
      </c>
      <c r="G29" s="515">
        <v>-100.41437894954936</v>
      </c>
    </row>
    <row r="30" spans="2:7" ht="12.75">
      <c r="B30" s="514" t="s">
        <v>1291</v>
      </c>
      <c r="C30" s="137">
        <v>959.3</v>
      </c>
      <c r="D30" s="137">
        <v>5440.5</v>
      </c>
      <c r="E30" s="137">
        <v>2150</v>
      </c>
      <c r="F30" s="140">
        <v>467.1322839570521</v>
      </c>
      <c r="G30" s="515">
        <v>-60.48157338479919</v>
      </c>
    </row>
    <row r="31" spans="2:7" ht="12.75">
      <c r="B31" s="520" t="s">
        <v>1292</v>
      </c>
      <c r="C31" s="146">
        <v>-9300.099999999977</v>
      </c>
      <c r="D31" s="146">
        <v>1665</v>
      </c>
      <c r="E31" s="146">
        <v>-6690.399999999994</v>
      </c>
      <c r="F31" s="147">
        <v>-117.90303330071724</v>
      </c>
      <c r="G31" s="521">
        <v>-501.8258258258255</v>
      </c>
    </row>
    <row r="32" spans="2:7" ht="12.75">
      <c r="B32" s="512" t="s">
        <v>321</v>
      </c>
      <c r="C32" s="148">
        <v>9300.1</v>
      </c>
      <c r="D32" s="148">
        <v>-1665</v>
      </c>
      <c r="E32" s="148">
        <v>6690.4</v>
      </c>
      <c r="F32" s="143">
        <v>-117.90303330071721</v>
      </c>
      <c r="G32" s="519">
        <v>-501.8258258258256</v>
      </c>
    </row>
    <row r="33" spans="2:7" ht="12.75">
      <c r="B33" s="514" t="s">
        <v>322</v>
      </c>
      <c r="C33" s="149">
        <v>6116.1</v>
      </c>
      <c r="D33" s="149">
        <v>-5160.5</v>
      </c>
      <c r="E33" s="149">
        <v>2863.8</v>
      </c>
      <c r="F33" s="140">
        <v>-184.3756642304737</v>
      </c>
      <c r="G33" s="515">
        <v>-155.49462261408775</v>
      </c>
    </row>
    <row r="34" spans="2:7" ht="12.75">
      <c r="B34" s="514" t="s">
        <v>323</v>
      </c>
      <c r="C34" s="149">
        <v>13325</v>
      </c>
      <c r="D34" s="149">
        <v>8700</v>
      </c>
      <c r="E34" s="149">
        <v>12669.3</v>
      </c>
      <c r="F34" s="140">
        <v>-34.70919324577861</v>
      </c>
      <c r="G34" s="515">
        <v>45.62413793103448</v>
      </c>
    </row>
    <row r="35" spans="2:7" ht="12.75">
      <c r="B35" s="516" t="s">
        <v>471</v>
      </c>
      <c r="C35" s="150">
        <v>8125</v>
      </c>
      <c r="D35" s="150">
        <v>6000</v>
      </c>
      <c r="E35" s="150">
        <v>7680</v>
      </c>
      <c r="F35" s="140">
        <v>-26.153846153846146</v>
      </c>
      <c r="G35" s="515">
        <v>28</v>
      </c>
    </row>
    <row r="36" spans="2:7" ht="12.75">
      <c r="B36" s="516" t="s">
        <v>472</v>
      </c>
      <c r="C36" s="149">
        <v>3900</v>
      </c>
      <c r="D36" s="149">
        <v>2000</v>
      </c>
      <c r="E36" s="149">
        <v>4050</v>
      </c>
      <c r="F36" s="140">
        <v>-48.71794871794872</v>
      </c>
      <c r="G36" s="515">
        <v>102.5</v>
      </c>
    </row>
    <row r="37" spans="2:7" ht="12.75">
      <c r="B37" s="516" t="s">
        <v>473</v>
      </c>
      <c r="C37" s="149">
        <v>0</v>
      </c>
      <c r="D37" s="149">
        <v>0</v>
      </c>
      <c r="E37" s="149">
        <v>0</v>
      </c>
      <c r="F37" s="373" t="s">
        <v>563</v>
      </c>
      <c r="G37" s="308" t="s">
        <v>563</v>
      </c>
    </row>
    <row r="38" spans="2:7" ht="12.75">
      <c r="B38" s="516" t="s">
        <v>324</v>
      </c>
      <c r="C38" s="149">
        <v>1300</v>
      </c>
      <c r="D38" s="149">
        <v>700</v>
      </c>
      <c r="E38" s="149">
        <v>939.3</v>
      </c>
      <c r="F38" s="140">
        <v>-46.15384615384615</v>
      </c>
      <c r="G38" s="515">
        <v>34.18571428571428</v>
      </c>
    </row>
    <row r="39" spans="2:7" ht="12.75">
      <c r="B39" s="516" t="s">
        <v>1293</v>
      </c>
      <c r="C39" s="150">
        <v>-6648.8</v>
      </c>
      <c r="D39" s="150">
        <v>-13492.7</v>
      </c>
      <c r="E39" s="150">
        <v>-9424.5</v>
      </c>
      <c r="F39" s="140">
        <v>102.93436409577669</v>
      </c>
      <c r="G39" s="515">
        <v>-30.151118753103532</v>
      </c>
    </row>
    <row r="40" spans="2:7" ht="12.75">
      <c r="B40" s="516" t="s">
        <v>1294</v>
      </c>
      <c r="C40" s="150">
        <v>-560.1</v>
      </c>
      <c r="D40" s="150">
        <v>-367.8</v>
      </c>
      <c r="E40" s="150">
        <v>-381</v>
      </c>
      <c r="F40" s="140">
        <v>-34.33315479378682</v>
      </c>
      <c r="G40" s="515">
        <v>3.5889070146818796</v>
      </c>
    </row>
    <row r="41" spans="2:7" ht="13.5" thickBot="1">
      <c r="B41" s="522" t="s">
        <v>474</v>
      </c>
      <c r="C41" s="183">
        <v>3184</v>
      </c>
      <c r="D41" s="183">
        <v>3495.5</v>
      </c>
      <c r="E41" s="183">
        <v>3826.6</v>
      </c>
      <c r="F41" s="523">
        <v>9.783291457286424</v>
      </c>
      <c r="G41" s="524">
        <v>9.472178515233878</v>
      </c>
    </row>
    <row r="42" spans="2:7" ht="13.5" thickTop="1">
      <c r="B42" s="97"/>
      <c r="C42" s="20"/>
      <c r="D42" s="20"/>
      <c r="E42" s="20"/>
      <c r="F42" s="20"/>
      <c r="G42" s="20"/>
    </row>
    <row r="43" spans="1:11" ht="39" customHeight="1">
      <c r="A43" s="8"/>
      <c r="B43" s="1798" t="s">
        <v>565</v>
      </c>
      <c r="C43" s="1798"/>
      <c r="D43" s="1798"/>
      <c r="E43" s="1798"/>
      <c r="F43" s="1798"/>
      <c r="G43" s="1798"/>
      <c r="H43" s="545"/>
      <c r="I43" s="545"/>
      <c r="J43" s="545"/>
      <c r="K43" s="545"/>
    </row>
    <row r="44" spans="2:8" ht="12.75">
      <c r="B44" s="542" t="s">
        <v>475</v>
      </c>
      <c r="C44" s="543"/>
      <c r="D44" s="340"/>
      <c r="E44" s="340"/>
      <c r="F44" s="340"/>
      <c r="G44" s="340"/>
      <c r="H44" s="340"/>
    </row>
    <row r="45" spans="2:8" ht="12.75">
      <c r="B45" s="542" t="s">
        <v>325</v>
      </c>
      <c r="C45" s="543"/>
      <c r="D45" s="340"/>
      <c r="E45" s="340"/>
      <c r="F45" s="340"/>
      <c r="G45" s="340"/>
      <c r="H45" s="340"/>
    </row>
    <row r="46" spans="2:8" ht="12.75">
      <c r="B46" s="544" t="s">
        <v>1295</v>
      </c>
      <c r="C46" s="543"/>
      <c r="D46" s="340"/>
      <c r="E46" s="340"/>
      <c r="F46" s="340"/>
      <c r="G46" s="340"/>
      <c r="H46" s="340"/>
    </row>
    <row r="47" spans="2:8" ht="12.75">
      <c r="B47" s="542" t="s">
        <v>476</v>
      </c>
      <c r="C47" s="543"/>
      <c r="D47" s="340"/>
      <c r="E47" s="340"/>
      <c r="F47" s="340"/>
      <c r="G47" s="340"/>
      <c r="H47" s="340"/>
    </row>
  </sheetData>
  <mergeCells count="8">
    <mergeCell ref="B1:G1"/>
    <mergeCell ref="B2:G2"/>
    <mergeCell ref="B3:G3"/>
    <mergeCell ref="B4:G4"/>
    <mergeCell ref="B43:G43"/>
    <mergeCell ref="F5:G5"/>
    <mergeCell ref="C6:E6"/>
    <mergeCell ref="F6:G6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">
      <selection activeCell="A1" sqref="A1:H1"/>
    </sheetView>
  </sheetViews>
  <sheetFormatPr defaultColWidth="9.140625" defaultRowHeight="15" customHeight="1"/>
  <cols>
    <col min="1" max="1" width="21.421875" style="9" customWidth="1"/>
    <col min="2" max="8" width="10.57421875" style="9" customWidth="1"/>
    <col min="9" max="16384" width="9.140625" style="9" customWidth="1"/>
  </cols>
  <sheetData>
    <row r="1" spans="1:8" ht="15" customHeight="1">
      <c r="A1" s="1626" t="s">
        <v>127</v>
      </c>
      <c r="B1" s="1626"/>
      <c r="C1" s="1626"/>
      <c r="D1" s="1626"/>
      <c r="E1" s="1626"/>
      <c r="F1" s="1626"/>
      <c r="G1" s="1626"/>
      <c r="H1" s="1626"/>
    </row>
    <row r="2" spans="1:8" ht="15" customHeight="1">
      <c r="A2" s="1790" t="s">
        <v>1274</v>
      </c>
      <c r="B2" s="1790"/>
      <c r="C2" s="1790"/>
      <c r="D2" s="1790"/>
      <c r="E2" s="1790"/>
      <c r="F2" s="1790"/>
      <c r="G2" s="1790"/>
      <c r="H2" s="1790"/>
    </row>
    <row r="3" spans="1:8" ht="15" customHeight="1">
      <c r="A3" s="1626" t="s">
        <v>564</v>
      </c>
      <c r="B3" s="1626"/>
      <c r="C3" s="1626"/>
      <c r="D3" s="1626"/>
      <c r="E3" s="1626"/>
      <c r="F3" s="1626"/>
      <c r="G3" s="1626"/>
      <c r="H3" s="1626"/>
    </row>
    <row r="4" ht="15" customHeight="1" thickBot="1"/>
    <row r="5" spans="1:8" ht="26.25" customHeight="1" thickTop="1">
      <c r="A5" s="502"/>
      <c r="B5" s="1804" t="s">
        <v>1460</v>
      </c>
      <c r="C5" s="1804"/>
      <c r="D5" s="1804"/>
      <c r="E5" s="1804" t="s">
        <v>439</v>
      </c>
      <c r="F5" s="1804"/>
      <c r="G5" s="1804" t="s">
        <v>1461</v>
      </c>
      <c r="H5" s="1805"/>
    </row>
    <row r="6" spans="1:8" ht="26.25" customHeight="1">
      <c r="A6" s="503"/>
      <c r="B6" s="113" t="s">
        <v>398</v>
      </c>
      <c r="C6" s="113" t="s">
        <v>1476</v>
      </c>
      <c r="D6" s="113" t="s">
        <v>1601</v>
      </c>
      <c r="E6" s="113" t="s">
        <v>1476</v>
      </c>
      <c r="F6" s="113" t="s">
        <v>437</v>
      </c>
      <c r="G6" s="113" t="s">
        <v>1476</v>
      </c>
      <c r="H6" s="504" t="s">
        <v>438</v>
      </c>
    </row>
    <row r="7" spans="1:9" ht="21.75" customHeight="1">
      <c r="A7" s="415" t="s">
        <v>1462</v>
      </c>
      <c r="B7" s="106">
        <v>27819.882</v>
      </c>
      <c r="C7" s="69">
        <v>35197.932</v>
      </c>
      <c r="D7" s="69">
        <v>47923.553</v>
      </c>
      <c r="E7" s="265">
        <v>26.52078107304696</v>
      </c>
      <c r="F7" s="265">
        <v>36.154456460680706</v>
      </c>
      <c r="G7" s="253">
        <v>29.03290974688744</v>
      </c>
      <c r="H7" s="505">
        <v>31.203053734700298</v>
      </c>
      <c r="I7" s="1228"/>
    </row>
    <row r="8" spans="1:9" ht="21.75" customHeight="1">
      <c r="A8" s="415" t="s">
        <v>1463</v>
      </c>
      <c r="B8" s="106">
        <v>18001.552</v>
      </c>
      <c r="C8" s="69">
        <v>23391.995</v>
      </c>
      <c r="D8" s="69">
        <v>30896.057</v>
      </c>
      <c r="E8" s="265">
        <v>29.944323689424095</v>
      </c>
      <c r="F8" s="265">
        <v>32.079615270095616</v>
      </c>
      <c r="G8" s="253">
        <v>19.29481765106661</v>
      </c>
      <c r="H8" s="505">
        <v>20.11644100681273</v>
      </c>
      <c r="I8" s="1228"/>
    </row>
    <row r="9" spans="1:9" ht="21.75" customHeight="1">
      <c r="A9" s="415" t="s">
        <v>1464</v>
      </c>
      <c r="B9" s="106">
        <v>14562.66</v>
      </c>
      <c r="C9" s="69">
        <v>21172.899</v>
      </c>
      <c r="D9" s="69">
        <v>25985.733</v>
      </c>
      <c r="E9" s="265">
        <v>45.39170041736881</v>
      </c>
      <c r="F9" s="265">
        <v>22.73110545702785</v>
      </c>
      <c r="G9" s="253">
        <v>17.46440290148192</v>
      </c>
      <c r="H9" s="505">
        <v>16.919326142921307</v>
      </c>
      <c r="I9" s="1228"/>
    </row>
    <row r="10" spans="1:9" ht="21.75" customHeight="1">
      <c r="A10" s="415" t="s">
        <v>1465</v>
      </c>
      <c r="B10" s="106">
        <v>9434.831</v>
      </c>
      <c r="C10" s="69">
        <v>13943.969</v>
      </c>
      <c r="D10" s="69">
        <v>21170.082</v>
      </c>
      <c r="E10" s="265">
        <v>47.79246178336422</v>
      </c>
      <c r="F10" s="265">
        <v>51.82249759734836</v>
      </c>
      <c r="G10" s="253">
        <v>11.501641445593913</v>
      </c>
      <c r="H10" s="505">
        <v>13.783852925387471</v>
      </c>
      <c r="I10" s="1228"/>
    </row>
    <row r="11" spans="1:9" ht="21.75" customHeight="1">
      <c r="A11" s="415" t="s">
        <v>1466</v>
      </c>
      <c r="B11" s="106">
        <v>3000.01</v>
      </c>
      <c r="C11" s="69">
        <v>5759.852</v>
      </c>
      <c r="D11" s="69">
        <v>4913.668</v>
      </c>
      <c r="E11" s="265">
        <v>91.99442668524435</v>
      </c>
      <c r="F11" s="265">
        <v>-14.691071923375816</v>
      </c>
      <c r="G11" s="253">
        <v>4.750996827638314</v>
      </c>
      <c r="H11" s="505">
        <v>3.199292144271468</v>
      </c>
      <c r="I11" s="1228"/>
    </row>
    <row r="12" spans="1:9" ht="21.75" customHeight="1">
      <c r="A12" s="415" t="s">
        <v>1467</v>
      </c>
      <c r="B12" s="106">
        <v>1375.806</v>
      </c>
      <c r="C12" s="69">
        <v>1811.529</v>
      </c>
      <c r="D12" s="69">
        <v>2090.871</v>
      </c>
      <c r="E12" s="265">
        <v>31.670380853114466</v>
      </c>
      <c r="F12" s="265">
        <v>15.420233405040733</v>
      </c>
      <c r="G12" s="253">
        <v>1.4942343192454959</v>
      </c>
      <c r="H12" s="505">
        <v>1.3613673461424396</v>
      </c>
      <c r="I12" s="1228"/>
    </row>
    <row r="13" spans="1:9" ht="21.75" customHeight="1">
      <c r="A13" s="415" t="s">
        <v>1470</v>
      </c>
      <c r="B13" s="60" t="s">
        <v>436</v>
      </c>
      <c r="C13" s="69" t="s">
        <v>436</v>
      </c>
      <c r="D13" s="69">
        <v>153.296</v>
      </c>
      <c r="E13" s="265" t="s">
        <v>436</v>
      </c>
      <c r="F13" s="265" t="s">
        <v>436</v>
      </c>
      <c r="G13" s="253" t="s">
        <v>436</v>
      </c>
      <c r="H13" s="505">
        <v>0.09981111636932713</v>
      </c>
      <c r="I13" s="1228"/>
    </row>
    <row r="14" spans="1:9" ht="21.75" customHeight="1">
      <c r="A14" s="415" t="s">
        <v>1468</v>
      </c>
      <c r="B14" s="106">
        <v>15978.859</v>
      </c>
      <c r="C14" s="69">
        <v>19956.424</v>
      </c>
      <c r="D14" s="69">
        <v>20452.839</v>
      </c>
      <c r="E14" s="265">
        <v>24.89267224900101</v>
      </c>
      <c r="F14" s="265">
        <v>2.487494753569081</v>
      </c>
      <c r="G14" s="253">
        <v>16.460997108086303</v>
      </c>
      <c r="H14" s="505">
        <v>13.316855583394952</v>
      </c>
      <c r="I14" s="1228"/>
    </row>
    <row r="15" spans="1:9" ht="21.75" customHeight="1" thickBot="1">
      <c r="A15" s="506" t="s">
        <v>1469</v>
      </c>
      <c r="B15" s="476">
        <v>90173.6</v>
      </c>
      <c r="C15" s="476">
        <v>121234.6</v>
      </c>
      <c r="D15" s="476">
        <v>153586.09900000002</v>
      </c>
      <c r="E15" s="507">
        <v>34.445780139641755</v>
      </c>
      <c r="F15" s="507">
        <v>26.68503793471504</v>
      </c>
      <c r="G15" s="508">
        <v>100</v>
      </c>
      <c r="H15" s="509">
        <v>100</v>
      </c>
      <c r="I15" s="1229"/>
    </row>
    <row r="16" spans="1:2" ht="15" customHeight="1" thickTop="1">
      <c r="A16" s="9" t="s">
        <v>248</v>
      </c>
      <c r="B16" s="1"/>
    </row>
    <row r="17" spans="4:8" ht="15" customHeight="1">
      <c r="D17" s="1"/>
      <c r="H17" s="33"/>
    </row>
    <row r="18" spans="3:4" ht="15" customHeight="1">
      <c r="C18" s="1"/>
      <c r="D18" s="1"/>
    </row>
    <row r="19" ht="15" customHeight="1">
      <c r="D19" s="1"/>
    </row>
    <row r="22" spans="4:8" ht="15" customHeight="1">
      <c r="D22" s="1"/>
      <c r="G22" s="1"/>
      <c r="H22" s="194"/>
    </row>
    <row r="23" ht="15" customHeight="1">
      <c r="H23" s="195"/>
    </row>
  </sheetData>
  <mergeCells count="6">
    <mergeCell ref="A1:H1"/>
    <mergeCell ref="A2:H2"/>
    <mergeCell ref="A3:H3"/>
    <mergeCell ref="B5:D5"/>
    <mergeCell ref="E5:F5"/>
    <mergeCell ref="G5:H5"/>
  </mergeCells>
  <printOptions horizontalCentered="1"/>
  <pageMargins left="0.75" right="0.75" top="1" bottom="1" header="0.5" footer="0.5"/>
  <pageSetup fitToHeight="1" fitToWidth="1" horizontalDpi="600" verticalDpi="600" orientation="portrait" scale="87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:G1"/>
    </sheetView>
  </sheetViews>
  <sheetFormatPr defaultColWidth="9.140625" defaultRowHeight="12.75"/>
  <cols>
    <col min="1" max="1" width="11.421875" style="343" customWidth="1"/>
    <col min="2" max="5" width="13.8515625" style="343" customWidth="1"/>
    <col min="6" max="6" width="12.7109375" style="343" customWidth="1"/>
    <col min="7" max="16384" width="9.140625" style="343" customWidth="1"/>
  </cols>
  <sheetData>
    <row r="1" spans="1:7" ht="12.75">
      <c r="A1" s="1645" t="s">
        <v>1272</v>
      </c>
      <c r="B1" s="1645"/>
      <c r="C1" s="1645"/>
      <c r="D1" s="1645"/>
      <c r="E1" s="1645"/>
      <c r="F1" s="1645"/>
      <c r="G1" s="1645"/>
    </row>
    <row r="2" spans="1:7" ht="16.5" customHeight="1">
      <c r="A2" s="1646" t="s">
        <v>1273</v>
      </c>
      <c r="B2" s="1646"/>
      <c r="C2" s="1646"/>
      <c r="D2" s="1646"/>
      <c r="E2" s="1646"/>
      <c r="F2" s="1646"/>
      <c r="G2" s="1646"/>
    </row>
    <row r="3" spans="1:7" ht="13.5" thickBot="1">
      <c r="A3" s="9"/>
      <c r="B3" s="9"/>
      <c r="C3" s="915"/>
      <c r="D3" s="915"/>
      <c r="F3" s="915"/>
      <c r="G3" s="581" t="s">
        <v>595</v>
      </c>
    </row>
    <row r="4" spans="1:7" s="39" customFormat="1" ht="13.5" customHeight="1" thickTop="1">
      <c r="A4" s="1511" t="s">
        <v>9</v>
      </c>
      <c r="B4" s="1512" t="s">
        <v>1200</v>
      </c>
      <c r="C4" s="1513" t="s">
        <v>1201</v>
      </c>
      <c r="D4" s="1513" t="s">
        <v>1202</v>
      </c>
      <c r="E4" s="1524" t="s">
        <v>398</v>
      </c>
      <c r="F4" s="1512" t="s">
        <v>1476</v>
      </c>
      <c r="G4" s="1514" t="s">
        <v>438</v>
      </c>
    </row>
    <row r="5" spans="1:7" ht="19.5" customHeight="1">
      <c r="A5" s="300" t="s">
        <v>15</v>
      </c>
      <c r="B5" s="1033">
        <v>0</v>
      </c>
      <c r="C5" s="1034">
        <v>0</v>
      </c>
      <c r="D5" s="1034">
        <v>0</v>
      </c>
      <c r="E5" s="1525">
        <v>0</v>
      </c>
      <c r="F5" s="1531">
        <v>0</v>
      </c>
      <c r="G5" s="1515">
        <v>0</v>
      </c>
    </row>
    <row r="6" spans="1:7" ht="19.5" customHeight="1">
      <c r="A6" s="300" t="s">
        <v>16</v>
      </c>
      <c r="B6" s="1033">
        <v>0</v>
      </c>
      <c r="C6" s="1034">
        <v>0</v>
      </c>
      <c r="D6" s="1034">
        <v>0</v>
      </c>
      <c r="E6" s="1526">
        <v>1000</v>
      </c>
      <c r="F6" s="1531">
        <v>0</v>
      </c>
      <c r="G6" s="1515">
        <v>0</v>
      </c>
    </row>
    <row r="7" spans="1:7" ht="19.5" customHeight="1">
      <c r="A7" s="300" t="s">
        <v>17</v>
      </c>
      <c r="B7" s="1033">
        <v>500</v>
      </c>
      <c r="C7" s="1034">
        <v>1185</v>
      </c>
      <c r="D7" s="1034">
        <v>0</v>
      </c>
      <c r="E7" s="1526">
        <v>875</v>
      </c>
      <c r="F7" s="1532">
        <v>0</v>
      </c>
      <c r="G7" s="1516">
        <v>0</v>
      </c>
    </row>
    <row r="8" spans="1:7" ht="19.5" customHeight="1">
      <c r="A8" s="300" t="s">
        <v>18</v>
      </c>
      <c r="B8" s="1033">
        <v>850</v>
      </c>
      <c r="C8" s="1034">
        <v>0</v>
      </c>
      <c r="D8" s="1034">
        <v>2480</v>
      </c>
      <c r="E8" s="1526">
        <v>2000</v>
      </c>
      <c r="F8" s="1532">
        <v>0</v>
      </c>
      <c r="G8" s="1516">
        <v>0</v>
      </c>
    </row>
    <row r="9" spans="1:7" ht="19.5" customHeight="1">
      <c r="A9" s="300" t="s">
        <v>19</v>
      </c>
      <c r="B9" s="1033">
        <v>0</v>
      </c>
      <c r="C9" s="1034">
        <v>0</v>
      </c>
      <c r="D9" s="1034">
        <v>0</v>
      </c>
      <c r="E9" s="1526">
        <v>0</v>
      </c>
      <c r="F9" s="1532">
        <v>0</v>
      </c>
      <c r="G9" s="1516">
        <v>0</v>
      </c>
    </row>
    <row r="10" spans="1:7" ht="19.5" customHeight="1">
      <c r="A10" s="300" t="s">
        <v>20</v>
      </c>
      <c r="B10" s="1033">
        <v>850</v>
      </c>
      <c r="C10" s="1034">
        <v>1950</v>
      </c>
      <c r="D10" s="1034">
        <v>0</v>
      </c>
      <c r="E10" s="1526">
        <v>1125</v>
      </c>
      <c r="F10" s="1532">
        <v>6000</v>
      </c>
      <c r="G10" s="1516">
        <v>260</v>
      </c>
    </row>
    <row r="11" spans="1:7" ht="19.5" customHeight="1">
      <c r="A11" s="300" t="s">
        <v>21</v>
      </c>
      <c r="B11" s="1033">
        <v>0</v>
      </c>
      <c r="C11" s="1034">
        <v>0</v>
      </c>
      <c r="D11" s="1034">
        <v>1000</v>
      </c>
      <c r="E11" s="1526">
        <v>1000</v>
      </c>
      <c r="F11" s="1532">
        <v>0</v>
      </c>
      <c r="G11" s="1517">
        <v>0</v>
      </c>
    </row>
    <row r="12" spans="1:7" ht="19.5" customHeight="1">
      <c r="A12" s="300" t="s">
        <v>22</v>
      </c>
      <c r="B12" s="1033">
        <v>141.2</v>
      </c>
      <c r="C12" s="1034">
        <v>0</v>
      </c>
      <c r="D12" s="1034">
        <v>2180</v>
      </c>
      <c r="E12" s="1526">
        <v>0</v>
      </c>
      <c r="F12" s="1532">
        <v>0</v>
      </c>
      <c r="G12" s="1517">
        <v>0</v>
      </c>
    </row>
    <row r="13" spans="1:7" ht="19.5" customHeight="1">
      <c r="A13" s="300" t="s">
        <v>23</v>
      </c>
      <c r="B13" s="1033">
        <v>1300</v>
      </c>
      <c r="C13" s="1034">
        <v>2962.5</v>
      </c>
      <c r="D13" s="1034">
        <v>730</v>
      </c>
      <c r="E13" s="1526">
        <v>2125</v>
      </c>
      <c r="F13" s="1532">
        <v>0</v>
      </c>
      <c r="G13" s="1517">
        <v>0</v>
      </c>
    </row>
    <row r="14" spans="1:7" ht="19.5" customHeight="1">
      <c r="A14" s="300" t="s">
        <v>24</v>
      </c>
      <c r="B14" s="1033">
        <v>500</v>
      </c>
      <c r="C14" s="1034">
        <v>0</v>
      </c>
      <c r="D14" s="1034">
        <v>0</v>
      </c>
      <c r="E14" s="1527" t="s">
        <v>436</v>
      </c>
      <c r="F14" s="1532">
        <v>0</v>
      </c>
      <c r="G14" s="1518">
        <v>0</v>
      </c>
    </row>
    <row r="15" spans="1:7" ht="19.5" customHeight="1">
      <c r="A15" s="300" t="s">
        <v>25</v>
      </c>
      <c r="B15" s="1033">
        <v>1000</v>
      </c>
      <c r="C15" s="1034">
        <v>2000</v>
      </c>
      <c r="D15" s="1035">
        <v>0</v>
      </c>
      <c r="E15" s="1527" t="s">
        <v>436</v>
      </c>
      <c r="F15" s="1532">
        <v>0</v>
      </c>
      <c r="G15" s="1518">
        <v>7420</v>
      </c>
    </row>
    <row r="16" spans="1:7" ht="19.5" customHeight="1">
      <c r="A16" s="321" t="s">
        <v>358</v>
      </c>
      <c r="B16" s="1036">
        <v>330</v>
      </c>
      <c r="C16" s="1036">
        <v>2736.7</v>
      </c>
      <c r="D16" s="1037">
        <v>5661.58</v>
      </c>
      <c r="E16" s="1528">
        <v>4375</v>
      </c>
      <c r="F16" s="1037"/>
      <c r="G16" s="1530"/>
    </row>
    <row r="17" spans="1:7" s="1038" customFormat="1" ht="19.5" customHeight="1" thickBot="1">
      <c r="A17" s="1519" t="s">
        <v>659</v>
      </c>
      <c r="B17" s="1520">
        <v>5471.2</v>
      </c>
      <c r="C17" s="1521">
        <v>10834.2</v>
      </c>
      <c r="D17" s="1522">
        <v>12051.58</v>
      </c>
      <c r="E17" s="1529">
        <v>12500</v>
      </c>
      <c r="F17" s="1533">
        <v>6000</v>
      </c>
      <c r="G17" s="1523">
        <v>7680</v>
      </c>
    </row>
    <row r="18" ht="13.5" thickTop="1"/>
    <row r="19" s="964" customFormat="1" ht="12.75">
      <c r="A19" s="1039"/>
    </row>
  </sheetData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A1" sqref="A1:IV16384"/>
    </sheetView>
  </sheetViews>
  <sheetFormatPr defaultColWidth="9.140625" defaultRowHeight="12.75"/>
  <cols>
    <col min="1" max="1" width="3.57421875" style="0" bestFit="1" customWidth="1"/>
    <col min="2" max="2" width="23.57421875" style="0" bestFit="1" customWidth="1"/>
    <col min="3" max="3" width="10.00390625" style="0" customWidth="1"/>
    <col min="4" max="4" width="10.00390625" style="78" customWidth="1"/>
    <col min="5" max="5" width="10.00390625" style="0" customWidth="1"/>
    <col min="6" max="6" width="10.00390625" style="78" customWidth="1"/>
    <col min="7" max="8" width="10.00390625" style="0" customWidth="1"/>
  </cols>
  <sheetData>
    <row r="1" spans="1:9" ht="12.75">
      <c r="A1" s="1626" t="s">
        <v>126</v>
      </c>
      <c r="B1" s="1626"/>
      <c r="C1" s="1626"/>
      <c r="D1" s="1626"/>
      <c r="E1" s="1626"/>
      <c r="F1" s="1626"/>
      <c r="G1" s="1626"/>
      <c r="H1" s="1626"/>
      <c r="I1" s="78"/>
    </row>
    <row r="2" spans="1:9" ht="15.75">
      <c r="A2" s="1790" t="s">
        <v>431</v>
      </c>
      <c r="B2" s="1790"/>
      <c r="C2" s="1790"/>
      <c r="D2" s="1790"/>
      <c r="E2" s="1790"/>
      <c r="F2" s="1790"/>
      <c r="G2" s="1790"/>
      <c r="H2" s="1790"/>
      <c r="I2" s="78"/>
    </row>
    <row r="3" spans="1:8" ht="15.75">
      <c r="A3" s="18"/>
      <c r="B3" s="18"/>
      <c r="C3" s="9"/>
      <c r="D3" s="33"/>
      <c r="E3" s="18"/>
      <c r="F3" s="270"/>
      <c r="G3" s="9"/>
      <c r="H3" s="9"/>
    </row>
    <row r="4" spans="1:8" ht="13.5" thickBot="1">
      <c r="A4" s="25"/>
      <c r="B4" s="20"/>
      <c r="C4" s="20"/>
      <c r="D4" s="95"/>
      <c r="E4" s="20"/>
      <c r="F4" s="95"/>
      <c r="G4" s="26"/>
      <c r="H4" s="1230" t="s">
        <v>1558</v>
      </c>
    </row>
    <row r="5" spans="1:8" ht="13.5" thickTop="1">
      <c r="A5" s="1806" t="s">
        <v>326</v>
      </c>
      <c r="B5" s="1809" t="s">
        <v>327</v>
      </c>
      <c r="C5" s="1330"/>
      <c r="D5" s="1331"/>
      <c r="E5" s="1330"/>
      <c r="F5" s="1332"/>
      <c r="G5" s="1733" t="s">
        <v>426</v>
      </c>
      <c r="H5" s="1812"/>
    </row>
    <row r="6" spans="1:8" ht="12.75">
      <c r="A6" s="1807"/>
      <c r="B6" s="1810"/>
      <c r="C6" s="115">
        <v>2008</v>
      </c>
      <c r="D6" s="151">
        <v>2009</v>
      </c>
      <c r="E6" s="115">
        <v>2009</v>
      </c>
      <c r="F6" s="271">
        <v>2010</v>
      </c>
      <c r="G6" s="1722" t="s">
        <v>1596</v>
      </c>
      <c r="H6" s="1723"/>
    </row>
    <row r="7" spans="1:8" ht="12.75">
      <c r="A7" s="1808"/>
      <c r="B7" s="1811"/>
      <c r="C7" s="272" t="s">
        <v>282</v>
      </c>
      <c r="D7" s="152" t="s">
        <v>560</v>
      </c>
      <c r="E7" s="273" t="s">
        <v>282</v>
      </c>
      <c r="F7" s="274" t="s">
        <v>560</v>
      </c>
      <c r="G7" s="131" t="s">
        <v>1476</v>
      </c>
      <c r="H7" s="449" t="s">
        <v>438</v>
      </c>
    </row>
    <row r="8" spans="1:12" ht="12.75">
      <c r="A8" s="1333">
        <v>1</v>
      </c>
      <c r="B8" s="230" t="s">
        <v>328</v>
      </c>
      <c r="C8" s="231">
        <v>85033.026</v>
      </c>
      <c r="D8" s="232">
        <v>86015.0757</v>
      </c>
      <c r="E8" s="275">
        <v>86515.076</v>
      </c>
      <c r="F8" s="231">
        <v>89793.876</v>
      </c>
      <c r="G8" s="233">
        <v>982.0497000000032</v>
      </c>
      <c r="H8" s="1334">
        <v>3278.8</v>
      </c>
      <c r="I8" s="229"/>
      <c r="J8" s="229"/>
      <c r="K8" s="217"/>
      <c r="L8" s="217"/>
    </row>
    <row r="9" spans="1:12" ht="12.75">
      <c r="A9" s="1335"/>
      <c r="B9" s="234" t="s">
        <v>329</v>
      </c>
      <c r="C9" s="235">
        <v>82545.351</v>
      </c>
      <c r="D9" s="235">
        <v>82782.9007</v>
      </c>
      <c r="E9" s="276">
        <v>83603.419</v>
      </c>
      <c r="F9" s="235">
        <v>86113.376</v>
      </c>
      <c r="G9" s="236">
        <v>237.5497000000032</v>
      </c>
      <c r="H9" s="1336">
        <v>2509.9570000000094</v>
      </c>
      <c r="I9" s="229"/>
      <c r="J9" s="229"/>
      <c r="K9" s="217"/>
      <c r="L9" s="217"/>
    </row>
    <row r="10" spans="1:12" ht="12.75">
      <c r="A10" s="1337"/>
      <c r="B10" s="237" t="s">
        <v>330</v>
      </c>
      <c r="C10" s="238">
        <v>17579.026</v>
      </c>
      <c r="D10" s="238">
        <v>22768.575</v>
      </c>
      <c r="E10" s="49">
        <v>22548.576</v>
      </c>
      <c r="F10" s="238">
        <v>26400.576</v>
      </c>
      <c r="G10" s="236">
        <v>5189.548999999999</v>
      </c>
      <c r="H10" s="1336">
        <v>3852</v>
      </c>
      <c r="I10" s="229"/>
      <c r="J10" s="229"/>
      <c r="K10" s="217"/>
      <c r="L10" s="217"/>
    </row>
    <row r="11" spans="1:12" ht="12.75">
      <c r="A11" s="1337"/>
      <c r="B11" s="237" t="s">
        <v>331</v>
      </c>
      <c r="C11" s="238">
        <v>64966.325</v>
      </c>
      <c r="D11" s="238">
        <v>60014.3257</v>
      </c>
      <c r="E11" s="49">
        <v>61054.843</v>
      </c>
      <c r="F11" s="238">
        <v>59712.8</v>
      </c>
      <c r="G11" s="236">
        <v>-4951.999299999996</v>
      </c>
      <c r="H11" s="1336">
        <v>-1342.0429999999978</v>
      </c>
      <c r="I11" s="229"/>
      <c r="J11" s="229"/>
      <c r="K11" s="217"/>
      <c r="L11" s="217"/>
    </row>
    <row r="12" spans="1:12" ht="12.75">
      <c r="A12" s="1335"/>
      <c r="B12" s="234" t="s">
        <v>332</v>
      </c>
      <c r="C12" s="238">
        <v>2487.675</v>
      </c>
      <c r="D12" s="238">
        <v>3232.175</v>
      </c>
      <c r="E12" s="49">
        <v>2911.657</v>
      </c>
      <c r="F12" s="238">
        <v>3680.5</v>
      </c>
      <c r="G12" s="236">
        <v>744.5</v>
      </c>
      <c r="H12" s="1336">
        <v>768.8429999999998</v>
      </c>
      <c r="I12" s="229"/>
      <c r="J12" s="229"/>
      <c r="K12" s="217"/>
      <c r="L12" s="217"/>
    </row>
    <row r="13" spans="1:12" ht="12.75">
      <c r="A13" s="1333">
        <v>2</v>
      </c>
      <c r="B13" s="230" t="s">
        <v>333</v>
      </c>
      <c r="C13" s="231">
        <v>21735.433</v>
      </c>
      <c r="D13" s="241">
        <v>23728.5</v>
      </c>
      <c r="E13" s="277">
        <v>29478.5</v>
      </c>
      <c r="F13" s="241">
        <v>32028.5</v>
      </c>
      <c r="G13" s="233">
        <v>1993.066999999999</v>
      </c>
      <c r="H13" s="1334">
        <v>2550</v>
      </c>
      <c r="I13" s="229"/>
      <c r="J13" s="229"/>
      <c r="K13" s="217"/>
      <c r="L13" s="217"/>
    </row>
    <row r="14" spans="1:12" ht="12.75">
      <c r="A14" s="1335"/>
      <c r="B14" s="234" t="s">
        <v>329</v>
      </c>
      <c r="C14" s="235">
        <v>7313.183</v>
      </c>
      <c r="D14" s="238">
        <v>8261.575</v>
      </c>
      <c r="E14" s="276">
        <v>11038.925000000001</v>
      </c>
      <c r="F14" s="238">
        <v>12387.724999999999</v>
      </c>
      <c r="G14" s="236">
        <v>948.3920000000007</v>
      </c>
      <c r="H14" s="1336">
        <v>1348.8</v>
      </c>
      <c r="I14" s="229"/>
      <c r="J14" s="229"/>
      <c r="K14" s="217"/>
      <c r="L14" s="217"/>
    </row>
    <row r="15" spans="1:12" ht="12.75">
      <c r="A15" s="1337"/>
      <c r="B15" s="237" t="s">
        <v>334</v>
      </c>
      <c r="C15" s="238">
        <v>296.483</v>
      </c>
      <c r="D15" s="238">
        <v>299.875</v>
      </c>
      <c r="E15" s="49">
        <v>302.225</v>
      </c>
      <c r="F15" s="238">
        <v>309.05</v>
      </c>
      <c r="G15" s="236">
        <v>3.391999999999996</v>
      </c>
      <c r="H15" s="1336">
        <v>6.824999999999989</v>
      </c>
      <c r="I15" s="229"/>
      <c r="J15" s="229"/>
      <c r="K15" s="217"/>
      <c r="L15" s="217"/>
    </row>
    <row r="16" spans="1:12" ht="12.75">
      <c r="A16" s="1337"/>
      <c r="B16" s="237" t="s">
        <v>331</v>
      </c>
      <c r="C16" s="238">
        <v>7016.7</v>
      </c>
      <c r="D16" s="235">
        <v>7961.7</v>
      </c>
      <c r="E16" s="49">
        <v>10736.7</v>
      </c>
      <c r="F16" s="235">
        <v>12078.675</v>
      </c>
      <c r="G16" s="236">
        <v>945</v>
      </c>
      <c r="H16" s="1336">
        <v>1341.975</v>
      </c>
      <c r="I16" s="229"/>
      <c r="J16" s="229"/>
      <c r="K16" s="217"/>
      <c r="L16" s="217"/>
    </row>
    <row r="17" spans="1:12" ht="12.75">
      <c r="A17" s="1335"/>
      <c r="B17" s="234" t="s">
        <v>335</v>
      </c>
      <c r="C17" s="238">
        <v>14422.25</v>
      </c>
      <c r="D17" s="239">
        <v>15466.925</v>
      </c>
      <c r="E17" s="49">
        <v>18439.575</v>
      </c>
      <c r="F17" s="239">
        <v>19640.775</v>
      </c>
      <c r="G17" s="236">
        <v>1044.675</v>
      </c>
      <c r="H17" s="1336">
        <v>1201.2</v>
      </c>
      <c r="I17" s="229"/>
      <c r="J17" s="229"/>
      <c r="K17" s="217"/>
      <c r="L17" s="217"/>
    </row>
    <row r="18" spans="1:12" ht="12.75">
      <c r="A18" s="1333">
        <v>3</v>
      </c>
      <c r="B18" s="230" t="s">
        <v>336</v>
      </c>
      <c r="C18" s="231">
        <v>1116.915</v>
      </c>
      <c r="D18" s="241">
        <v>716.915</v>
      </c>
      <c r="E18" s="277">
        <v>216.915</v>
      </c>
      <c r="F18" s="241">
        <v>0</v>
      </c>
      <c r="G18" s="233">
        <v>-400</v>
      </c>
      <c r="H18" s="1334">
        <v>-216.915</v>
      </c>
      <c r="I18" s="229"/>
      <c r="J18" s="229"/>
      <c r="K18" s="217"/>
      <c r="L18" s="217"/>
    </row>
    <row r="19" spans="1:12" ht="12.75">
      <c r="A19" s="1335"/>
      <c r="B19" s="234" t="s">
        <v>329</v>
      </c>
      <c r="C19" s="239">
        <v>447.164</v>
      </c>
      <c r="D19" s="238">
        <v>397.177</v>
      </c>
      <c r="E19" s="278">
        <v>76.896</v>
      </c>
      <c r="F19" s="238">
        <v>0</v>
      </c>
      <c r="G19" s="236">
        <v>-49.986999999999966</v>
      </c>
      <c r="H19" s="1336">
        <v>-76.896</v>
      </c>
      <c r="I19" s="229"/>
      <c r="J19" s="229"/>
      <c r="K19" s="217"/>
      <c r="L19" s="217"/>
    </row>
    <row r="20" spans="1:12" ht="12.75">
      <c r="A20" s="1337"/>
      <c r="B20" s="237" t="s">
        <v>330</v>
      </c>
      <c r="C20" s="238">
        <v>447.164</v>
      </c>
      <c r="D20" s="238">
        <v>397.177</v>
      </c>
      <c r="E20" s="49">
        <v>76.896</v>
      </c>
      <c r="F20" s="238">
        <v>0</v>
      </c>
      <c r="G20" s="236">
        <v>-49.986999999999966</v>
      </c>
      <c r="H20" s="1336">
        <v>-76.896</v>
      </c>
      <c r="I20" s="229"/>
      <c r="J20" s="229"/>
      <c r="K20" s="217"/>
      <c r="L20" s="217"/>
    </row>
    <row r="21" spans="1:12" ht="12.75">
      <c r="A21" s="1337"/>
      <c r="B21" s="237" t="s">
        <v>331</v>
      </c>
      <c r="C21" s="238">
        <v>0</v>
      </c>
      <c r="D21" s="239">
        <v>0</v>
      </c>
      <c r="E21" s="49">
        <v>0</v>
      </c>
      <c r="F21" s="239">
        <v>0</v>
      </c>
      <c r="G21" s="236">
        <v>0</v>
      </c>
      <c r="H21" s="1336">
        <v>0</v>
      </c>
      <c r="I21" s="229"/>
      <c r="J21" s="229"/>
      <c r="K21" s="217"/>
      <c r="L21" s="217"/>
    </row>
    <row r="22" spans="1:12" ht="12.75">
      <c r="A22" s="1335"/>
      <c r="B22" s="234" t="s">
        <v>335</v>
      </c>
      <c r="C22" s="238">
        <v>669.751</v>
      </c>
      <c r="D22" s="239">
        <v>319.738</v>
      </c>
      <c r="E22" s="49">
        <v>140.019</v>
      </c>
      <c r="F22" s="239">
        <v>0</v>
      </c>
      <c r="G22" s="236">
        <v>-350.013</v>
      </c>
      <c r="H22" s="1336">
        <v>-140.019</v>
      </c>
      <c r="I22" s="229"/>
      <c r="J22" s="229"/>
      <c r="K22" s="217"/>
      <c r="L22" s="217"/>
    </row>
    <row r="23" spans="1:12" ht="12.75">
      <c r="A23" s="1333">
        <v>4</v>
      </c>
      <c r="B23" s="230" t="s">
        <v>337</v>
      </c>
      <c r="C23" s="240">
        <v>3014.3610000000003</v>
      </c>
      <c r="D23" s="241">
        <v>3466.583</v>
      </c>
      <c r="E23" s="279">
        <v>4433.644</v>
      </c>
      <c r="F23" s="241">
        <v>5372.894</v>
      </c>
      <c r="G23" s="233">
        <v>452.22199999999975</v>
      </c>
      <c r="H23" s="1334">
        <v>939.25</v>
      </c>
      <c r="I23" s="229"/>
      <c r="J23" s="229"/>
      <c r="K23" s="217"/>
      <c r="L23" s="217"/>
    </row>
    <row r="24" spans="1:12" ht="12.75">
      <c r="A24" s="1335"/>
      <c r="B24" s="234" t="s">
        <v>329</v>
      </c>
      <c r="C24" s="239">
        <v>562.715</v>
      </c>
      <c r="D24" s="238">
        <v>894.551</v>
      </c>
      <c r="E24" s="278">
        <v>1155.125</v>
      </c>
      <c r="F24" s="238">
        <v>2673.149</v>
      </c>
      <c r="G24" s="236">
        <v>331.836</v>
      </c>
      <c r="H24" s="1336">
        <v>1518.024</v>
      </c>
      <c r="I24" s="229"/>
      <c r="J24" s="229"/>
      <c r="K24" s="217"/>
      <c r="L24" s="217"/>
    </row>
    <row r="25" spans="1:12" ht="12.75">
      <c r="A25" s="1337"/>
      <c r="B25" s="237" t="s">
        <v>330</v>
      </c>
      <c r="C25" s="238">
        <v>562.715</v>
      </c>
      <c r="D25" s="239">
        <v>894.551</v>
      </c>
      <c r="E25" s="49">
        <v>1155.125</v>
      </c>
      <c r="F25" s="239">
        <v>2673.149</v>
      </c>
      <c r="G25" s="236">
        <v>331.836</v>
      </c>
      <c r="H25" s="1336">
        <v>1518.024</v>
      </c>
      <c r="I25" s="229"/>
      <c r="J25" s="229"/>
      <c r="K25" s="217"/>
      <c r="L25" s="217"/>
    </row>
    <row r="26" spans="1:12" ht="12.75">
      <c r="A26" s="1335"/>
      <c r="B26" s="234" t="s">
        <v>335</v>
      </c>
      <c r="C26" s="238">
        <v>2451.646</v>
      </c>
      <c r="D26" s="239">
        <v>2572.032</v>
      </c>
      <c r="E26" s="49">
        <v>3278.5190000000002</v>
      </c>
      <c r="F26" s="238">
        <v>2699.745</v>
      </c>
      <c r="G26" s="236">
        <v>120.38599999999997</v>
      </c>
      <c r="H26" s="1336">
        <v>-578.7740000000003</v>
      </c>
      <c r="I26" s="229"/>
      <c r="J26" s="229"/>
      <c r="K26" s="217"/>
      <c r="L26" s="217"/>
    </row>
    <row r="27" spans="1:12" ht="12.75">
      <c r="A27" s="1333">
        <v>5</v>
      </c>
      <c r="B27" s="230" t="s">
        <v>338</v>
      </c>
      <c r="C27" s="240">
        <v>339.373</v>
      </c>
      <c r="D27" s="241">
        <v>229.617</v>
      </c>
      <c r="E27" s="279">
        <v>229.6</v>
      </c>
      <c r="F27" s="241">
        <v>169.7</v>
      </c>
      <c r="G27" s="233">
        <v>-109.756</v>
      </c>
      <c r="H27" s="1334">
        <v>-59.9</v>
      </c>
      <c r="I27" s="229"/>
      <c r="J27" s="229"/>
      <c r="K27" s="217"/>
      <c r="L27" s="217"/>
    </row>
    <row r="28" spans="1:12" ht="12.75">
      <c r="A28" s="1335"/>
      <c r="B28" s="234" t="s">
        <v>329</v>
      </c>
      <c r="C28" s="239">
        <v>157.6</v>
      </c>
      <c r="D28" s="238">
        <v>157.6</v>
      </c>
      <c r="E28" s="278">
        <v>157.6</v>
      </c>
      <c r="F28" s="238">
        <v>157.6</v>
      </c>
      <c r="G28" s="236">
        <v>0</v>
      </c>
      <c r="H28" s="1336">
        <v>0</v>
      </c>
      <c r="I28" s="229"/>
      <c r="J28" s="229"/>
      <c r="K28" s="217"/>
      <c r="L28" s="217"/>
    </row>
    <row r="29" spans="1:12" ht="12.75">
      <c r="A29" s="1337"/>
      <c r="B29" s="237" t="s">
        <v>339</v>
      </c>
      <c r="C29" s="238">
        <v>157.6</v>
      </c>
      <c r="D29" s="238">
        <v>157.6</v>
      </c>
      <c r="E29" s="49">
        <v>157.6</v>
      </c>
      <c r="F29" s="238">
        <v>157.6</v>
      </c>
      <c r="G29" s="236">
        <v>0</v>
      </c>
      <c r="H29" s="1336">
        <v>0</v>
      </c>
      <c r="I29" s="229"/>
      <c r="J29" s="229"/>
      <c r="K29" s="217"/>
      <c r="L29" s="217"/>
    </row>
    <row r="30" spans="1:12" ht="12.75">
      <c r="A30" s="1335"/>
      <c r="B30" s="234" t="s">
        <v>340</v>
      </c>
      <c r="C30" s="238">
        <v>181.773</v>
      </c>
      <c r="D30" s="238">
        <v>72.017</v>
      </c>
      <c r="E30" s="49">
        <v>72</v>
      </c>
      <c r="F30" s="238">
        <v>12.1</v>
      </c>
      <c r="G30" s="236">
        <v>-109.756</v>
      </c>
      <c r="H30" s="1336">
        <v>-59.9</v>
      </c>
      <c r="I30" s="229"/>
      <c r="J30" s="229"/>
      <c r="K30" s="217"/>
      <c r="L30" s="217"/>
    </row>
    <row r="31" spans="1:12" ht="12.75">
      <c r="A31" s="1335"/>
      <c r="B31" s="234" t="s">
        <v>341</v>
      </c>
      <c r="C31" s="238">
        <v>181.8</v>
      </c>
      <c r="D31" s="238">
        <v>104.282</v>
      </c>
      <c r="E31" s="49">
        <v>104.282</v>
      </c>
      <c r="F31" s="238">
        <v>104.282</v>
      </c>
      <c r="G31" s="236">
        <v>-77.51800000000001</v>
      </c>
      <c r="H31" s="1336">
        <v>0</v>
      </c>
      <c r="I31" s="229"/>
      <c r="J31" s="229"/>
      <c r="K31" s="217"/>
      <c r="L31" s="217"/>
    </row>
    <row r="32" spans="1:12" ht="12.75">
      <c r="A32" s="1333">
        <v>6</v>
      </c>
      <c r="B32" s="230" t="s">
        <v>342</v>
      </c>
      <c r="C32" s="241">
        <v>-3946.4</v>
      </c>
      <c r="D32" s="231">
        <v>-17439.1</v>
      </c>
      <c r="E32" s="50">
        <v>8835.8</v>
      </c>
      <c r="F32" s="240">
        <v>-588.7</v>
      </c>
      <c r="G32" s="233">
        <v>-13492.7</v>
      </c>
      <c r="H32" s="1334">
        <v>-9424.5</v>
      </c>
      <c r="I32" s="229"/>
      <c r="J32" s="229"/>
      <c r="K32" s="217"/>
      <c r="L32" s="217"/>
    </row>
    <row r="33" spans="1:12" ht="12.75">
      <c r="A33" s="1333"/>
      <c r="B33" s="234" t="s">
        <v>250</v>
      </c>
      <c r="C33" s="238">
        <v>-3946.4</v>
      </c>
      <c r="D33" s="235">
        <v>-17439.1</v>
      </c>
      <c r="E33" s="49">
        <v>8835.8</v>
      </c>
      <c r="F33" s="239">
        <v>-588.7</v>
      </c>
      <c r="G33" s="236">
        <v>-13492.7</v>
      </c>
      <c r="H33" s="1336">
        <v>-9424.5</v>
      </c>
      <c r="I33" s="229"/>
      <c r="J33" s="229"/>
      <c r="K33" s="217"/>
      <c r="L33" s="217"/>
    </row>
    <row r="34" spans="1:12" ht="13.5">
      <c r="A34" s="1333">
        <v>7</v>
      </c>
      <c r="B34" s="230" t="s">
        <v>343</v>
      </c>
      <c r="C34" s="231">
        <v>107292.708</v>
      </c>
      <c r="D34" s="368">
        <v>96717.5907</v>
      </c>
      <c r="E34" s="277">
        <v>129709.53500000002</v>
      </c>
      <c r="F34" s="240">
        <v>126776.27</v>
      </c>
      <c r="G34" s="233">
        <v>-10575.117299999998</v>
      </c>
      <c r="H34" s="1334">
        <v>-2933.265000000014</v>
      </c>
      <c r="I34" s="229"/>
      <c r="J34" s="229"/>
      <c r="K34" s="217"/>
      <c r="L34" s="217"/>
    </row>
    <row r="35" spans="1:12" ht="13.5">
      <c r="A35" s="1333"/>
      <c r="B35" s="230" t="s">
        <v>344</v>
      </c>
      <c r="C35" s="231">
        <v>87079.613</v>
      </c>
      <c r="D35" s="1480">
        <v>75054.7037</v>
      </c>
      <c r="E35" s="277">
        <v>104867.76500000001</v>
      </c>
      <c r="F35" s="1480">
        <v>100743.15</v>
      </c>
      <c r="G35" s="233">
        <v>-12024.9093</v>
      </c>
      <c r="H35" s="1334">
        <v>-4124.61500000002</v>
      </c>
      <c r="I35" s="229"/>
      <c r="J35" s="229"/>
      <c r="K35" s="217"/>
      <c r="L35" s="217"/>
    </row>
    <row r="36" spans="1:12" ht="12.75">
      <c r="A36" s="1338"/>
      <c r="B36" s="237" t="s">
        <v>345</v>
      </c>
      <c r="C36" s="242">
        <v>14938.988000000003</v>
      </c>
      <c r="D36" s="239">
        <v>6921.077999999998</v>
      </c>
      <c r="E36" s="280">
        <v>32918.622</v>
      </c>
      <c r="F36" s="239">
        <v>28794.075</v>
      </c>
      <c r="G36" s="236">
        <v>-8017.910000000005</v>
      </c>
      <c r="H36" s="1336">
        <v>-4124.547000000002</v>
      </c>
      <c r="I36" s="229"/>
      <c r="J36" s="229"/>
      <c r="K36" s="217"/>
      <c r="L36" s="217"/>
    </row>
    <row r="37" spans="1:12" ht="12.75">
      <c r="A37" s="1339"/>
      <c r="B37" s="237" t="s">
        <v>427</v>
      </c>
      <c r="C37" s="243">
        <v>72140.625</v>
      </c>
      <c r="D37" s="238">
        <v>68133.6257</v>
      </c>
      <c r="E37" s="281">
        <v>71949.14300000001</v>
      </c>
      <c r="F37" s="546">
        <v>71949.07500000001</v>
      </c>
      <c r="G37" s="236">
        <v>-4006.999299999996</v>
      </c>
      <c r="H37" s="1336">
        <v>-0.06799999999930151</v>
      </c>
      <c r="I37" s="229"/>
      <c r="J37" s="229"/>
      <c r="K37" s="217"/>
      <c r="L37" s="217"/>
    </row>
    <row r="38" spans="1:12" ht="12.75">
      <c r="A38" s="1338"/>
      <c r="B38" s="230" t="s">
        <v>346</v>
      </c>
      <c r="C38" s="240">
        <v>20213.095</v>
      </c>
      <c r="D38" s="241">
        <v>21662.887</v>
      </c>
      <c r="E38" s="279">
        <v>24841.77</v>
      </c>
      <c r="F38" s="240">
        <v>26033.12</v>
      </c>
      <c r="G38" s="233">
        <v>1449.7919999999976</v>
      </c>
      <c r="H38" s="1334">
        <v>1191.35</v>
      </c>
      <c r="J38" s="229"/>
      <c r="K38" s="217"/>
      <c r="L38" s="217"/>
    </row>
    <row r="39" spans="1:12" ht="13.5" thickBot="1">
      <c r="A39" s="1340"/>
      <c r="B39" s="1341"/>
      <c r="C39" s="1342"/>
      <c r="D39" s="1342"/>
      <c r="E39" s="1342"/>
      <c r="F39" s="1343"/>
      <c r="G39" s="1342"/>
      <c r="H39" s="1344"/>
      <c r="K39" s="217"/>
      <c r="L39" s="217"/>
    </row>
    <row r="40" spans="1:8" ht="13.5" thickTop="1">
      <c r="A40" s="39"/>
      <c r="B40" s="39"/>
      <c r="C40" s="39"/>
      <c r="D40" s="101"/>
      <c r="E40" s="39"/>
      <c r="F40" s="101"/>
      <c r="G40" s="39"/>
      <c r="H40" s="39"/>
    </row>
    <row r="41" spans="1:8" ht="12.75">
      <c r="A41" s="39"/>
      <c r="B41" s="39"/>
      <c r="C41" s="39"/>
      <c r="D41" s="101"/>
      <c r="E41" s="39"/>
      <c r="F41" s="101"/>
      <c r="G41" s="39"/>
      <c r="H41" s="218"/>
    </row>
    <row r="42" spans="1:8" ht="12.75">
      <c r="A42" s="39"/>
      <c r="B42" s="39"/>
      <c r="C42" s="39"/>
      <c r="D42" s="101"/>
      <c r="E42" s="39"/>
      <c r="F42" s="101"/>
      <c r="G42" s="39"/>
      <c r="H42" s="101"/>
    </row>
    <row r="43" spans="1:8" ht="12.75">
      <c r="A43" s="39"/>
      <c r="B43" s="39"/>
      <c r="C43" s="39"/>
      <c r="D43" s="101"/>
      <c r="E43" s="39"/>
      <c r="F43" s="101"/>
      <c r="G43" s="39"/>
      <c r="H43" s="39"/>
    </row>
  </sheetData>
  <mergeCells count="6">
    <mergeCell ref="A1:H1"/>
    <mergeCell ref="A2:H2"/>
    <mergeCell ref="A5:A7"/>
    <mergeCell ref="B5:B7"/>
    <mergeCell ref="G5:H5"/>
    <mergeCell ref="G6:H6"/>
  </mergeCells>
  <printOptions/>
  <pageMargins left="0.75" right="0.75" top="1" bottom="1" header="0.5" footer="0.5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9"/>
  <sheetViews>
    <sheetView workbookViewId="0" topLeftCell="A1">
      <selection activeCell="B1" sqref="B1:G1"/>
    </sheetView>
  </sheetViews>
  <sheetFormatPr defaultColWidth="9.140625" defaultRowHeight="12.75"/>
  <cols>
    <col min="1" max="1" width="5.7109375" style="52" customWidth="1"/>
    <col min="2" max="2" width="34.7109375" style="52" customWidth="1"/>
    <col min="3" max="4" width="9.421875" style="52" customWidth="1"/>
    <col min="5" max="5" width="10.00390625" style="52" customWidth="1"/>
    <col min="6" max="6" width="9.8515625" style="52" customWidth="1"/>
    <col min="7" max="7" width="10.140625" style="52" customWidth="1"/>
    <col min="8" max="16384" width="9.140625" style="52" customWidth="1"/>
  </cols>
  <sheetData>
    <row r="1" spans="2:7" ht="15.75" customHeight="1">
      <c r="B1" s="1816" t="s">
        <v>121</v>
      </c>
      <c r="C1" s="1816"/>
      <c r="D1" s="1816"/>
      <c r="E1" s="1816"/>
      <c r="F1" s="1816"/>
      <c r="G1" s="1816"/>
    </row>
    <row r="2" spans="2:7" ht="15.75">
      <c r="B2" s="1817" t="s">
        <v>395</v>
      </c>
      <c r="C2" s="1817"/>
      <c r="D2" s="1817"/>
      <c r="E2" s="1817"/>
      <c r="F2" s="1817"/>
      <c r="G2" s="1817"/>
    </row>
    <row r="3" spans="2:7" ht="15.75">
      <c r="B3" s="63" t="s">
        <v>564</v>
      </c>
      <c r="C3" s="64"/>
      <c r="D3" s="64"/>
      <c r="E3" s="64"/>
      <c r="F3" s="65"/>
      <c r="G3" s="65"/>
    </row>
    <row r="4" spans="2:7" ht="16.5" thickBot="1">
      <c r="B4" s="51" t="s">
        <v>1553</v>
      </c>
      <c r="G4" s="98" t="s">
        <v>1558</v>
      </c>
    </row>
    <row r="5" spans="2:7" ht="12.75" customHeight="1" thickTop="1">
      <c r="B5" s="1818"/>
      <c r="C5" s="1820" t="s">
        <v>398</v>
      </c>
      <c r="D5" s="1820" t="s">
        <v>307</v>
      </c>
      <c r="E5" s="1820" t="s">
        <v>437</v>
      </c>
      <c r="F5" s="1822" t="s">
        <v>439</v>
      </c>
      <c r="G5" s="1823"/>
    </row>
    <row r="6" spans="2:7" ht="12.75">
      <c r="B6" s="1819"/>
      <c r="C6" s="1821"/>
      <c r="D6" s="1821"/>
      <c r="E6" s="1821"/>
      <c r="F6" s="215" t="s">
        <v>1476</v>
      </c>
      <c r="G6" s="480" t="s">
        <v>438</v>
      </c>
    </row>
    <row r="7" spans="2:7" ht="12.75">
      <c r="B7" s="481"/>
      <c r="C7" s="216"/>
      <c r="D7" s="216"/>
      <c r="E7" s="216"/>
      <c r="F7" s="216"/>
      <c r="G7" s="482"/>
    </row>
    <row r="8" spans="2:7" ht="12.75">
      <c r="B8" s="483" t="s">
        <v>1526</v>
      </c>
      <c r="C8" s="53">
        <v>53038.4</v>
      </c>
      <c r="D8" s="53">
        <v>61401.9</v>
      </c>
      <c r="E8" s="53">
        <v>55367.9</v>
      </c>
      <c r="F8" s="53">
        <v>15.768763763612753</v>
      </c>
      <c r="G8" s="484">
        <v>-9.827057468905693</v>
      </c>
    </row>
    <row r="9" spans="2:7" ht="12.75">
      <c r="B9" s="485"/>
      <c r="C9" s="54"/>
      <c r="D9" s="53"/>
      <c r="E9" s="53"/>
      <c r="F9" s="53"/>
      <c r="G9" s="484"/>
    </row>
    <row r="10" spans="2:7" ht="12.75">
      <c r="B10" s="485" t="s">
        <v>371</v>
      </c>
      <c r="C10" s="54">
        <v>34917.8</v>
      </c>
      <c r="D10" s="54">
        <v>37902.3</v>
      </c>
      <c r="E10" s="54">
        <v>36205.2</v>
      </c>
      <c r="F10" s="54">
        <v>8.547216605857159</v>
      </c>
      <c r="G10" s="486">
        <v>-4.477564686048069</v>
      </c>
    </row>
    <row r="11" spans="2:7" ht="12.75">
      <c r="B11" s="487" t="s">
        <v>372</v>
      </c>
      <c r="C11" s="55">
        <v>18120.6</v>
      </c>
      <c r="D11" s="55">
        <v>23499.6</v>
      </c>
      <c r="E11" s="55">
        <v>19162.7</v>
      </c>
      <c r="F11" s="55">
        <v>29.68444753484988</v>
      </c>
      <c r="G11" s="488">
        <v>-18.455207748217006</v>
      </c>
    </row>
    <row r="12" spans="2:7" ht="12.75">
      <c r="B12" s="481"/>
      <c r="C12" s="54"/>
      <c r="D12" s="54"/>
      <c r="E12" s="54"/>
      <c r="F12" s="53"/>
      <c r="G12" s="484"/>
    </row>
    <row r="13" spans="2:7" ht="12.75">
      <c r="B13" s="483" t="s">
        <v>1527</v>
      </c>
      <c r="C13" s="53">
        <v>200677.3</v>
      </c>
      <c r="D13" s="53">
        <v>253597.6</v>
      </c>
      <c r="E13" s="53">
        <v>342985.5</v>
      </c>
      <c r="F13" s="53">
        <v>26.370845132957243</v>
      </c>
      <c r="G13" s="484">
        <v>35.2479282138317</v>
      </c>
    </row>
    <row r="14" spans="2:7" ht="12.75">
      <c r="B14" s="485"/>
      <c r="C14" s="54"/>
      <c r="D14" s="53"/>
      <c r="E14" s="53"/>
      <c r="F14" s="53"/>
      <c r="G14" s="484"/>
    </row>
    <row r="15" spans="2:7" ht="12.75">
      <c r="B15" s="485" t="s">
        <v>373</v>
      </c>
      <c r="C15" s="54">
        <v>129025.1</v>
      </c>
      <c r="D15" s="54">
        <v>144370.4</v>
      </c>
      <c r="E15" s="54">
        <v>195969.2</v>
      </c>
      <c r="F15" s="54">
        <v>11.893267279002288</v>
      </c>
      <c r="G15" s="486">
        <v>35.74056731850851</v>
      </c>
    </row>
    <row r="16" spans="2:7" ht="12.75">
      <c r="B16" s="487" t="s">
        <v>374</v>
      </c>
      <c r="C16" s="55">
        <v>71652.2</v>
      </c>
      <c r="D16" s="55">
        <v>109227.2</v>
      </c>
      <c r="E16" s="55">
        <v>147016.3</v>
      </c>
      <c r="F16" s="55">
        <v>52.440818286109845</v>
      </c>
      <c r="G16" s="488">
        <v>34.596785416086874</v>
      </c>
    </row>
    <row r="17" spans="2:7" ht="12.75">
      <c r="B17" s="481"/>
      <c r="C17" s="54"/>
      <c r="D17" s="53"/>
      <c r="E17" s="53"/>
      <c r="F17" s="53"/>
      <c r="G17" s="484"/>
    </row>
    <row r="18" spans="2:7" ht="12.75">
      <c r="B18" s="483" t="s">
        <v>1528</v>
      </c>
      <c r="C18" s="53">
        <v>-147638.9</v>
      </c>
      <c r="D18" s="53">
        <v>-192195.7</v>
      </c>
      <c r="E18" s="53">
        <v>-287617.6</v>
      </c>
      <c r="F18" s="53">
        <v>30.179580042929075</v>
      </c>
      <c r="G18" s="484">
        <v>49.648301184677905</v>
      </c>
    </row>
    <row r="19" spans="2:7" ht="12.75">
      <c r="B19" s="485"/>
      <c r="C19" s="54"/>
      <c r="D19" s="54"/>
      <c r="E19" s="54"/>
      <c r="F19" s="53"/>
      <c r="G19" s="484"/>
    </row>
    <row r="20" spans="2:7" ht="12.75">
      <c r="B20" s="485" t="s">
        <v>375</v>
      </c>
      <c r="C20" s="54">
        <v>-94107.3</v>
      </c>
      <c r="D20" s="54">
        <v>-106468.1</v>
      </c>
      <c r="E20" s="54">
        <v>-159764</v>
      </c>
      <c r="F20" s="54">
        <v>13.134794006416087</v>
      </c>
      <c r="G20" s="486">
        <v>50.05809251785277</v>
      </c>
    </row>
    <row r="21" spans="2:7" ht="12.75">
      <c r="B21" s="487" t="s">
        <v>376</v>
      </c>
      <c r="C21" s="55">
        <v>-53531.6</v>
      </c>
      <c r="D21" s="55">
        <v>-85727.6</v>
      </c>
      <c r="E21" s="55">
        <v>-127853.6</v>
      </c>
      <c r="F21" s="55">
        <v>60.143914996002366</v>
      </c>
      <c r="G21" s="488">
        <v>49.139367018323185</v>
      </c>
    </row>
    <row r="22" spans="2:7" ht="12.75">
      <c r="B22" s="481"/>
      <c r="C22" s="54"/>
      <c r="D22" s="54"/>
      <c r="E22" s="54"/>
      <c r="F22" s="53"/>
      <c r="G22" s="484"/>
    </row>
    <row r="23" spans="2:7" ht="12.75">
      <c r="B23" s="483" t="s">
        <v>1529</v>
      </c>
      <c r="C23" s="53">
        <v>253715.7</v>
      </c>
      <c r="D23" s="53">
        <v>314999.5</v>
      </c>
      <c r="E23" s="53">
        <v>398353.4</v>
      </c>
      <c r="F23" s="53">
        <v>24.154516255793396</v>
      </c>
      <c r="G23" s="484">
        <v>26.46159755809134</v>
      </c>
    </row>
    <row r="24" spans="2:7" ht="12.75">
      <c r="B24" s="485"/>
      <c r="C24" s="54"/>
      <c r="D24" s="54"/>
      <c r="E24" s="54"/>
      <c r="F24" s="53"/>
      <c r="G24" s="484"/>
    </row>
    <row r="25" spans="2:7" ht="12.75">
      <c r="B25" s="485" t="s">
        <v>375</v>
      </c>
      <c r="C25" s="54">
        <v>163942.9</v>
      </c>
      <c r="D25" s="54">
        <v>182272.7</v>
      </c>
      <c r="E25" s="54">
        <v>232174.4</v>
      </c>
      <c r="F25" s="54">
        <v>11.180600074782092</v>
      </c>
      <c r="G25" s="486">
        <v>27.377495368203796</v>
      </c>
    </row>
    <row r="26" spans="2:7" ht="13.5" thickBot="1">
      <c r="B26" s="489" t="s">
        <v>376</v>
      </c>
      <c r="C26" s="490">
        <v>89772.8</v>
      </c>
      <c r="D26" s="490">
        <v>132726.8</v>
      </c>
      <c r="E26" s="490">
        <v>166179</v>
      </c>
      <c r="F26" s="490">
        <v>47.84745490839097</v>
      </c>
      <c r="G26" s="491">
        <v>25.203802095733494</v>
      </c>
    </row>
    <row r="27" spans="4:5" ht="13.5" thickTop="1">
      <c r="D27" s="56"/>
      <c r="E27" s="56"/>
    </row>
    <row r="28" spans="3:5" ht="13.5" thickBot="1">
      <c r="C28" s="56"/>
      <c r="D28" s="56"/>
      <c r="E28" s="260"/>
    </row>
    <row r="29" spans="2:5" ht="13.5" thickTop="1">
      <c r="B29" s="492" t="s">
        <v>366</v>
      </c>
      <c r="C29" s="493">
        <v>26.429695835054588</v>
      </c>
      <c r="D29" s="493">
        <v>24.212334817048742</v>
      </c>
      <c r="E29" s="494">
        <v>16.142927324916066</v>
      </c>
    </row>
    <row r="30" spans="2:5" ht="12.75">
      <c r="B30" s="495" t="s">
        <v>377</v>
      </c>
      <c r="C30" s="57">
        <v>27.06279630862522</v>
      </c>
      <c r="D30" s="57">
        <v>26.253511800202816</v>
      </c>
      <c r="E30" s="496">
        <v>18.47494402181567</v>
      </c>
    </row>
    <row r="31" spans="2:5" ht="12.75">
      <c r="B31" s="497" t="s">
        <v>378</v>
      </c>
      <c r="C31" s="55">
        <v>25.289663122695465</v>
      </c>
      <c r="D31" s="55">
        <v>21.514421316302165</v>
      </c>
      <c r="E31" s="488">
        <v>13.03440502855806</v>
      </c>
    </row>
    <row r="32" spans="2:5" ht="12.75">
      <c r="B32" s="1813" t="s">
        <v>458</v>
      </c>
      <c r="C32" s="1824"/>
      <c r="D32" s="1824"/>
      <c r="E32" s="1825"/>
    </row>
    <row r="33" spans="2:5" ht="12.75">
      <c r="B33" s="495" t="s">
        <v>377</v>
      </c>
      <c r="C33" s="57">
        <v>65.83494223053486</v>
      </c>
      <c r="D33" s="58">
        <v>61.72822013651044</v>
      </c>
      <c r="E33" s="498">
        <v>65.39023513624319</v>
      </c>
    </row>
    <row r="34" spans="2:5" ht="12.75">
      <c r="B34" s="497" t="s">
        <v>378</v>
      </c>
      <c r="C34" s="55">
        <v>34.16505776946514</v>
      </c>
      <c r="D34" s="59">
        <v>38.27177986348956</v>
      </c>
      <c r="E34" s="499">
        <v>34.609764863756794</v>
      </c>
    </row>
    <row r="35" spans="2:5" ht="12.75">
      <c r="B35" s="1813" t="s">
        <v>459</v>
      </c>
      <c r="C35" s="1814"/>
      <c r="D35" s="1814"/>
      <c r="E35" s="1815"/>
    </row>
    <row r="36" spans="2:5" ht="12.75">
      <c r="B36" s="495" t="s">
        <v>377</v>
      </c>
      <c r="C36" s="57">
        <v>64.29481560694708</v>
      </c>
      <c r="D36" s="58">
        <v>56.928929926781635</v>
      </c>
      <c r="E36" s="498">
        <v>57.1362929336663</v>
      </c>
    </row>
    <row r="37" spans="2:5" ht="12.75">
      <c r="B37" s="497" t="s">
        <v>378</v>
      </c>
      <c r="C37" s="55">
        <v>35.705184393052924</v>
      </c>
      <c r="D37" s="59">
        <v>43.07107007321835</v>
      </c>
      <c r="E37" s="499">
        <v>42.8637070663337</v>
      </c>
    </row>
    <row r="38" spans="2:5" ht="12.75">
      <c r="B38" s="1813" t="s">
        <v>460</v>
      </c>
      <c r="C38" s="1814"/>
      <c r="D38" s="1814"/>
      <c r="E38" s="1815"/>
    </row>
    <row r="39" spans="2:5" ht="12.75">
      <c r="B39" s="495" t="s">
        <v>377</v>
      </c>
      <c r="C39" s="57">
        <v>63.74153424334644</v>
      </c>
      <c r="D39" s="58">
        <v>55.395672223676186</v>
      </c>
      <c r="E39" s="498">
        <v>55.54736566886033</v>
      </c>
    </row>
    <row r="40" spans="2:5" ht="12.75">
      <c r="B40" s="497" t="s">
        <v>378</v>
      </c>
      <c r="C40" s="55">
        <v>36.258465756653564</v>
      </c>
      <c r="D40" s="59">
        <v>44.60432777632382</v>
      </c>
      <c r="E40" s="499">
        <v>44.452634331139684</v>
      </c>
    </row>
    <row r="41" spans="2:5" ht="12.75">
      <c r="B41" s="1813" t="s">
        <v>461</v>
      </c>
      <c r="C41" s="1814"/>
      <c r="D41" s="1814"/>
      <c r="E41" s="1815"/>
    </row>
    <row r="42" spans="2:5" ht="12.75">
      <c r="B42" s="495" t="s">
        <v>377</v>
      </c>
      <c r="C42" s="57">
        <v>64.61677381415497</v>
      </c>
      <c r="D42" s="58">
        <v>57.86444105466835</v>
      </c>
      <c r="E42" s="498">
        <v>58.28352412706907</v>
      </c>
    </row>
    <row r="43" spans="2:5" ht="12.75">
      <c r="B43" s="500" t="s">
        <v>378</v>
      </c>
      <c r="C43" s="55">
        <v>35.383226185845025</v>
      </c>
      <c r="D43" s="59">
        <v>42.13555894533166</v>
      </c>
      <c r="E43" s="499">
        <v>41.71647587293092</v>
      </c>
    </row>
    <row r="44" spans="2:5" ht="12.75">
      <c r="B44" s="1813" t="s">
        <v>462</v>
      </c>
      <c r="C44" s="1814"/>
      <c r="D44" s="1814"/>
      <c r="E44" s="1815"/>
    </row>
    <row r="45" spans="2:5" ht="12.75">
      <c r="B45" s="500" t="s">
        <v>379</v>
      </c>
      <c r="C45" s="57">
        <v>20.904658245429825</v>
      </c>
      <c r="D45" s="57">
        <v>19.49269760745652</v>
      </c>
      <c r="E45" s="496">
        <v>13.899191019833143</v>
      </c>
    </row>
    <row r="46" spans="2:5" ht="13.5" thickBot="1">
      <c r="B46" s="501" t="s">
        <v>380</v>
      </c>
      <c r="C46" s="490">
        <v>79.09534175457017</v>
      </c>
      <c r="D46" s="490">
        <v>80.50730239254348</v>
      </c>
      <c r="E46" s="491">
        <v>86.10080898016686</v>
      </c>
    </row>
    <row r="47" ht="13.5" thickTop="1">
      <c r="B47" s="52" t="s">
        <v>308</v>
      </c>
    </row>
    <row r="48" ht="12.75">
      <c r="B48" s="52" t="s">
        <v>5</v>
      </c>
    </row>
    <row r="49" ht="12.75">
      <c r="B49" s="52" t="s">
        <v>6</v>
      </c>
    </row>
  </sheetData>
  <mergeCells count="12">
    <mergeCell ref="B32:E32"/>
    <mergeCell ref="B35:E35"/>
    <mergeCell ref="B38:E38"/>
    <mergeCell ref="B41:E41"/>
    <mergeCell ref="B44:E44"/>
    <mergeCell ref="B1:G1"/>
    <mergeCell ref="B2:G2"/>
    <mergeCell ref="B5:B6"/>
    <mergeCell ref="C5:C6"/>
    <mergeCell ref="D5:D6"/>
    <mergeCell ref="E5:E6"/>
    <mergeCell ref="F5:G5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workbookViewId="0" topLeftCell="A1">
      <selection activeCell="G36" sqref="G36"/>
    </sheetView>
  </sheetViews>
  <sheetFormatPr defaultColWidth="9.140625" defaultRowHeight="12.75"/>
  <cols>
    <col min="1" max="1" width="6.00390625" style="9" customWidth="1"/>
    <col min="2" max="2" width="22.7109375" style="9" customWidth="1"/>
    <col min="3" max="3" width="10.140625" style="9" customWidth="1"/>
    <col min="4" max="4" width="10.8515625" style="9" customWidth="1"/>
    <col min="5" max="5" width="10.57421875" style="9" customWidth="1"/>
    <col min="6" max="6" width="10.8515625" style="9" customWidth="1"/>
    <col min="7" max="7" width="10.57421875" style="9" customWidth="1"/>
    <col min="8" max="16384" width="9.140625" style="9" customWidth="1"/>
  </cols>
  <sheetData>
    <row r="1" spans="1:7" ht="12.75">
      <c r="A1" s="1626" t="s">
        <v>122</v>
      </c>
      <c r="B1" s="1626"/>
      <c r="C1" s="1626"/>
      <c r="D1" s="1626"/>
      <c r="E1" s="1626"/>
      <c r="F1" s="1626"/>
      <c r="G1" s="1626"/>
    </row>
    <row r="2" spans="1:8" ht="12.75" customHeight="1">
      <c r="A2" s="91" t="s">
        <v>241</v>
      </c>
      <c r="B2" s="91"/>
      <c r="C2" s="91"/>
      <c r="D2" s="91"/>
      <c r="E2" s="91"/>
      <c r="F2" s="91"/>
      <c r="G2" s="91"/>
      <c r="H2" s="264"/>
    </row>
    <row r="3" spans="1:7" ht="13.5" thickBot="1">
      <c r="A3" s="93"/>
      <c r="B3" s="93"/>
      <c r="C3" s="93"/>
      <c r="D3" s="285"/>
      <c r="E3" s="285"/>
      <c r="F3" s="93"/>
      <c r="G3" s="286" t="s">
        <v>595</v>
      </c>
    </row>
    <row r="4" spans="1:7" ht="12.75" customHeight="1" thickTop="1">
      <c r="A4" s="474"/>
      <c r="B4" s="447"/>
      <c r="C4" s="1826" t="s">
        <v>564</v>
      </c>
      <c r="D4" s="1826"/>
      <c r="E4" s="1826"/>
      <c r="F4" s="1804" t="s">
        <v>439</v>
      </c>
      <c r="G4" s="1805"/>
    </row>
    <row r="5" spans="1:7" ht="12.75">
      <c r="A5" s="448"/>
      <c r="B5" s="131"/>
      <c r="C5" s="287" t="s">
        <v>398</v>
      </c>
      <c r="D5" s="287" t="s">
        <v>307</v>
      </c>
      <c r="E5" s="287" t="s">
        <v>437</v>
      </c>
      <c r="F5" s="287" t="s">
        <v>1476</v>
      </c>
      <c r="G5" s="475" t="s">
        <v>438</v>
      </c>
    </row>
    <row r="6" spans="1:7" ht="12.75">
      <c r="A6" s="1385"/>
      <c r="B6" s="1381" t="s">
        <v>463</v>
      </c>
      <c r="C6" s="1381">
        <v>29769.975</v>
      </c>
      <c r="D6" s="1381">
        <v>28377.937</v>
      </c>
      <c r="E6" s="1381">
        <v>25931.841999999997</v>
      </c>
      <c r="F6" s="1382">
        <v>-4.675979741333322</v>
      </c>
      <c r="G6" s="1386">
        <v>-8.619706922317874</v>
      </c>
    </row>
    <row r="7" spans="1:7" ht="12.75">
      <c r="A7" s="1387">
        <v>1</v>
      </c>
      <c r="B7" s="1383" t="s">
        <v>1286</v>
      </c>
      <c r="C7" s="1383">
        <v>828.875</v>
      </c>
      <c r="D7" s="1384">
        <v>444.8140000000001</v>
      </c>
      <c r="E7" s="1384">
        <v>315.54200000000003</v>
      </c>
      <c r="F7" s="1384">
        <v>-46.33521339164529</v>
      </c>
      <c r="G7" s="1388">
        <v>-29.06203491796572</v>
      </c>
    </row>
    <row r="8" spans="1:7" ht="12.75">
      <c r="A8" s="1387">
        <v>2</v>
      </c>
      <c r="B8" s="1383" t="s">
        <v>464</v>
      </c>
      <c r="C8" s="1383">
        <v>0.1</v>
      </c>
      <c r="D8" s="1384">
        <v>22.7</v>
      </c>
      <c r="E8" s="1384">
        <v>32.2</v>
      </c>
      <c r="F8" s="1384" t="s">
        <v>436</v>
      </c>
      <c r="G8" s="1388">
        <v>41.85022026431716</v>
      </c>
    </row>
    <row r="9" spans="1:7" ht="12.75">
      <c r="A9" s="1387">
        <v>3</v>
      </c>
      <c r="B9" s="1383" t="s">
        <v>1287</v>
      </c>
      <c r="C9" s="1383">
        <v>0.5</v>
      </c>
      <c r="D9" s="1384">
        <v>151.2</v>
      </c>
      <c r="E9" s="1384">
        <v>0</v>
      </c>
      <c r="F9" s="1384" t="s">
        <v>436</v>
      </c>
      <c r="G9" s="1388">
        <v>-100</v>
      </c>
    </row>
    <row r="10" spans="1:7" ht="12.75">
      <c r="A10" s="1387">
        <v>4</v>
      </c>
      <c r="B10" s="1383" t="s">
        <v>1288</v>
      </c>
      <c r="C10" s="1383">
        <v>255.2</v>
      </c>
      <c r="D10" s="1384">
        <v>145.7</v>
      </c>
      <c r="E10" s="1384">
        <v>85.2</v>
      </c>
      <c r="F10" s="1384">
        <v>-42.90752351097179</v>
      </c>
      <c r="G10" s="1388">
        <v>-41.52367879203843</v>
      </c>
    </row>
    <row r="11" spans="1:7" ht="12.75">
      <c r="A11" s="1387">
        <v>5</v>
      </c>
      <c r="B11" s="1383" t="s">
        <v>1289</v>
      </c>
      <c r="C11" s="1383">
        <v>47.1</v>
      </c>
      <c r="D11" s="1384">
        <v>22</v>
      </c>
      <c r="E11" s="1384">
        <v>56.6</v>
      </c>
      <c r="F11" s="1384">
        <v>-53.29087048832272</v>
      </c>
      <c r="G11" s="1388">
        <v>157.27272727272725</v>
      </c>
    </row>
    <row r="12" spans="1:7" ht="12.75">
      <c r="A12" s="1387">
        <v>6</v>
      </c>
      <c r="B12" s="1383" t="s">
        <v>1296</v>
      </c>
      <c r="C12" s="1383">
        <v>955.6</v>
      </c>
      <c r="D12" s="1384">
        <v>1134.5</v>
      </c>
      <c r="E12" s="1384">
        <v>1305.8</v>
      </c>
      <c r="F12" s="1384">
        <v>18.721222268731722</v>
      </c>
      <c r="G12" s="1388">
        <v>15.099162626707766</v>
      </c>
    </row>
    <row r="13" spans="1:7" ht="12.75">
      <c r="A13" s="1387">
        <v>7</v>
      </c>
      <c r="B13" s="1383" t="s">
        <v>1297</v>
      </c>
      <c r="C13" s="1383">
        <v>515.6</v>
      </c>
      <c r="D13" s="1384">
        <v>1056.6</v>
      </c>
      <c r="E13" s="1384">
        <v>1528.7</v>
      </c>
      <c r="F13" s="1384">
        <v>104.92629945694341</v>
      </c>
      <c r="G13" s="1388">
        <v>44.68105243233012</v>
      </c>
    </row>
    <row r="14" spans="1:7" ht="12.75">
      <c r="A14" s="1387">
        <v>8</v>
      </c>
      <c r="B14" s="1383" t="s">
        <v>1298</v>
      </c>
      <c r="C14" s="1383">
        <v>139.3</v>
      </c>
      <c r="D14" s="1384">
        <v>333.9030000000001</v>
      </c>
      <c r="E14" s="1384">
        <v>138.8</v>
      </c>
      <c r="F14" s="1384">
        <v>139.7006460875808</v>
      </c>
      <c r="G14" s="1388">
        <v>-58.431041350332286</v>
      </c>
    </row>
    <row r="15" spans="1:7" ht="12.75">
      <c r="A15" s="1387">
        <v>9</v>
      </c>
      <c r="B15" s="1383" t="s">
        <v>1299</v>
      </c>
      <c r="C15" s="1383">
        <v>260.8</v>
      </c>
      <c r="D15" s="1384">
        <v>278.3</v>
      </c>
      <c r="E15" s="1384">
        <v>16.9</v>
      </c>
      <c r="F15" s="1384">
        <v>6.710122699386517</v>
      </c>
      <c r="G15" s="1388">
        <v>-93.92741645706073</v>
      </c>
    </row>
    <row r="16" spans="1:7" ht="12.75">
      <c r="A16" s="1387">
        <v>10</v>
      </c>
      <c r="B16" s="1383" t="s">
        <v>1300</v>
      </c>
      <c r="C16" s="1383">
        <v>21.4</v>
      </c>
      <c r="D16" s="1384">
        <v>19.3</v>
      </c>
      <c r="E16" s="1384">
        <v>16</v>
      </c>
      <c r="F16" s="1384">
        <v>-9.813084112149525</v>
      </c>
      <c r="G16" s="1388">
        <v>-17.098445595854926</v>
      </c>
    </row>
    <row r="17" spans="1:7" ht="12.75">
      <c r="A17" s="1387">
        <v>11</v>
      </c>
      <c r="B17" s="1383" t="s">
        <v>1301</v>
      </c>
      <c r="C17" s="1383">
        <v>610.6</v>
      </c>
      <c r="D17" s="1384">
        <v>561.1</v>
      </c>
      <c r="E17" s="1384">
        <v>617.3</v>
      </c>
      <c r="F17" s="1384">
        <v>-8.106780216180809</v>
      </c>
      <c r="G17" s="1388">
        <v>10.016039921582617</v>
      </c>
    </row>
    <row r="18" spans="1:7" ht="12.75">
      <c r="A18" s="1387">
        <v>12</v>
      </c>
      <c r="B18" s="1383" t="s">
        <v>1302</v>
      </c>
      <c r="C18" s="1383">
        <v>50.8</v>
      </c>
      <c r="D18" s="1384">
        <v>64.9</v>
      </c>
      <c r="E18" s="1384">
        <v>79.6</v>
      </c>
      <c r="F18" s="1384">
        <v>27.755905511811022</v>
      </c>
      <c r="G18" s="1388">
        <v>22.650231124807377</v>
      </c>
    </row>
    <row r="19" spans="1:7" ht="12.75">
      <c r="A19" s="1387">
        <v>13</v>
      </c>
      <c r="B19" s="1383" t="s">
        <v>1303</v>
      </c>
      <c r="C19" s="1383">
        <v>0.1</v>
      </c>
      <c r="D19" s="1384">
        <v>69.7</v>
      </c>
      <c r="E19" s="1384">
        <v>1.8</v>
      </c>
      <c r="F19" s="1384" t="s">
        <v>436</v>
      </c>
      <c r="G19" s="1388">
        <v>-97.41750358680058</v>
      </c>
    </row>
    <row r="20" spans="1:7" ht="12.75">
      <c r="A20" s="1387">
        <v>14</v>
      </c>
      <c r="B20" s="1383" t="s">
        <v>1304</v>
      </c>
      <c r="C20" s="1383">
        <v>170.5</v>
      </c>
      <c r="D20" s="1384">
        <v>1032.6</v>
      </c>
      <c r="E20" s="1384">
        <v>531.4</v>
      </c>
      <c r="F20" s="1384">
        <v>505.63049853372434</v>
      </c>
      <c r="G20" s="1388">
        <v>-48.537671896184385</v>
      </c>
    </row>
    <row r="21" spans="1:7" ht="12.75">
      <c r="A21" s="1387">
        <v>15</v>
      </c>
      <c r="B21" s="1383" t="s">
        <v>1305</v>
      </c>
      <c r="C21" s="1383">
        <v>2132.3</v>
      </c>
      <c r="D21" s="1384">
        <v>9.1</v>
      </c>
      <c r="E21" s="1384">
        <v>4.6</v>
      </c>
      <c r="F21" s="1384">
        <v>-99.57323078366083</v>
      </c>
      <c r="G21" s="1388">
        <v>-49.45054945054945</v>
      </c>
    </row>
    <row r="22" spans="1:7" ht="12.75">
      <c r="A22" s="1387">
        <v>16</v>
      </c>
      <c r="B22" s="1383" t="s">
        <v>1306</v>
      </c>
      <c r="C22" s="1383">
        <v>97.1</v>
      </c>
      <c r="D22" s="1384">
        <v>100.97699999999999</v>
      </c>
      <c r="E22" s="1384">
        <v>99.1</v>
      </c>
      <c r="F22" s="1384">
        <v>3.992790937178171</v>
      </c>
      <c r="G22" s="1388">
        <v>-1.8588391415866994</v>
      </c>
    </row>
    <row r="23" spans="1:7" ht="12.75">
      <c r="A23" s="1387">
        <v>17</v>
      </c>
      <c r="B23" s="1383" t="s">
        <v>1307</v>
      </c>
      <c r="C23" s="1383">
        <v>478.1</v>
      </c>
      <c r="D23" s="1384">
        <v>302.5</v>
      </c>
      <c r="E23" s="1384">
        <v>317.4</v>
      </c>
      <c r="F23" s="1384">
        <v>-36.72871784145578</v>
      </c>
      <c r="G23" s="1388">
        <v>4.925619834710801</v>
      </c>
    </row>
    <row r="24" spans="1:7" ht="12.75">
      <c r="A24" s="1387">
        <v>18</v>
      </c>
      <c r="B24" s="1383" t="s">
        <v>1308</v>
      </c>
      <c r="C24" s="1383">
        <v>19.7</v>
      </c>
      <c r="D24" s="1384">
        <v>19.98</v>
      </c>
      <c r="E24" s="1384">
        <v>12.8</v>
      </c>
      <c r="F24" s="1384">
        <v>1.421319796954279</v>
      </c>
      <c r="G24" s="1388">
        <v>-35.93593593593593</v>
      </c>
    </row>
    <row r="25" spans="1:7" ht="12.75">
      <c r="A25" s="1387">
        <v>19</v>
      </c>
      <c r="B25" s="1383" t="s">
        <v>1309</v>
      </c>
      <c r="C25" s="1383">
        <v>136.2</v>
      </c>
      <c r="D25" s="1384">
        <v>181.51300000000003</v>
      </c>
      <c r="E25" s="1384">
        <v>205.9</v>
      </c>
      <c r="F25" s="1384">
        <v>33.26945668135099</v>
      </c>
      <c r="G25" s="1388">
        <v>13.435401321117496</v>
      </c>
    </row>
    <row r="26" spans="1:7" ht="12.75">
      <c r="A26" s="1387">
        <v>20</v>
      </c>
      <c r="B26" s="1383" t="s">
        <v>1310</v>
      </c>
      <c r="C26" s="1383">
        <v>1629.9</v>
      </c>
      <c r="D26" s="1384">
        <v>1764.4</v>
      </c>
      <c r="E26" s="1384">
        <v>1519.4</v>
      </c>
      <c r="F26" s="1384">
        <v>8.252040002454137</v>
      </c>
      <c r="G26" s="1388">
        <v>-13.885740194967141</v>
      </c>
    </row>
    <row r="27" spans="1:7" ht="12.75">
      <c r="A27" s="1387">
        <v>21</v>
      </c>
      <c r="B27" s="1383" t="s">
        <v>1311</v>
      </c>
      <c r="C27" s="1383">
        <v>2372.4</v>
      </c>
      <c r="D27" s="1384">
        <v>1282.5</v>
      </c>
      <c r="E27" s="1384">
        <v>2537.8</v>
      </c>
      <c r="F27" s="1384">
        <v>-45.94081942336874</v>
      </c>
      <c r="G27" s="1388">
        <v>97.87914230019493</v>
      </c>
    </row>
    <row r="28" spans="1:7" ht="12.75">
      <c r="A28" s="1387"/>
      <c r="B28" s="1383" t="s">
        <v>1343</v>
      </c>
      <c r="C28" s="1383">
        <v>482.3</v>
      </c>
      <c r="D28" s="1384">
        <v>207.1</v>
      </c>
      <c r="E28" s="1384">
        <v>285.9</v>
      </c>
      <c r="F28" s="1384">
        <v>-57.059921210864616</v>
      </c>
      <c r="G28" s="1388">
        <v>38.04925156929025</v>
      </c>
    </row>
    <row r="29" spans="1:7" ht="12.75">
      <c r="A29" s="1387"/>
      <c r="B29" s="1383" t="s">
        <v>1344</v>
      </c>
      <c r="C29" s="1383">
        <v>1113.7</v>
      </c>
      <c r="D29" s="1384">
        <v>458.8</v>
      </c>
      <c r="E29" s="1384">
        <v>1808.9</v>
      </c>
      <c r="F29" s="1384">
        <v>-58.80398671096345</v>
      </c>
      <c r="G29" s="1388">
        <v>294.26765475152564</v>
      </c>
    </row>
    <row r="30" spans="1:7" ht="12.75">
      <c r="A30" s="1387"/>
      <c r="B30" s="1383" t="s">
        <v>1345</v>
      </c>
      <c r="C30" s="1383">
        <v>776.4</v>
      </c>
      <c r="D30" s="1384">
        <v>616.6</v>
      </c>
      <c r="E30" s="1384">
        <v>443</v>
      </c>
      <c r="F30" s="1384">
        <v>-20.582174137042756</v>
      </c>
      <c r="G30" s="1388">
        <v>-28.154395069737276</v>
      </c>
    </row>
    <row r="31" spans="1:7" ht="12.75">
      <c r="A31" s="1387">
        <v>22</v>
      </c>
      <c r="B31" s="1383" t="s">
        <v>1312</v>
      </c>
      <c r="C31" s="1383">
        <v>51</v>
      </c>
      <c r="D31" s="1384">
        <v>23.5</v>
      </c>
      <c r="E31" s="1384">
        <v>36.6</v>
      </c>
      <c r="F31" s="1384">
        <v>-53.92156862745098</v>
      </c>
      <c r="G31" s="1388">
        <v>55.74468085106383</v>
      </c>
    </row>
    <row r="32" spans="1:7" ht="12.75">
      <c r="A32" s="1387">
        <v>23</v>
      </c>
      <c r="B32" s="1383" t="s">
        <v>1313</v>
      </c>
      <c r="C32" s="1383">
        <v>971</v>
      </c>
      <c r="D32" s="1384">
        <v>530.6</v>
      </c>
      <c r="E32" s="1384">
        <v>627</v>
      </c>
      <c r="F32" s="1384">
        <v>-45.35530381050463</v>
      </c>
      <c r="G32" s="1388">
        <v>18.168111571805497</v>
      </c>
    </row>
    <row r="33" spans="1:7" ht="12.75">
      <c r="A33" s="1387">
        <v>24</v>
      </c>
      <c r="B33" s="1383" t="s">
        <v>1314</v>
      </c>
      <c r="C33" s="1383">
        <v>136</v>
      </c>
      <c r="D33" s="1384">
        <v>169.9</v>
      </c>
      <c r="E33" s="1384">
        <v>34.4</v>
      </c>
      <c r="F33" s="1384">
        <v>24.926470588235276</v>
      </c>
      <c r="G33" s="1388">
        <v>-79.75279576221305</v>
      </c>
    </row>
    <row r="34" spans="1:7" ht="12.75">
      <c r="A34" s="1387">
        <v>25</v>
      </c>
      <c r="B34" s="1383" t="s">
        <v>1315</v>
      </c>
      <c r="C34" s="1383">
        <v>109.6</v>
      </c>
      <c r="D34" s="1384">
        <v>162.507</v>
      </c>
      <c r="E34" s="1384">
        <v>92.9</v>
      </c>
      <c r="F34" s="1384">
        <v>48.27281021897812</v>
      </c>
      <c r="G34" s="1388">
        <v>-42.833231799245574</v>
      </c>
    </row>
    <row r="35" spans="1:7" ht="12.75">
      <c r="A35" s="1387">
        <v>26</v>
      </c>
      <c r="B35" s="1383" t="s">
        <v>1316</v>
      </c>
      <c r="C35" s="1383">
        <v>35.1</v>
      </c>
      <c r="D35" s="1384">
        <v>76.4</v>
      </c>
      <c r="E35" s="1384">
        <v>11.4</v>
      </c>
      <c r="F35" s="1384">
        <v>117.66381766381767</v>
      </c>
      <c r="G35" s="1388">
        <v>-85.07853403141361</v>
      </c>
    </row>
    <row r="36" spans="1:7" ht="12.75">
      <c r="A36" s="1387">
        <v>27</v>
      </c>
      <c r="B36" s="1383" t="s">
        <v>1317</v>
      </c>
      <c r="C36" s="1383">
        <v>469</v>
      </c>
      <c r="D36" s="1384">
        <v>742.9</v>
      </c>
      <c r="E36" s="1384">
        <v>548.3</v>
      </c>
      <c r="F36" s="1384">
        <v>58.40085287846483</v>
      </c>
      <c r="G36" s="1388">
        <v>-26.194642616772114</v>
      </c>
    </row>
    <row r="37" spans="1:7" ht="12.75">
      <c r="A37" s="1387">
        <v>28</v>
      </c>
      <c r="B37" s="1383" t="s">
        <v>1318</v>
      </c>
      <c r="C37" s="1383">
        <v>372.6</v>
      </c>
      <c r="D37" s="1384">
        <v>498.717</v>
      </c>
      <c r="E37" s="1384">
        <v>460.7</v>
      </c>
      <c r="F37" s="1384">
        <v>33.8478260869565</v>
      </c>
      <c r="G37" s="1388">
        <v>-7.622960516685822</v>
      </c>
    </row>
    <row r="38" spans="1:7" ht="12.75">
      <c r="A38" s="1387">
        <v>29</v>
      </c>
      <c r="B38" s="1383" t="s">
        <v>1319</v>
      </c>
      <c r="C38" s="1383">
        <v>107.1</v>
      </c>
      <c r="D38" s="1384">
        <v>83.6</v>
      </c>
      <c r="E38" s="1384">
        <v>39.6</v>
      </c>
      <c r="F38" s="1384">
        <v>-21.942110177404274</v>
      </c>
      <c r="G38" s="1388">
        <v>-52.63157894736843</v>
      </c>
    </row>
    <row r="39" spans="1:7" ht="12.75">
      <c r="A39" s="1387">
        <v>30</v>
      </c>
      <c r="B39" s="1383" t="s">
        <v>1320</v>
      </c>
      <c r="C39" s="1383">
        <v>140.4</v>
      </c>
      <c r="D39" s="1384">
        <v>139.215</v>
      </c>
      <c r="E39" s="1384">
        <v>84</v>
      </c>
      <c r="F39" s="1384">
        <v>-0.8440170940171186</v>
      </c>
      <c r="G39" s="1388">
        <v>-39.66167438853571</v>
      </c>
    </row>
    <row r="40" spans="1:7" ht="12.75">
      <c r="A40" s="1387">
        <v>31</v>
      </c>
      <c r="B40" s="1383" t="s">
        <v>1321</v>
      </c>
      <c r="C40" s="1383">
        <v>30.9</v>
      </c>
      <c r="D40" s="1384">
        <v>56.3</v>
      </c>
      <c r="E40" s="1384">
        <v>57.3</v>
      </c>
      <c r="F40" s="1384">
        <v>82.20064724919095</v>
      </c>
      <c r="G40" s="1388">
        <v>1.7761989342806714</v>
      </c>
    </row>
    <row r="41" spans="1:7" ht="12.75">
      <c r="A41" s="1387">
        <v>32</v>
      </c>
      <c r="B41" s="1383" t="s">
        <v>1322</v>
      </c>
      <c r="C41" s="1383">
        <v>297.5</v>
      </c>
      <c r="D41" s="1384">
        <v>477.918</v>
      </c>
      <c r="E41" s="1384">
        <v>125.1</v>
      </c>
      <c r="F41" s="1384">
        <v>60.64470588235292</v>
      </c>
      <c r="G41" s="1388">
        <v>-73.8239614327144</v>
      </c>
    </row>
    <row r="42" spans="1:7" ht="12.75">
      <c r="A42" s="1387">
        <v>33</v>
      </c>
      <c r="B42" s="1383" t="s">
        <v>1323</v>
      </c>
      <c r="C42" s="1383">
        <v>2431.8</v>
      </c>
      <c r="D42" s="1384">
        <v>2284.096</v>
      </c>
      <c r="E42" s="1384">
        <v>3222</v>
      </c>
      <c r="F42" s="1384">
        <v>-6.073854757792574</v>
      </c>
      <c r="G42" s="1388">
        <v>41.06237215948889</v>
      </c>
    </row>
    <row r="43" spans="1:7" ht="12.75">
      <c r="A43" s="1387">
        <v>34</v>
      </c>
      <c r="B43" s="1383" t="s">
        <v>1643</v>
      </c>
      <c r="C43" s="1383">
        <v>289.6</v>
      </c>
      <c r="D43" s="1384">
        <v>368.6</v>
      </c>
      <c r="E43" s="1384">
        <v>11.1</v>
      </c>
      <c r="F43" s="1384">
        <v>27.279005524861873</v>
      </c>
      <c r="G43" s="1388">
        <v>-96.98860553445469</v>
      </c>
    </row>
    <row r="44" spans="1:7" ht="12.75">
      <c r="A44" s="1387">
        <v>35</v>
      </c>
      <c r="B44" s="1383" t="s">
        <v>1324</v>
      </c>
      <c r="C44" s="1383">
        <v>31.1</v>
      </c>
      <c r="D44" s="1384">
        <v>83.2</v>
      </c>
      <c r="E44" s="1384">
        <v>64.5</v>
      </c>
      <c r="F44" s="1384">
        <v>167.524115755627</v>
      </c>
      <c r="G44" s="1388">
        <v>-22.475961538461547</v>
      </c>
    </row>
    <row r="45" spans="1:7" ht="12.75">
      <c r="A45" s="1387">
        <v>36</v>
      </c>
      <c r="B45" s="1383" t="s">
        <v>1325</v>
      </c>
      <c r="C45" s="1383">
        <v>447.9</v>
      </c>
      <c r="D45" s="1384">
        <v>1693.6</v>
      </c>
      <c r="E45" s="1384">
        <v>284</v>
      </c>
      <c r="F45" s="1384">
        <v>278.12011609734316</v>
      </c>
      <c r="G45" s="1388">
        <v>-83.23098724610297</v>
      </c>
    </row>
    <row r="46" spans="1:7" ht="12.75">
      <c r="A46" s="1387">
        <v>37</v>
      </c>
      <c r="B46" s="1383" t="s">
        <v>1326</v>
      </c>
      <c r="C46" s="1383">
        <v>179.1</v>
      </c>
      <c r="D46" s="1384">
        <v>136.9</v>
      </c>
      <c r="E46" s="1384">
        <v>111.9</v>
      </c>
      <c r="F46" s="1384">
        <v>-23.56225572305972</v>
      </c>
      <c r="G46" s="1388">
        <v>-18.261504747991225</v>
      </c>
    </row>
    <row r="47" spans="1:7" ht="12.75">
      <c r="A47" s="1387">
        <v>38</v>
      </c>
      <c r="B47" s="1383" t="s">
        <v>1327</v>
      </c>
      <c r="C47" s="1383">
        <v>317.7</v>
      </c>
      <c r="D47" s="1384">
        <v>309.7</v>
      </c>
      <c r="E47" s="1384">
        <v>317.6</v>
      </c>
      <c r="F47" s="1384">
        <v>-2.5180988353793055</v>
      </c>
      <c r="G47" s="1388">
        <v>2.550855666774339</v>
      </c>
    </row>
    <row r="48" spans="1:7" ht="12.75">
      <c r="A48" s="1387">
        <v>39</v>
      </c>
      <c r="B48" s="1383" t="s">
        <v>1328</v>
      </c>
      <c r="C48" s="1383">
        <v>301.5</v>
      </c>
      <c r="D48" s="1384">
        <v>694.9</v>
      </c>
      <c r="E48" s="1384">
        <v>518.9</v>
      </c>
      <c r="F48" s="1384">
        <v>130.48092868988394</v>
      </c>
      <c r="G48" s="1388">
        <v>-25.327385235285675</v>
      </c>
    </row>
    <row r="49" spans="1:7" ht="12.75">
      <c r="A49" s="1387">
        <v>40</v>
      </c>
      <c r="B49" s="1383" t="s">
        <v>1329</v>
      </c>
      <c r="C49" s="1383">
        <v>315.4</v>
      </c>
      <c r="D49" s="1384">
        <v>146.1</v>
      </c>
      <c r="E49" s="1384">
        <v>234.6</v>
      </c>
      <c r="F49" s="1384">
        <v>-53.67786937222575</v>
      </c>
      <c r="G49" s="1388">
        <v>60.57494866529774</v>
      </c>
    </row>
    <row r="50" spans="1:7" ht="12.75">
      <c r="A50" s="1387">
        <v>41</v>
      </c>
      <c r="B50" s="1383" t="s">
        <v>1330</v>
      </c>
      <c r="C50" s="1383">
        <v>393.1</v>
      </c>
      <c r="D50" s="1384">
        <v>506.2</v>
      </c>
      <c r="E50" s="1384">
        <v>371</v>
      </c>
      <c r="F50" s="1384">
        <v>28.77130501144748</v>
      </c>
      <c r="G50" s="1388">
        <v>-26.708810746740426</v>
      </c>
    </row>
    <row r="51" spans="1:7" ht="12.75">
      <c r="A51" s="1387">
        <v>42</v>
      </c>
      <c r="B51" s="1383" t="s">
        <v>1331</v>
      </c>
      <c r="C51" s="1383">
        <v>357.8</v>
      </c>
      <c r="D51" s="1384">
        <v>371.96199999999993</v>
      </c>
      <c r="E51" s="1384">
        <v>324.8</v>
      </c>
      <c r="F51" s="1384">
        <v>3.9580771380659314</v>
      </c>
      <c r="G51" s="1388">
        <v>-12.679252181674471</v>
      </c>
    </row>
    <row r="52" spans="1:7" ht="12.75">
      <c r="A52" s="1387">
        <v>43</v>
      </c>
      <c r="B52" s="1383" t="s">
        <v>1332</v>
      </c>
      <c r="C52" s="1383">
        <v>73.7</v>
      </c>
      <c r="D52" s="1384">
        <v>111.197</v>
      </c>
      <c r="E52" s="1384">
        <v>91.9</v>
      </c>
      <c r="F52" s="1384">
        <v>50.87788331071917</v>
      </c>
      <c r="G52" s="1388">
        <v>-17.353885446549825</v>
      </c>
    </row>
    <row r="53" spans="1:7" ht="12.75">
      <c r="A53" s="1387">
        <v>44</v>
      </c>
      <c r="B53" s="1383" t="s">
        <v>1333</v>
      </c>
      <c r="C53" s="1383">
        <v>1892.8</v>
      </c>
      <c r="D53" s="1384">
        <v>2798.638</v>
      </c>
      <c r="E53" s="1384">
        <v>3040.6</v>
      </c>
      <c r="F53" s="1384">
        <v>47.85703719357565</v>
      </c>
      <c r="G53" s="1388">
        <v>8.6457055181842</v>
      </c>
    </row>
    <row r="54" spans="1:7" ht="12.75">
      <c r="A54" s="1387">
        <v>45</v>
      </c>
      <c r="B54" s="1383" t="s">
        <v>1334</v>
      </c>
      <c r="C54" s="1383">
        <v>3597.7</v>
      </c>
      <c r="D54" s="1384">
        <v>2386.3</v>
      </c>
      <c r="E54" s="1384">
        <v>2363.9</v>
      </c>
      <c r="F54" s="1384">
        <v>-33.67151235511578</v>
      </c>
      <c r="G54" s="1388">
        <v>-0.9386916984452967</v>
      </c>
    </row>
    <row r="55" spans="1:7" ht="12.75">
      <c r="A55" s="1387">
        <v>46</v>
      </c>
      <c r="B55" s="1383" t="s">
        <v>1335</v>
      </c>
      <c r="C55" s="1383">
        <v>406.3</v>
      </c>
      <c r="D55" s="1384">
        <v>772.5</v>
      </c>
      <c r="E55" s="1384">
        <v>590.3</v>
      </c>
      <c r="F55" s="1384">
        <v>90.13044548363277</v>
      </c>
      <c r="G55" s="1388">
        <v>-23.585760517799343</v>
      </c>
    </row>
    <row r="56" spans="1:7" ht="12.75">
      <c r="A56" s="1387">
        <v>47</v>
      </c>
      <c r="B56" s="1383" t="s">
        <v>1336</v>
      </c>
      <c r="C56" s="1383">
        <v>1.4</v>
      </c>
      <c r="D56" s="1384">
        <v>0.5</v>
      </c>
      <c r="E56" s="1384">
        <v>1.8</v>
      </c>
      <c r="F56" s="1384">
        <v>-64.28571428571428</v>
      </c>
      <c r="G56" s="1388">
        <v>260</v>
      </c>
    </row>
    <row r="57" spans="1:7" ht="12.75">
      <c r="A57" s="1387">
        <v>48</v>
      </c>
      <c r="B57" s="1383" t="s">
        <v>1337</v>
      </c>
      <c r="C57" s="1383">
        <v>17.5</v>
      </c>
      <c r="D57" s="1384">
        <v>66.8</v>
      </c>
      <c r="E57" s="1384">
        <v>16.6</v>
      </c>
      <c r="F57" s="1384">
        <v>281.7142857142857</v>
      </c>
      <c r="G57" s="1388">
        <v>-75.1497005988024</v>
      </c>
    </row>
    <row r="58" spans="1:7" ht="12.75">
      <c r="A58" s="1387">
        <v>49</v>
      </c>
      <c r="B58" s="1383" t="s">
        <v>1338</v>
      </c>
      <c r="C58" s="1383">
        <v>1387.4</v>
      </c>
      <c r="D58" s="1384">
        <v>886.9</v>
      </c>
      <c r="E58" s="1384">
        <v>1039.7</v>
      </c>
      <c r="F58" s="1384">
        <v>-36.07467204843593</v>
      </c>
      <c r="G58" s="1388">
        <v>17.22854887811478</v>
      </c>
    </row>
    <row r="59" spans="1:7" ht="12.75">
      <c r="A59" s="1387">
        <v>50</v>
      </c>
      <c r="B59" s="1383" t="s">
        <v>1339</v>
      </c>
      <c r="C59" s="1383">
        <v>0</v>
      </c>
      <c r="D59" s="1384">
        <v>0</v>
      </c>
      <c r="E59" s="1384">
        <v>0</v>
      </c>
      <c r="F59" s="1384" t="s">
        <v>436</v>
      </c>
      <c r="G59" s="1388" t="s">
        <v>436</v>
      </c>
    </row>
    <row r="60" spans="1:7" ht="12.75">
      <c r="A60" s="1387">
        <v>51</v>
      </c>
      <c r="B60" s="1383" t="s">
        <v>1340</v>
      </c>
      <c r="C60" s="1383">
        <v>3885.8</v>
      </c>
      <c r="D60" s="1384">
        <v>2800</v>
      </c>
      <c r="E60" s="1384">
        <v>1786.5</v>
      </c>
      <c r="F60" s="1384">
        <v>-27.942765968397737</v>
      </c>
      <c r="G60" s="1388">
        <v>-36.19642857142858</v>
      </c>
    </row>
    <row r="61" spans="1:7" ht="12.75">
      <c r="A61" s="1387"/>
      <c r="B61" s="1381" t="s">
        <v>1341</v>
      </c>
      <c r="C61" s="1381">
        <v>5147.825000000004</v>
      </c>
      <c r="D61" s="1381">
        <v>9524.362999999994</v>
      </c>
      <c r="E61" s="1381">
        <v>10273.358</v>
      </c>
      <c r="F61" s="1382">
        <v>85.0172257215423</v>
      </c>
      <c r="G61" s="1386">
        <v>7.863990484193081</v>
      </c>
    </row>
    <row r="62" spans="1:7" ht="13.5" thickBot="1">
      <c r="A62" s="1389"/>
      <c r="B62" s="1390" t="s">
        <v>1342</v>
      </c>
      <c r="C62" s="1390">
        <v>34917.8</v>
      </c>
      <c r="D62" s="1391">
        <v>37902.3</v>
      </c>
      <c r="E62" s="1391">
        <v>36205.2</v>
      </c>
      <c r="F62" s="1392">
        <v>8.547216605857159</v>
      </c>
      <c r="G62" s="1393">
        <v>-4.477564686048069</v>
      </c>
    </row>
    <row r="63" ht="13.5" thickTop="1">
      <c r="A63" s="9" t="s">
        <v>7</v>
      </c>
    </row>
    <row r="64" ht="12.75">
      <c r="A64" s="9" t="s">
        <v>37</v>
      </c>
    </row>
  </sheetData>
  <mergeCells count="3">
    <mergeCell ref="A1:G1"/>
    <mergeCell ref="C4:E4"/>
    <mergeCell ref="F4:G4"/>
  </mergeCells>
  <printOptions horizontalCentered="1"/>
  <pageMargins left="0.75" right="0.75" top="1" bottom="1" header="0.5" footer="0.5"/>
  <pageSetup fitToHeight="1" fitToWidth="1" horizontalDpi="600" verticalDpi="600" orientation="portrait" scale="81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G17" sqref="G17"/>
    </sheetView>
  </sheetViews>
  <sheetFormatPr defaultColWidth="9.140625" defaultRowHeight="12.75"/>
  <cols>
    <col min="1" max="1" width="5.57421875" style="9" customWidth="1"/>
    <col min="2" max="2" width="26.421875" style="9" customWidth="1"/>
    <col min="3" max="6" width="9.140625" style="9" customWidth="1"/>
    <col min="7" max="7" width="10.57421875" style="9" customWidth="1"/>
    <col min="8" max="16384" width="9.140625" style="9" customWidth="1"/>
  </cols>
  <sheetData>
    <row r="1" spans="1:7" ht="15.75" customHeight="1">
      <c r="A1" s="1626" t="s">
        <v>123</v>
      </c>
      <c r="B1" s="1626"/>
      <c r="C1" s="1626"/>
      <c r="D1" s="1626"/>
      <c r="E1" s="1626"/>
      <c r="F1" s="1626"/>
      <c r="G1" s="1626"/>
    </row>
    <row r="2" spans="1:8" ht="15.75">
      <c r="A2" s="91" t="s">
        <v>242</v>
      </c>
      <c r="B2" s="92"/>
      <c r="C2" s="92"/>
      <c r="D2" s="92"/>
      <c r="E2" s="92"/>
      <c r="F2" s="92"/>
      <c r="G2" s="92"/>
      <c r="H2" s="33"/>
    </row>
    <row r="3" spans="1:8" ht="13.5" thickBot="1">
      <c r="A3" s="93"/>
      <c r="B3" s="261"/>
      <c r="C3" s="261"/>
      <c r="D3" s="262"/>
      <c r="E3" s="262"/>
      <c r="F3" s="261"/>
      <c r="G3" s="291" t="s">
        <v>595</v>
      </c>
      <c r="H3" s="33"/>
    </row>
    <row r="4" spans="1:7" ht="12.75" customHeight="1" thickTop="1">
      <c r="A4" s="468"/>
      <c r="B4" s="455"/>
      <c r="C4" s="1827" t="s">
        <v>142</v>
      </c>
      <c r="D4" s="1828"/>
      <c r="E4" s="1829"/>
      <c r="F4" s="1830" t="s">
        <v>439</v>
      </c>
      <c r="G4" s="1831"/>
    </row>
    <row r="5" spans="1:7" ht="12.75">
      <c r="A5" s="456"/>
      <c r="B5" s="157"/>
      <c r="C5" s="156" t="s">
        <v>398</v>
      </c>
      <c r="D5" s="156" t="s">
        <v>307</v>
      </c>
      <c r="E5" s="156" t="s">
        <v>437</v>
      </c>
      <c r="F5" s="158" t="s">
        <v>1476</v>
      </c>
      <c r="G5" s="457" t="s">
        <v>438</v>
      </c>
    </row>
    <row r="6" spans="1:7" ht="12.75">
      <c r="A6" s="469"/>
      <c r="B6" s="159" t="s">
        <v>463</v>
      </c>
      <c r="C6" s="153">
        <v>11306.3</v>
      </c>
      <c r="D6" s="153">
        <v>18331.1</v>
      </c>
      <c r="E6" s="153">
        <v>14111.8</v>
      </c>
      <c r="F6" s="160">
        <v>62.13173186630465</v>
      </c>
      <c r="G6" s="459">
        <v>-23.01716754586471</v>
      </c>
    </row>
    <row r="7" spans="1:7" ht="12.75">
      <c r="A7" s="460">
        <v>1</v>
      </c>
      <c r="B7" s="161" t="s">
        <v>1346</v>
      </c>
      <c r="C7" s="471">
        <v>179.2</v>
      </c>
      <c r="D7" s="154">
        <v>848.7</v>
      </c>
      <c r="E7" s="154">
        <v>965.1</v>
      </c>
      <c r="F7" s="162">
        <v>373.6049107142856</v>
      </c>
      <c r="G7" s="461">
        <v>13.715093672675849</v>
      </c>
    </row>
    <row r="8" spans="1:7" ht="12.75">
      <c r="A8" s="460">
        <v>2</v>
      </c>
      <c r="B8" s="161" t="s">
        <v>1309</v>
      </c>
      <c r="C8" s="154">
        <v>72.4</v>
      </c>
      <c r="D8" s="154">
        <v>404.8</v>
      </c>
      <c r="E8" s="154">
        <v>197.8</v>
      </c>
      <c r="F8" s="162">
        <v>459.1160220994475</v>
      </c>
      <c r="G8" s="461">
        <v>-51.13636363636363</v>
      </c>
    </row>
    <row r="9" spans="1:7" ht="12.75">
      <c r="A9" s="460">
        <v>3</v>
      </c>
      <c r="B9" s="161" t="s">
        <v>1347</v>
      </c>
      <c r="C9" s="154">
        <v>344.9</v>
      </c>
      <c r="D9" s="154">
        <v>319.1</v>
      </c>
      <c r="E9" s="154">
        <v>519.7</v>
      </c>
      <c r="F9" s="162">
        <v>-7.480429109886927</v>
      </c>
      <c r="G9" s="461">
        <v>62.86430586023192</v>
      </c>
    </row>
    <row r="10" spans="1:7" ht="12.75">
      <c r="A10" s="460">
        <v>4</v>
      </c>
      <c r="B10" s="161" t="s">
        <v>1348</v>
      </c>
      <c r="C10" s="154">
        <v>1.2</v>
      </c>
      <c r="D10" s="154">
        <v>1</v>
      </c>
      <c r="E10" s="154">
        <v>0</v>
      </c>
      <c r="F10" s="162">
        <v>-16.666666666666657</v>
      </c>
      <c r="G10" s="461">
        <v>-100</v>
      </c>
    </row>
    <row r="11" spans="1:7" ht="12.75">
      <c r="A11" s="460">
        <v>5</v>
      </c>
      <c r="B11" s="161" t="s">
        <v>1321</v>
      </c>
      <c r="C11" s="154">
        <v>375.9</v>
      </c>
      <c r="D11" s="154">
        <v>1292.5</v>
      </c>
      <c r="E11" s="154">
        <v>1127.1</v>
      </c>
      <c r="F11" s="162">
        <v>243.8414471934026</v>
      </c>
      <c r="G11" s="461">
        <v>-12.79690522243719</v>
      </c>
    </row>
    <row r="12" spans="1:7" ht="12.75">
      <c r="A12" s="460">
        <v>6</v>
      </c>
      <c r="B12" s="161" t="s">
        <v>1643</v>
      </c>
      <c r="C12" s="154">
        <v>928.5</v>
      </c>
      <c r="D12" s="154">
        <v>5118.3</v>
      </c>
      <c r="E12" s="154">
        <v>3564.6</v>
      </c>
      <c r="F12" s="162">
        <v>451.2439418416801</v>
      </c>
      <c r="G12" s="461">
        <v>-30.355782193306382</v>
      </c>
    </row>
    <row r="13" spans="1:7" ht="12.75">
      <c r="A13" s="460">
        <v>7</v>
      </c>
      <c r="B13" s="161" t="s">
        <v>1349</v>
      </c>
      <c r="C13" s="154">
        <v>4347.8</v>
      </c>
      <c r="D13" s="154">
        <v>4499</v>
      </c>
      <c r="E13" s="154">
        <v>3565.2</v>
      </c>
      <c r="F13" s="162">
        <v>3.4776208657252</v>
      </c>
      <c r="G13" s="461">
        <v>-20.75572349410983</v>
      </c>
    </row>
    <row r="14" spans="1:7" ht="12.75">
      <c r="A14" s="460">
        <v>8</v>
      </c>
      <c r="B14" s="161" t="s">
        <v>1350</v>
      </c>
      <c r="C14" s="154">
        <v>17.5</v>
      </c>
      <c r="D14" s="154">
        <v>57.2</v>
      </c>
      <c r="E14" s="154">
        <v>59</v>
      </c>
      <c r="F14" s="162">
        <v>226.85714285714283</v>
      </c>
      <c r="G14" s="461">
        <v>3.1468531468531467</v>
      </c>
    </row>
    <row r="15" spans="1:7" ht="12.75">
      <c r="A15" s="460">
        <v>9</v>
      </c>
      <c r="B15" s="161" t="s">
        <v>1351</v>
      </c>
      <c r="C15" s="154">
        <v>237.7</v>
      </c>
      <c r="D15" s="154">
        <v>238.2</v>
      </c>
      <c r="E15" s="154">
        <v>120.1</v>
      </c>
      <c r="F15" s="162">
        <v>0.210349179638186</v>
      </c>
      <c r="G15" s="461">
        <v>-49.580184718723764</v>
      </c>
    </row>
    <row r="16" spans="1:7" ht="12.75">
      <c r="A16" s="460">
        <v>10</v>
      </c>
      <c r="B16" s="161" t="s">
        <v>1352</v>
      </c>
      <c r="C16" s="154">
        <v>240.4</v>
      </c>
      <c r="D16" s="154">
        <v>293.4</v>
      </c>
      <c r="E16" s="154">
        <v>287.8</v>
      </c>
      <c r="F16" s="162">
        <v>22.04658901830281</v>
      </c>
      <c r="G16" s="461">
        <v>-1.9086571233810474</v>
      </c>
    </row>
    <row r="17" spans="1:7" ht="12.75">
      <c r="A17" s="460">
        <v>11</v>
      </c>
      <c r="B17" s="161" t="s">
        <v>1353</v>
      </c>
      <c r="C17" s="154">
        <v>48.9</v>
      </c>
      <c r="D17" s="154">
        <v>60.5</v>
      </c>
      <c r="E17" s="154">
        <v>77.3</v>
      </c>
      <c r="F17" s="162">
        <v>23.721881390593055</v>
      </c>
      <c r="G17" s="461">
        <v>27.768595041322314</v>
      </c>
    </row>
    <row r="18" spans="1:7" ht="12.75">
      <c r="A18" s="460">
        <v>12</v>
      </c>
      <c r="B18" s="161" t="s">
        <v>1354</v>
      </c>
      <c r="C18" s="154">
        <v>4511.9</v>
      </c>
      <c r="D18" s="154">
        <v>5198.4</v>
      </c>
      <c r="E18" s="154">
        <v>3628.1</v>
      </c>
      <c r="F18" s="162">
        <v>15.215319488463848</v>
      </c>
      <c r="G18" s="461">
        <v>-30.20737149892274</v>
      </c>
    </row>
    <row r="19" spans="1:7" ht="12.75">
      <c r="A19" s="470"/>
      <c r="B19" s="163" t="s">
        <v>1341</v>
      </c>
      <c r="C19" s="155">
        <v>6814.3</v>
      </c>
      <c r="D19" s="155">
        <v>5168.5</v>
      </c>
      <c r="E19" s="155">
        <v>5050.9</v>
      </c>
      <c r="F19" s="164">
        <v>-24.152150624422163</v>
      </c>
      <c r="G19" s="462">
        <v>-2.2753216600561217</v>
      </c>
    </row>
    <row r="20" spans="1:7" ht="13.5" thickBot="1">
      <c r="A20" s="534"/>
      <c r="B20" s="535" t="s">
        <v>1355</v>
      </c>
      <c r="C20" s="536">
        <v>18120.6</v>
      </c>
      <c r="D20" s="465">
        <v>23499.6</v>
      </c>
      <c r="E20" s="537">
        <v>19162.7</v>
      </c>
      <c r="F20" s="472">
        <v>29.68444753484988</v>
      </c>
      <c r="G20" s="473">
        <v>-18.455207748217006</v>
      </c>
    </row>
    <row r="21" spans="1:7" ht="13.5" thickTop="1">
      <c r="A21" s="9" t="s">
        <v>253</v>
      </c>
      <c r="G21" s="33"/>
    </row>
    <row r="22" ht="12.75">
      <c r="A22" s="9" t="s">
        <v>5</v>
      </c>
    </row>
  </sheetData>
  <mergeCells count="3">
    <mergeCell ref="A1:G1"/>
    <mergeCell ref="C4:E4"/>
    <mergeCell ref="F4:G4"/>
  </mergeCells>
  <printOptions/>
  <pageMargins left="0.75" right="0.75" top="1" bottom="1" header="0.5" footer="0.5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workbookViewId="0" topLeftCell="A1">
      <selection activeCell="B1" sqref="B1:H1"/>
    </sheetView>
  </sheetViews>
  <sheetFormatPr defaultColWidth="9.140625" defaultRowHeight="12.75"/>
  <cols>
    <col min="1" max="1" width="2.00390625" style="9" customWidth="1"/>
    <col min="2" max="2" width="4.421875" style="9" customWidth="1"/>
    <col min="3" max="3" width="31.140625" style="9" customWidth="1"/>
    <col min="4" max="8" width="9.8515625" style="9" customWidth="1"/>
    <col min="9" max="9" width="1.7109375" style="9" customWidth="1"/>
    <col min="10" max="16384" width="9.140625" style="9" customWidth="1"/>
  </cols>
  <sheetData>
    <row r="1" spans="2:8" s="21" customFormat="1" ht="15.75">
      <c r="B1" s="1626" t="s">
        <v>124</v>
      </c>
      <c r="C1" s="1626"/>
      <c r="D1" s="1626"/>
      <c r="E1" s="1626"/>
      <c r="F1" s="1626"/>
      <c r="G1" s="1626"/>
      <c r="H1" s="1626"/>
    </row>
    <row r="2" spans="2:8" s="21" customFormat="1" ht="15.75">
      <c r="B2" s="1832" t="s">
        <v>1530</v>
      </c>
      <c r="C2" s="1832"/>
      <c r="D2" s="1832"/>
      <c r="E2" s="1832"/>
      <c r="F2" s="1832"/>
      <c r="G2" s="1832"/>
      <c r="H2" s="1832"/>
    </row>
    <row r="3" spans="2:8" ht="13.5" thickBot="1">
      <c r="B3" s="1833" t="s">
        <v>1558</v>
      </c>
      <c r="C3" s="1833"/>
      <c r="D3" s="1833"/>
      <c r="E3" s="1833"/>
      <c r="F3" s="1833"/>
      <c r="G3" s="1833"/>
      <c r="H3" s="1833"/>
    </row>
    <row r="4" spans="1:9" s="17" customFormat="1" ht="15.75" customHeight="1" thickTop="1">
      <c r="A4" s="196"/>
      <c r="B4" s="446"/>
      <c r="C4" s="447"/>
      <c r="D4" s="1834" t="s">
        <v>564</v>
      </c>
      <c r="E4" s="1834"/>
      <c r="F4" s="1834"/>
      <c r="G4" s="1804" t="s">
        <v>439</v>
      </c>
      <c r="H4" s="1805"/>
      <c r="I4" s="196"/>
    </row>
    <row r="5" spans="1:9" s="73" customFormat="1" ht="16.5" customHeight="1">
      <c r="A5" s="197"/>
      <c r="B5" s="448"/>
      <c r="C5" s="131"/>
      <c r="D5" s="292" t="s">
        <v>398</v>
      </c>
      <c r="E5" s="292" t="s">
        <v>307</v>
      </c>
      <c r="F5" s="292" t="s">
        <v>437</v>
      </c>
      <c r="G5" s="292" t="s">
        <v>1476</v>
      </c>
      <c r="H5" s="449" t="s">
        <v>438</v>
      </c>
      <c r="I5" s="197"/>
    </row>
    <row r="6" spans="1:9" ht="12.75">
      <c r="A6" s="20"/>
      <c r="B6" s="450"/>
      <c r="C6" s="288" t="s">
        <v>463</v>
      </c>
      <c r="D6" s="289">
        <v>101737.289</v>
      </c>
      <c r="E6" s="293">
        <v>112949.91200000001</v>
      </c>
      <c r="F6" s="293">
        <v>153463.07899999997</v>
      </c>
      <c r="G6" s="289">
        <v>11.021153708941483</v>
      </c>
      <c r="H6" s="451">
        <v>35.868259020865764</v>
      </c>
      <c r="I6" s="100"/>
    </row>
    <row r="7" spans="1:9" ht="12.75">
      <c r="A7" s="20"/>
      <c r="B7" s="452">
        <v>1</v>
      </c>
      <c r="C7" s="290" t="s">
        <v>1356</v>
      </c>
      <c r="D7" s="60">
        <v>1420</v>
      </c>
      <c r="E7" s="36">
        <v>2162.476</v>
      </c>
      <c r="F7" s="36">
        <v>3217.7</v>
      </c>
      <c r="G7" s="60">
        <v>52.28704225352115</v>
      </c>
      <c r="H7" s="453">
        <v>48.79702711151478</v>
      </c>
      <c r="I7" s="100"/>
    </row>
    <row r="8" spans="1:9" ht="12.75">
      <c r="A8" s="20"/>
      <c r="B8" s="452">
        <v>2</v>
      </c>
      <c r="C8" s="290" t="s">
        <v>1531</v>
      </c>
      <c r="D8" s="60">
        <v>600.392</v>
      </c>
      <c r="E8" s="36">
        <v>546.565</v>
      </c>
      <c r="F8" s="36">
        <v>1026.3110000000001</v>
      </c>
      <c r="G8" s="60">
        <v>-8.965309331236924</v>
      </c>
      <c r="H8" s="453">
        <v>87.77473859467767</v>
      </c>
      <c r="I8" s="20"/>
    </row>
    <row r="9" spans="1:9" ht="12.75">
      <c r="A9" s="20"/>
      <c r="B9" s="452">
        <v>3</v>
      </c>
      <c r="C9" s="290" t="s">
        <v>1357</v>
      </c>
      <c r="D9" s="60">
        <v>421.4</v>
      </c>
      <c r="E9" s="36">
        <v>748.693</v>
      </c>
      <c r="F9" s="36">
        <v>635.8</v>
      </c>
      <c r="G9" s="60">
        <v>77.66801139060274</v>
      </c>
      <c r="H9" s="453">
        <v>-15.078677107973505</v>
      </c>
      <c r="I9" s="20"/>
    </row>
    <row r="10" spans="1:9" ht="12.75">
      <c r="A10" s="20"/>
      <c r="B10" s="452">
        <v>4</v>
      </c>
      <c r="C10" s="290" t="s">
        <v>1358</v>
      </c>
      <c r="D10" s="60">
        <v>214.4</v>
      </c>
      <c r="E10" s="36">
        <v>163.1</v>
      </c>
      <c r="F10" s="36">
        <v>435.8</v>
      </c>
      <c r="G10" s="60">
        <v>-23.92723880597015</v>
      </c>
      <c r="H10" s="453">
        <v>167.1980380134886</v>
      </c>
      <c r="I10" s="20"/>
    </row>
    <row r="11" spans="1:9" ht="12.75">
      <c r="A11" s="20"/>
      <c r="B11" s="452">
        <v>5</v>
      </c>
      <c r="C11" s="290" t="s">
        <v>1359</v>
      </c>
      <c r="D11" s="60">
        <v>392.6</v>
      </c>
      <c r="E11" s="36">
        <v>507.5</v>
      </c>
      <c r="F11" s="36">
        <v>682</v>
      </c>
      <c r="G11" s="60">
        <v>29.266428935303082</v>
      </c>
      <c r="H11" s="453">
        <v>34.38423645320202</v>
      </c>
      <c r="I11" s="20"/>
    </row>
    <row r="12" spans="1:9" ht="12.75">
      <c r="A12" s="20"/>
      <c r="B12" s="452">
        <v>6</v>
      </c>
      <c r="C12" s="290" t="s">
        <v>1360</v>
      </c>
      <c r="D12" s="60">
        <v>2132.6</v>
      </c>
      <c r="E12" s="36">
        <v>3776.742</v>
      </c>
      <c r="F12" s="36">
        <v>3733.3</v>
      </c>
      <c r="G12" s="60">
        <v>77.09565788239709</v>
      </c>
      <c r="H12" s="453">
        <v>-1.150250665785478</v>
      </c>
      <c r="I12" s="20"/>
    </row>
    <row r="13" spans="1:9" ht="12.75">
      <c r="A13" s="20"/>
      <c r="B13" s="452">
        <v>7</v>
      </c>
      <c r="C13" s="290" t="s">
        <v>1361</v>
      </c>
      <c r="D13" s="60">
        <v>315.7</v>
      </c>
      <c r="E13" s="36">
        <v>130.2</v>
      </c>
      <c r="F13" s="36">
        <v>1834.3</v>
      </c>
      <c r="G13" s="60">
        <v>-58.758314855875824</v>
      </c>
      <c r="H13" s="453" t="s">
        <v>436</v>
      </c>
      <c r="I13" s="20"/>
    </row>
    <row r="14" spans="1:9" ht="12.75">
      <c r="A14" s="20"/>
      <c r="B14" s="452">
        <v>8</v>
      </c>
      <c r="C14" s="290" t="s">
        <v>1299</v>
      </c>
      <c r="D14" s="60">
        <v>2430.1</v>
      </c>
      <c r="E14" s="36">
        <v>2447.439</v>
      </c>
      <c r="F14" s="36">
        <v>2821.3</v>
      </c>
      <c r="G14" s="60">
        <v>0.7135097321097987</v>
      </c>
      <c r="H14" s="453">
        <v>15.275600331611926</v>
      </c>
      <c r="I14" s="20"/>
    </row>
    <row r="15" spans="1:9" ht="12.75">
      <c r="A15" s="20"/>
      <c r="B15" s="452">
        <v>9</v>
      </c>
      <c r="C15" s="290" t="s">
        <v>1362</v>
      </c>
      <c r="D15" s="60">
        <v>847.7</v>
      </c>
      <c r="E15" s="36">
        <v>1467.363</v>
      </c>
      <c r="F15" s="36">
        <v>1992.8</v>
      </c>
      <c r="G15" s="60">
        <v>73.09932759230858</v>
      </c>
      <c r="H15" s="453">
        <v>35.80824921985902</v>
      </c>
      <c r="I15" s="20"/>
    </row>
    <row r="16" spans="1:9" ht="12.75">
      <c r="A16" s="20"/>
      <c r="B16" s="452">
        <v>10</v>
      </c>
      <c r="C16" s="290" t="s">
        <v>42</v>
      </c>
      <c r="D16" s="60">
        <v>3528.956</v>
      </c>
      <c r="E16" s="36">
        <v>5464.018999999999</v>
      </c>
      <c r="F16" s="36">
        <v>6210.656</v>
      </c>
      <c r="G16" s="60">
        <v>54.83386587988059</v>
      </c>
      <c r="H16" s="453">
        <v>13.664612074006357</v>
      </c>
      <c r="I16" s="20"/>
    </row>
    <row r="17" spans="1:9" ht="12.75">
      <c r="A17" s="20"/>
      <c r="B17" s="452">
        <v>11</v>
      </c>
      <c r="C17" s="290" t="s">
        <v>1363</v>
      </c>
      <c r="D17" s="60">
        <v>47.2</v>
      </c>
      <c r="E17" s="36">
        <v>61</v>
      </c>
      <c r="F17" s="36">
        <v>96.8</v>
      </c>
      <c r="G17" s="60">
        <v>29.237288135593218</v>
      </c>
      <c r="H17" s="453">
        <v>58.68852459016398</v>
      </c>
      <c r="I17" s="20"/>
    </row>
    <row r="18" spans="1:9" ht="12.75">
      <c r="A18" s="20"/>
      <c r="B18" s="452">
        <v>12</v>
      </c>
      <c r="C18" s="290" t="s">
        <v>1364</v>
      </c>
      <c r="D18" s="60">
        <v>518.1</v>
      </c>
      <c r="E18" s="36">
        <v>755.004</v>
      </c>
      <c r="F18" s="36">
        <v>1327.4</v>
      </c>
      <c r="G18" s="60">
        <v>45.72553561088594</v>
      </c>
      <c r="H18" s="453">
        <v>75.81363807344067</v>
      </c>
      <c r="I18" s="20"/>
    </row>
    <row r="19" spans="1:9" ht="12.75">
      <c r="A19" s="20"/>
      <c r="B19" s="452">
        <v>13</v>
      </c>
      <c r="C19" s="290" t="s">
        <v>1365</v>
      </c>
      <c r="D19" s="60">
        <v>207.1</v>
      </c>
      <c r="E19" s="36">
        <v>288.01599999999996</v>
      </c>
      <c r="F19" s="36">
        <v>268.7</v>
      </c>
      <c r="G19" s="60">
        <v>39.07098020280057</v>
      </c>
      <c r="H19" s="453">
        <v>-6.70657185711903</v>
      </c>
      <c r="I19" s="20"/>
    </row>
    <row r="20" spans="1:9" ht="12.75">
      <c r="A20" s="20"/>
      <c r="B20" s="452">
        <v>14</v>
      </c>
      <c r="C20" s="290" t="s">
        <v>1366</v>
      </c>
      <c r="D20" s="60">
        <v>96.7</v>
      </c>
      <c r="E20" s="36">
        <v>129</v>
      </c>
      <c r="F20" s="36">
        <v>184.7</v>
      </c>
      <c r="G20" s="60">
        <v>33.402275077559466</v>
      </c>
      <c r="H20" s="453">
        <v>43.17829457364337</v>
      </c>
      <c r="I20" s="20"/>
    </row>
    <row r="21" spans="1:9" ht="12.75">
      <c r="A21" s="20"/>
      <c r="B21" s="452">
        <v>15</v>
      </c>
      <c r="C21" s="290" t="s">
        <v>1367</v>
      </c>
      <c r="D21" s="60">
        <v>3271</v>
      </c>
      <c r="E21" s="36">
        <v>3594.8169999999996</v>
      </c>
      <c r="F21" s="36">
        <v>5417.4</v>
      </c>
      <c r="G21" s="60">
        <v>9.899633139712606</v>
      </c>
      <c r="H21" s="453">
        <v>50.7002999040007</v>
      </c>
      <c r="I21" s="20"/>
    </row>
    <row r="22" spans="1:9" ht="12.75">
      <c r="A22" s="20"/>
      <c r="B22" s="452">
        <v>16</v>
      </c>
      <c r="C22" s="290" t="s">
        <v>1368</v>
      </c>
      <c r="D22" s="60">
        <v>319</v>
      </c>
      <c r="E22" s="36">
        <v>471.069</v>
      </c>
      <c r="F22" s="36">
        <v>707.8</v>
      </c>
      <c r="G22" s="60">
        <v>47.670532915360496</v>
      </c>
      <c r="H22" s="453">
        <v>50.25399676055949</v>
      </c>
      <c r="I22" s="20"/>
    </row>
    <row r="23" spans="1:9" ht="12.75">
      <c r="A23" s="20"/>
      <c r="B23" s="452">
        <v>17</v>
      </c>
      <c r="C23" s="290" t="s">
        <v>1303</v>
      </c>
      <c r="D23" s="60">
        <v>610.2</v>
      </c>
      <c r="E23" s="36">
        <v>335.4</v>
      </c>
      <c r="F23" s="36">
        <v>322.1</v>
      </c>
      <c r="G23" s="60">
        <v>-45.034414945919366</v>
      </c>
      <c r="H23" s="453">
        <v>-3.965414430530714</v>
      </c>
      <c r="I23" s="20"/>
    </row>
    <row r="24" spans="1:9" ht="12.75">
      <c r="A24" s="20"/>
      <c r="B24" s="452">
        <v>18</v>
      </c>
      <c r="C24" s="290" t="s">
        <v>1369</v>
      </c>
      <c r="D24" s="60">
        <v>993.2</v>
      </c>
      <c r="E24" s="36">
        <v>850.838</v>
      </c>
      <c r="F24" s="36">
        <v>1074.8</v>
      </c>
      <c r="G24" s="60">
        <v>-14.333668948852207</v>
      </c>
      <c r="H24" s="453">
        <v>26.322519680597225</v>
      </c>
      <c r="I24" s="20"/>
    </row>
    <row r="25" spans="1:9" ht="12.75">
      <c r="A25" s="20"/>
      <c r="B25" s="452">
        <v>19</v>
      </c>
      <c r="C25" s="290" t="s">
        <v>43</v>
      </c>
      <c r="D25" s="60">
        <v>3575.865</v>
      </c>
      <c r="E25" s="36">
        <v>2315.6040000000003</v>
      </c>
      <c r="F25" s="36">
        <v>4036.95</v>
      </c>
      <c r="G25" s="60">
        <v>-35.24352848891105</v>
      </c>
      <c r="H25" s="453">
        <v>74.33680370218741</v>
      </c>
      <c r="I25" s="20"/>
    </row>
    <row r="26" spans="1:9" ht="12.75">
      <c r="A26" s="20"/>
      <c r="B26" s="452">
        <v>20</v>
      </c>
      <c r="C26" s="290" t="s">
        <v>1373</v>
      </c>
      <c r="D26" s="60">
        <v>295.9</v>
      </c>
      <c r="E26" s="36">
        <v>110.3</v>
      </c>
      <c r="F26" s="36">
        <v>104.6</v>
      </c>
      <c r="G26" s="60">
        <v>-62.72389320716457</v>
      </c>
      <c r="H26" s="453">
        <v>-5.167724388032639</v>
      </c>
      <c r="I26" s="20"/>
    </row>
    <row r="27" spans="1:9" ht="12.75">
      <c r="A27" s="20"/>
      <c r="B27" s="452">
        <v>21</v>
      </c>
      <c r="C27" s="290" t="s">
        <v>1374</v>
      </c>
      <c r="D27" s="60">
        <v>475.4</v>
      </c>
      <c r="E27" s="36">
        <v>240.104</v>
      </c>
      <c r="F27" s="36">
        <v>480.5</v>
      </c>
      <c r="G27" s="60">
        <v>-49.49432057214976</v>
      </c>
      <c r="H27" s="453">
        <v>100.12161396728084</v>
      </c>
      <c r="I27" s="20"/>
    </row>
    <row r="28" spans="1:9" ht="12.75">
      <c r="A28" s="20"/>
      <c r="B28" s="452">
        <v>22</v>
      </c>
      <c r="C28" s="290" t="s">
        <v>1312</v>
      </c>
      <c r="D28" s="60">
        <v>369.211</v>
      </c>
      <c r="E28" s="36">
        <v>297.233</v>
      </c>
      <c r="F28" s="36">
        <v>58.4</v>
      </c>
      <c r="G28" s="60">
        <v>-19.49508546603434</v>
      </c>
      <c r="H28" s="453">
        <v>-80.35211433454563</v>
      </c>
      <c r="I28" s="20"/>
    </row>
    <row r="29" spans="1:9" ht="12.75">
      <c r="A29" s="20"/>
      <c r="B29" s="452">
        <v>23</v>
      </c>
      <c r="C29" s="290" t="s">
        <v>1375</v>
      </c>
      <c r="D29" s="60">
        <v>7474.604</v>
      </c>
      <c r="E29" s="36">
        <v>6468.68</v>
      </c>
      <c r="F29" s="36">
        <v>12938.428999999998</v>
      </c>
      <c r="G29" s="60">
        <v>-13.457890210638581</v>
      </c>
      <c r="H29" s="453">
        <v>100.01652578269443</v>
      </c>
      <c r="I29" s="20"/>
    </row>
    <row r="30" spans="1:9" ht="12.75">
      <c r="A30" s="20"/>
      <c r="B30" s="452">
        <v>24</v>
      </c>
      <c r="C30" s="290" t="s">
        <v>44</v>
      </c>
      <c r="D30" s="60">
        <v>2138.408</v>
      </c>
      <c r="E30" s="36">
        <v>3154.1179999999995</v>
      </c>
      <c r="F30" s="36">
        <v>5621.033</v>
      </c>
      <c r="G30" s="60">
        <v>47.498419384888194</v>
      </c>
      <c r="H30" s="453">
        <v>78.21251456033039</v>
      </c>
      <c r="I30" s="20"/>
    </row>
    <row r="31" spans="1:9" ht="12.75">
      <c r="A31" s="20"/>
      <c r="B31" s="452">
        <v>25</v>
      </c>
      <c r="C31" s="290" t="s">
        <v>1376</v>
      </c>
      <c r="D31" s="60">
        <v>4895.1</v>
      </c>
      <c r="E31" s="36">
        <v>5744.2</v>
      </c>
      <c r="F31" s="36">
        <v>7185.1</v>
      </c>
      <c r="G31" s="60">
        <v>17.34591734591733</v>
      </c>
      <c r="H31" s="453">
        <v>25.08443299328019</v>
      </c>
      <c r="I31" s="20"/>
    </row>
    <row r="32" spans="1:9" ht="12.75">
      <c r="A32" s="20"/>
      <c r="B32" s="452">
        <v>26</v>
      </c>
      <c r="C32" s="290" t="s">
        <v>1377</v>
      </c>
      <c r="D32" s="60">
        <v>74</v>
      </c>
      <c r="E32" s="36">
        <v>66.32400000000001</v>
      </c>
      <c r="F32" s="36">
        <v>18.8</v>
      </c>
      <c r="G32" s="60">
        <v>-10.37297297297296</v>
      </c>
      <c r="H32" s="453">
        <v>-71.65430311802666</v>
      </c>
      <c r="I32" s="20"/>
    </row>
    <row r="33" spans="1:9" ht="12.75">
      <c r="A33" s="20"/>
      <c r="B33" s="452">
        <v>27</v>
      </c>
      <c r="C33" s="290" t="s">
        <v>1378</v>
      </c>
      <c r="D33" s="60">
        <v>4316</v>
      </c>
      <c r="E33" s="36">
        <v>6723.687000000001</v>
      </c>
      <c r="F33" s="36">
        <v>7411.7</v>
      </c>
      <c r="G33" s="60">
        <v>55.78514828544951</v>
      </c>
      <c r="H33" s="453">
        <v>10.232674424017631</v>
      </c>
      <c r="I33" s="20"/>
    </row>
    <row r="34" spans="1:9" ht="12.75">
      <c r="A34" s="20"/>
      <c r="B34" s="452">
        <v>28</v>
      </c>
      <c r="C34" s="290" t="s">
        <v>1379</v>
      </c>
      <c r="D34" s="60">
        <v>234.1</v>
      </c>
      <c r="E34" s="36">
        <v>235.8</v>
      </c>
      <c r="F34" s="36">
        <v>339.5</v>
      </c>
      <c r="G34" s="60">
        <v>0.7261853908586033</v>
      </c>
      <c r="H34" s="453">
        <v>43.97794741306194</v>
      </c>
      <c r="I34" s="20"/>
    </row>
    <row r="35" spans="1:9" ht="12.75">
      <c r="A35" s="20"/>
      <c r="B35" s="452">
        <v>29</v>
      </c>
      <c r="C35" s="290" t="s">
        <v>1319</v>
      </c>
      <c r="D35" s="60">
        <v>651.9</v>
      </c>
      <c r="E35" s="36">
        <v>1016.895</v>
      </c>
      <c r="F35" s="36">
        <v>1223.2</v>
      </c>
      <c r="G35" s="60">
        <v>55.98941555453291</v>
      </c>
      <c r="H35" s="453">
        <v>20.28773865541673</v>
      </c>
      <c r="I35" s="20"/>
    </row>
    <row r="36" spans="1:9" ht="12.75">
      <c r="A36" s="20"/>
      <c r="B36" s="452">
        <v>30</v>
      </c>
      <c r="C36" s="290" t="s">
        <v>1380</v>
      </c>
      <c r="D36" s="60">
        <v>37161.6</v>
      </c>
      <c r="E36" s="36">
        <v>37060.453</v>
      </c>
      <c r="F36" s="36">
        <v>45954.9</v>
      </c>
      <c r="G36" s="60">
        <v>-0.27218149918194</v>
      </c>
      <c r="H36" s="453">
        <v>23.999833461290905</v>
      </c>
      <c r="I36" s="20"/>
    </row>
    <row r="37" spans="1:9" ht="12.75">
      <c r="A37" s="20"/>
      <c r="B37" s="452">
        <v>31</v>
      </c>
      <c r="C37" s="290" t="s">
        <v>1381</v>
      </c>
      <c r="D37" s="60">
        <v>961.6</v>
      </c>
      <c r="E37" s="36">
        <v>639.381</v>
      </c>
      <c r="F37" s="36">
        <v>488.5</v>
      </c>
      <c r="G37" s="60">
        <v>-33.50863144758736</v>
      </c>
      <c r="H37" s="453">
        <v>-23.597979921205038</v>
      </c>
      <c r="I37" s="20"/>
    </row>
    <row r="38" spans="1:9" ht="12.75">
      <c r="A38" s="20"/>
      <c r="B38" s="452">
        <v>32</v>
      </c>
      <c r="C38" s="290" t="s">
        <v>1322</v>
      </c>
      <c r="D38" s="60">
        <v>130.4</v>
      </c>
      <c r="E38" s="36">
        <v>139.1</v>
      </c>
      <c r="F38" s="36">
        <v>105.9</v>
      </c>
      <c r="G38" s="60">
        <v>6.671779141104324</v>
      </c>
      <c r="H38" s="453">
        <v>-23.867721063982756</v>
      </c>
      <c r="I38" s="20"/>
    </row>
    <row r="39" spans="1:9" ht="12.75">
      <c r="A39" s="20"/>
      <c r="B39" s="452">
        <v>33</v>
      </c>
      <c r="C39" s="290" t="s">
        <v>1382</v>
      </c>
      <c r="D39" s="60">
        <v>447.4</v>
      </c>
      <c r="E39" s="36">
        <v>529.7810000000001</v>
      </c>
      <c r="F39" s="36">
        <v>740.9</v>
      </c>
      <c r="G39" s="60">
        <v>18.41327670987934</v>
      </c>
      <c r="H39" s="453">
        <v>39.85024000483216</v>
      </c>
      <c r="I39" s="20"/>
    </row>
    <row r="40" spans="1:9" ht="12.75">
      <c r="A40" s="20"/>
      <c r="B40" s="452">
        <v>34</v>
      </c>
      <c r="C40" s="290" t="s">
        <v>1383</v>
      </c>
      <c r="D40" s="60">
        <v>50</v>
      </c>
      <c r="E40" s="36">
        <v>54.18599999999999</v>
      </c>
      <c r="F40" s="36">
        <v>51.3</v>
      </c>
      <c r="G40" s="60">
        <v>8.371999999999986</v>
      </c>
      <c r="H40" s="453">
        <v>-5.326098992359633</v>
      </c>
      <c r="I40" s="20"/>
    </row>
    <row r="41" spans="1:9" ht="12.75">
      <c r="A41" s="20"/>
      <c r="B41" s="452">
        <v>35</v>
      </c>
      <c r="C41" s="290" t="s">
        <v>1349</v>
      </c>
      <c r="D41" s="60">
        <v>817.1</v>
      </c>
      <c r="E41" s="36">
        <v>1095.29</v>
      </c>
      <c r="F41" s="36">
        <v>1152.7</v>
      </c>
      <c r="G41" s="60">
        <v>34.04601639946151</v>
      </c>
      <c r="H41" s="453">
        <v>5.241534205552867</v>
      </c>
      <c r="I41" s="20"/>
    </row>
    <row r="42" spans="1:9" ht="12.75">
      <c r="A42" s="20"/>
      <c r="B42" s="452">
        <v>36</v>
      </c>
      <c r="C42" s="290" t="s">
        <v>1384</v>
      </c>
      <c r="D42" s="60">
        <v>755.9</v>
      </c>
      <c r="E42" s="36">
        <v>916.7</v>
      </c>
      <c r="F42" s="36">
        <v>1157.5</v>
      </c>
      <c r="G42" s="60">
        <v>21.27265511311019</v>
      </c>
      <c r="H42" s="453">
        <v>26.268135704156208</v>
      </c>
      <c r="I42" s="20"/>
    </row>
    <row r="43" spans="1:9" ht="12.75">
      <c r="A43" s="20"/>
      <c r="B43" s="452">
        <v>37</v>
      </c>
      <c r="C43" s="290" t="s">
        <v>1385</v>
      </c>
      <c r="D43" s="60">
        <v>156</v>
      </c>
      <c r="E43" s="36">
        <v>309.8</v>
      </c>
      <c r="F43" s="36">
        <v>419.3</v>
      </c>
      <c r="G43" s="60">
        <v>98.58974358974356</v>
      </c>
      <c r="H43" s="453">
        <v>35.34538411878634</v>
      </c>
      <c r="I43" s="20"/>
    </row>
    <row r="44" spans="1:9" ht="12.75">
      <c r="A44" s="20"/>
      <c r="B44" s="452">
        <v>38</v>
      </c>
      <c r="C44" s="290" t="s">
        <v>1386</v>
      </c>
      <c r="D44" s="60">
        <v>181.3</v>
      </c>
      <c r="E44" s="36">
        <v>205.3</v>
      </c>
      <c r="F44" s="36">
        <v>384.7</v>
      </c>
      <c r="G44" s="60">
        <v>13.237727523441805</v>
      </c>
      <c r="H44" s="453">
        <v>87.38431563565513</v>
      </c>
      <c r="I44" s="20"/>
    </row>
    <row r="45" spans="1:9" ht="12.75">
      <c r="A45" s="20"/>
      <c r="B45" s="452">
        <v>39</v>
      </c>
      <c r="C45" s="290" t="s">
        <v>1387</v>
      </c>
      <c r="D45" s="60">
        <v>77.6</v>
      </c>
      <c r="E45" s="36">
        <v>120.94800000000001</v>
      </c>
      <c r="F45" s="36">
        <v>128.1</v>
      </c>
      <c r="G45" s="60">
        <v>55.86082474226802</v>
      </c>
      <c r="H45" s="453">
        <v>5.913285048119832</v>
      </c>
      <c r="I45" s="20"/>
    </row>
    <row r="46" spans="1:9" ht="12.75">
      <c r="A46" s="20"/>
      <c r="B46" s="452">
        <v>40</v>
      </c>
      <c r="C46" s="290" t="s">
        <v>1388</v>
      </c>
      <c r="D46" s="60">
        <v>0.065</v>
      </c>
      <c r="E46" s="36">
        <v>15.47</v>
      </c>
      <c r="F46" s="36">
        <v>0</v>
      </c>
      <c r="G46" s="60" t="s">
        <v>436</v>
      </c>
      <c r="H46" s="453">
        <v>-100</v>
      </c>
      <c r="I46" s="20"/>
    </row>
    <row r="47" spans="1:9" ht="12.75">
      <c r="A47" s="20"/>
      <c r="B47" s="452">
        <v>41</v>
      </c>
      <c r="C47" s="290" t="s">
        <v>1389</v>
      </c>
      <c r="D47" s="60">
        <v>11.7</v>
      </c>
      <c r="E47" s="36">
        <v>474.4</v>
      </c>
      <c r="F47" s="36">
        <v>532.5</v>
      </c>
      <c r="G47" s="60" t="s">
        <v>436</v>
      </c>
      <c r="H47" s="453">
        <v>12.247048903878579</v>
      </c>
      <c r="I47" s="20"/>
    </row>
    <row r="48" spans="1:9" ht="12.75">
      <c r="A48" s="20"/>
      <c r="B48" s="452">
        <v>42</v>
      </c>
      <c r="C48" s="290" t="s">
        <v>1353</v>
      </c>
      <c r="D48" s="60">
        <v>14.2</v>
      </c>
      <c r="E48" s="36">
        <v>25.1</v>
      </c>
      <c r="F48" s="36">
        <v>23.7</v>
      </c>
      <c r="G48" s="60">
        <v>76.7605633802817</v>
      </c>
      <c r="H48" s="453">
        <v>-5.577689243027891</v>
      </c>
      <c r="I48" s="20"/>
    </row>
    <row r="49" spans="1:9" ht="12.75">
      <c r="A49" s="20"/>
      <c r="B49" s="452">
        <v>43</v>
      </c>
      <c r="C49" s="290" t="s">
        <v>1390</v>
      </c>
      <c r="D49" s="60">
        <v>1529.4</v>
      </c>
      <c r="E49" s="36">
        <v>2310.9429999999998</v>
      </c>
      <c r="F49" s="36">
        <v>2284.9</v>
      </c>
      <c r="G49" s="60">
        <v>51.10128154831958</v>
      </c>
      <c r="H49" s="453">
        <v>-1.1269425511576685</v>
      </c>
      <c r="I49" s="20"/>
    </row>
    <row r="50" spans="1:9" ht="12.75">
      <c r="A50" s="20"/>
      <c r="B50" s="452">
        <v>44</v>
      </c>
      <c r="C50" s="290" t="s">
        <v>1334</v>
      </c>
      <c r="D50" s="60">
        <v>2656.5</v>
      </c>
      <c r="E50" s="36">
        <v>2361.6</v>
      </c>
      <c r="F50" s="36">
        <v>2821.6</v>
      </c>
      <c r="G50" s="60">
        <v>-11.101072840203273</v>
      </c>
      <c r="H50" s="453">
        <v>19.478319783197847</v>
      </c>
      <c r="I50" s="20"/>
    </row>
    <row r="51" spans="1:9" ht="12.75">
      <c r="A51" s="20"/>
      <c r="B51" s="452">
        <v>45</v>
      </c>
      <c r="C51" s="290" t="s">
        <v>1391</v>
      </c>
      <c r="D51" s="60">
        <v>666.8</v>
      </c>
      <c r="E51" s="36">
        <v>914.757</v>
      </c>
      <c r="F51" s="36">
        <v>1612.7</v>
      </c>
      <c r="G51" s="60">
        <v>37.18611277744449</v>
      </c>
      <c r="H51" s="453">
        <v>76.2981862942836</v>
      </c>
      <c r="I51" s="20"/>
    </row>
    <row r="52" spans="1:9" ht="12.75">
      <c r="A52" s="20"/>
      <c r="B52" s="452">
        <v>46</v>
      </c>
      <c r="C52" s="290" t="s">
        <v>465</v>
      </c>
      <c r="D52" s="60">
        <v>400.1</v>
      </c>
      <c r="E52" s="36">
        <v>564.8</v>
      </c>
      <c r="F52" s="36">
        <v>766.9</v>
      </c>
      <c r="G52" s="60">
        <v>41.164708822794296</v>
      </c>
      <c r="H52" s="453">
        <v>35.78257790368269</v>
      </c>
      <c r="I52" s="20"/>
    </row>
    <row r="53" spans="1:9" ht="12.75">
      <c r="A53" s="20"/>
      <c r="B53" s="452">
        <v>47</v>
      </c>
      <c r="C53" s="290" t="s">
        <v>1392</v>
      </c>
      <c r="D53" s="60">
        <v>1365.0879999999997</v>
      </c>
      <c r="E53" s="36">
        <v>1151.4660000000001</v>
      </c>
      <c r="F53" s="36">
        <v>1447.6</v>
      </c>
      <c r="G53" s="60">
        <v>-15.64895449963663</v>
      </c>
      <c r="H53" s="453">
        <v>25.71799775243035</v>
      </c>
      <c r="I53" s="20"/>
    </row>
    <row r="54" spans="1:9" ht="12.75">
      <c r="A54" s="20"/>
      <c r="B54" s="452">
        <v>48</v>
      </c>
      <c r="C54" s="290" t="s">
        <v>1393</v>
      </c>
      <c r="D54" s="60">
        <v>10603.7</v>
      </c>
      <c r="E54" s="36">
        <v>13559.824999999997</v>
      </c>
      <c r="F54" s="36">
        <v>21558.8</v>
      </c>
      <c r="G54" s="60">
        <v>27.878240614125247</v>
      </c>
      <c r="H54" s="453">
        <v>58.99025245532303</v>
      </c>
      <c r="I54" s="20"/>
    </row>
    <row r="55" spans="1:9" ht="12.75">
      <c r="A55" s="20"/>
      <c r="B55" s="452">
        <v>49</v>
      </c>
      <c r="C55" s="290" t="s">
        <v>1394</v>
      </c>
      <c r="D55" s="60">
        <v>884</v>
      </c>
      <c r="E55" s="36">
        <v>228.42600000000002</v>
      </c>
      <c r="F55" s="36">
        <v>422.7</v>
      </c>
      <c r="G55" s="60">
        <v>-74.15995475113121</v>
      </c>
      <c r="H55" s="453">
        <v>85.04898741824485</v>
      </c>
      <c r="I55" s="20"/>
    </row>
    <row r="56" spans="1:9" ht="12.75">
      <c r="A56" s="20"/>
      <c r="B56" s="452"/>
      <c r="C56" s="294" t="s">
        <v>1341</v>
      </c>
      <c r="D56" s="68">
        <v>27287.811</v>
      </c>
      <c r="E56" s="35">
        <v>31420.487999999983</v>
      </c>
      <c r="F56" s="35">
        <v>42506.121000000014</v>
      </c>
      <c r="G56" s="289">
        <v>15.144772880462938</v>
      </c>
      <c r="H56" s="451">
        <v>35.28154304923601</v>
      </c>
      <c r="I56" s="20"/>
    </row>
    <row r="57" spans="1:9" ht="13.5" thickBot="1">
      <c r="A57" s="20"/>
      <c r="B57" s="531"/>
      <c r="C57" s="532" t="s">
        <v>1395</v>
      </c>
      <c r="D57" s="477">
        <v>129025.1</v>
      </c>
      <c r="E57" s="533">
        <v>144370.4</v>
      </c>
      <c r="F57" s="533">
        <v>195969.2</v>
      </c>
      <c r="G57" s="478">
        <v>11.893267279002288</v>
      </c>
      <c r="H57" s="479">
        <v>35.74056731850851</v>
      </c>
      <c r="I57" s="20"/>
    </row>
    <row r="58" spans="1:9" ht="13.5" thickTop="1">
      <c r="A58" s="20"/>
      <c r="B58" s="198" t="s">
        <v>5</v>
      </c>
      <c r="C58" s="198"/>
      <c r="D58" s="20"/>
      <c r="E58" s="20"/>
      <c r="F58" s="20"/>
      <c r="G58" s="20"/>
      <c r="H58" s="20"/>
      <c r="I58" s="20"/>
    </row>
    <row r="59" spans="1:9" ht="12.75">
      <c r="A59" s="20"/>
      <c r="B59" s="198" t="s">
        <v>253</v>
      </c>
      <c r="C59" s="198"/>
      <c r="D59" s="20"/>
      <c r="E59" s="20"/>
      <c r="F59" s="20"/>
      <c r="G59" s="20"/>
      <c r="H59" s="20"/>
      <c r="I59" s="20"/>
    </row>
    <row r="60" spans="1:9" ht="12.75">
      <c r="A60" s="20"/>
      <c r="B60" s="198"/>
      <c r="C60" s="198"/>
      <c r="D60" s="20"/>
      <c r="E60" s="20"/>
      <c r="F60" s="20"/>
      <c r="G60" s="20"/>
      <c r="H60" s="20"/>
      <c r="I60" s="20"/>
    </row>
    <row r="61" spans="1:9" ht="12.75">
      <c r="A61" s="20"/>
      <c r="B61" s="198"/>
      <c r="C61" s="198"/>
      <c r="D61" s="20"/>
      <c r="E61" s="20"/>
      <c r="F61" s="20"/>
      <c r="G61" s="20"/>
      <c r="H61" s="20"/>
      <c r="I61" s="20"/>
    </row>
    <row r="62" spans="1:9" s="24" customFormat="1" ht="15.75">
      <c r="A62" s="199"/>
      <c r="B62" s="200"/>
      <c r="C62" s="200"/>
      <c r="D62" s="199"/>
      <c r="E62" s="199"/>
      <c r="F62" s="199"/>
      <c r="G62" s="199"/>
      <c r="H62" s="199"/>
      <c r="I62" s="199"/>
    </row>
    <row r="63" spans="1:9" ht="12.75">
      <c r="A63" s="20"/>
      <c r="B63" s="198"/>
      <c r="C63" s="198"/>
      <c r="D63" s="20"/>
      <c r="E63" s="20"/>
      <c r="F63" s="20"/>
      <c r="G63" s="20"/>
      <c r="H63" s="20"/>
      <c r="I63" s="20"/>
    </row>
    <row r="64" spans="1:9" ht="12.75">
      <c r="A64" s="20"/>
      <c r="B64" s="198"/>
      <c r="C64" s="198"/>
      <c r="D64" s="20"/>
      <c r="E64" s="20"/>
      <c r="F64" s="20"/>
      <c r="G64" s="20"/>
      <c r="H64" s="20"/>
      <c r="I64" s="20"/>
    </row>
    <row r="65" spans="1:9" ht="12.75">
      <c r="A65" s="20"/>
      <c r="B65" s="198"/>
      <c r="C65" s="198"/>
      <c r="D65" s="20"/>
      <c r="E65" s="20"/>
      <c r="F65" s="20"/>
      <c r="G65" s="20"/>
      <c r="H65" s="20"/>
      <c r="I65" s="20"/>
    </row>
    <row r="66" spans="1:9" ht="12.75">
      <c r="A66" s="20"/>
      <c r="B66" s="198"/>
      <c r="C66" s="198"/>
      <c r="D66" s="20"/>
      <c r="E66" s="20"/>
      <c r="F66" s="20"/>
      <c r="G66" s="20"/>
      <c r="H66" s="20"/>
      <c r="I66" s="20"/>
    </row>
    <row r="67" spans="1:9" ht="12.75">
      <c r="A67" s="20"/>
      <c r="B67" s="198"/>
      <c r="C67" s="198"/>
      <c r="D67" s="20"/>
      <c r="E67" s="20"/>
      <c r="F67" s="20"/>
      <c r="G67" s="20"/>
      <c r="H67" s="20"/>
      <c r="I67" s="20"/>
    </row>
    <row r="68" spans="1:9" ht="12.75">
      <c r="A68" s="20"/>
      <c r="B68" s="198"/>
      <c r="C68" s="198"/>
      <c r="D68" s="20"/>
      <c r="E68" s="20"/>
      <c r="F68" s="20"/>
      <c r="G68" s="20"/>
      <c r="H68" s="20"/>
      <c r="I68" s="20"/>
    </row>
    <row r="69" spans="1:9" ht="12.75">
      <c r="A69" s="20"/>
      <c r="B69" s="198"/>
      <c r="C69" s="198"/>
      <c r="D69" s="20"/>
      <c r="E69" s="20"/>
      <c r="F69" s="20"/>
      <c r="G69" s="20"/>
      <c r="H69" s="20"/>
      <c r="I69" s="20"/>
    </row>
    <row r="70" spans="1:9" ht="12.75">
      <c r="A70" s="20"/>
      <c r="B70" s="198"/>
      <c r="C70" s="198"/>
      <c r="D70" s="20"/>
      <c r="E70" s="20"/>
      <c r="F70" s="20"/>
      <c r="G70" s="20"/>
      <c r="H70" s="20"/>
      <c r="I70" s="20"/>
    </row>
    <row r="71" spans="1:9" ht="12.75">
      <c r="A71" s="20"/>
      <c r="B71" s="198"/>
      <c r="C71" s="198"/>
      <c r="D71" s="20"/>
      <c r="E71" s="20"/>
      <c r="F71" s="20"/>
      <c r="G71" s="20"/>
      <c r="H71" s="20"/>
      <c r="I71" s="20"/>
    </row>
    <row r="72" spans="1:9" ht="12.75">
      <c r="A72" s="20"/>
      <c r="B72" s="20"/>
      <c r="C72" s="20"/>
      <c r="D72" s="20"/>
      <c r="E72" s="20"/>
      <c r="F72" s="20"/>
      <c r="G72" s="20"/>
      <c r="H72" s="20"/>
      <c r="I72" s="20"/>
    </row>
    <row r="74" ht="12.75" hidden="1"/>
    <row r="75" ht="12.75" hidden="1"/>
    <row r="76" ht="12.75" hidden="1"/>
    <row r="77" spans="4:6" ht="12.75" hidden="1">
      <c r="D77" s="9" t="s">
        <v>1532</v>
      </c>
      <c r="E77" s="9" t="s">
        <v>1532</v>
      </c>
      <c r="F77" s="9" t="s">
        <v>1532</v>
      </c>
    </row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</sheetData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workbookViewId="0" topLeftCell="A1">
      <selection activeCell="A1" sqref="A1:G1"/>
    </sheetView>
  </sheetViews>
  <sheetFormatPr defaultColWidth="9.140625" defaultRowHeight="12.75"/>
  <cols>
    <col min="1" max="1" width="4.7109375" style="9" customWidth="1"/>
    <col min="2" max="2" width="33.57421875" style="9" customWidth="1"/>
    <col min="3" max="3" width="10.8515625" style="9" customWidth="1"/>
    <col min="4" max="4" width="10.140625" style="9" customWidth="1"/>
    <col min="5" max="5" width="9.57421875" style="9" customWidth="1"/>
    <col min="6" max="6" width="8.57421875" style="9" customWidth="1"/>
    <col min="7" max="7" width="10.421875" style="9" customWidth="1"/>
    <col min="8" max="16384" width="9.140625" style="9" customWidth="1"/>
  </cols>
  <sheetData>
    <row r="1" spans="1:7" ht="15.75" customHeight="1">
      <c r="A1" s="1835" t="s">
        <v>125</v>
      </c>
      <c r="B1" s="1835"/>
      <c r="C1" s="1835"/>
      <c r="D1" s="1835"/>
      <c r="E1" s="1835"/>
      <c r="F1" s="1835"/>
      <c r="G1" s="1835"/>
    </row>
    <row r="2" spans="1:8" ht="15.75">
      <c r="A2" s="1836" t="s">
        <v>537</v>
      </c>
      <c r="B2" s="1836"/>
      <c r="C2" s="1836"/>
      <c r="D2" s="1836"/>
      <c r="E2" s="1836"/>
      <c r="F2" s="1836"/>
      <c r="G2" s="1836"/>
      <c r="H2" s="33"/>
    </row>
    <row r="3" spans="1:8" ht="13.5" thickBot="1">
      <c r="A3" s="94"/>
      <c r="B3" s="261"/>
      <c r="C3" s="261"/>
      <c r="D3" s="262"/>
      <c r="E3" s="262"/>
      <c r="F3" s="263"/>
      <c r="G3" s="99" t="s">
        <v>595</v>
      </c>
      <c r="H3" s="33"/>
    </row>
    <row r="4" spans="1:8" ht="13.5" thickTop="1">
      <c r="A4" s="454"/>
      <c r="B4" s="455"/>
      <c r="C4" s="1837" t="s">
        <v>564</v>
      </c>
      <c r="D4" s="1837"/>
      <c r="E4" s="1837"/>
      <c r="F4" s="1838" t="s">
        <v>439</v>
      </c>
      <c r="G4" s="1839"/>
      <c r="H4" s="11"/>
    </row>
    <row r="5" spans="1:7" ht="12.75">
      <c r="A5" s="456"/>
      <c r="B5" s="157"/>
      <c r="C5" s="156" t="s">
        <v>398</v>
      </c>
      <c r="D5" s="156" t="s">
        <v>307</v>
      </c>
      <c r="E5" s="156" t="s">
        <v>437</v>
      </c>
      <c r="F5" s="158" t="s">
        <v>1476</v>
      </c>
      <c r="G5" s="457" t="s">
        <v>438</v>
      </c>
    </row>
    <row r="6" spans="1:7" ht="12.75">
      <c r="A6" s="458"/>
      <c r="B6" s="159" t="s">
        <v>463</v>
      </c>
      <c r="C6" s="153">
        <v>54917.8</v>
      </c>
      <c r="D6" s="153">
        <v>86501.4</v>
      </c>
      <c r="E6" s="153">
        <v>114028.4</v>
      </c>
      <c r="F6" s="160">
        <v>57.510679597507504</v>
      </c>
      <c r="G6" s="459">
        <v>31.822606339319435</v>
      </c>
    </row>
    <row r="7" spans="1:7" ht="12.75">
      <c r="A7" s="460">
        <v>1</v>
      </c>
      <c r="B7" s="165" t="s">
        <v>1396</v>
      </c>
      <c r="C7" s="154">
        <v>966.5</v>
      </c>
      <c r="D7" s="154">
        <v>1503.7</v>
      </c>
      <c r="E7" s="154">
        <v>2106.8</v>
      </c>
      <c r="F7" s="162">
        <v>55.58199689601656</v>
      </c>
      <c r="G7" s="461">
        <v>40.10773425550309</v>
      </c>
    </row>
    <row r="8" spans="1:7" ht="12.75">
      <c r="A8" s="460">
        <v>2</v>
      </c>
      <c r="B8" s="165" t="s">
        <v>1397</v>
      </c>
      <c r="C8" s="154">
        <v>71.2</v>
      </c>
      <c r="D8" s="154">
        <v>78.5</v>
      </c>
      <c r="E8" s="154">
        <v>120.7</v>
      </c>
      <c r="F8" s="162">
        <v>10.252808988764059</v>
      </c>
      <c r="G8" s="461">
        <v>53.75796178343953</v>
      </c>
    </row>
    <row r="9" spans="1:7" ht="12.75">
      <c r="A9" s="460">
        <v>3</v>
      </c>
      <c r="B9" s="165" t="s">
        <v>1398</v>
      </c>
      <c r="C9" s="154">
        <v>1643.9</v>
      </c>
      <c r="D9" s="154">
        <v>2602.4</v>
      </c>
      <c r="E9" s="154">
        <v>3058.6</v>
      </c>
      <c r="F9" s="162">
        <v>58.3064663300687</v>
      </c>
      <c r="G9" s="461">
        <v>17.5299723332309</v>
      </c>
    </row>
    <row r="10" spans="1:7" ht="12.75">
      <c r="A10" s="460">
        <v>4</v>
      </c>
      <c r="B10" s="165" t="s">
        <v>1399</v>
      </c>
      <c r="C10" s="154">
        <v>12.9</v>
      </c>
      <c r="D10" s="154">
        <v>4.1</v>
      </c>
      <c r="E10" s="154">
        <v>3.6</v>
      </c>
      <c r="F10" s="162">
        <v>-68.2170542635659</v>
      </c>
      <c r="G10" s="461">
        <v>-12.195121951219505</v>
      </c>
    </row>
    <row r="11" spans="1:7" ht="12.75">
      <c r="A11" s="460">
        <v>5</v>
      </c>
      <c r="B11" s="165" t="s">
        <v>1400</v>
      </c>
      <c r="C11" s="154">
        <v>94.6</v>
      </c>
      <c r="D11" s="154">
        <v>1262.9</v>
      </c>
      <c r="E11" s="154">
        <v>155.7</v>
      </c>
      <c r="F11" s="162" t="s">
        <v>436</v>
      </c>
      <c r="G11" s="461">
        <v>-87.67123287671232</v>
      </c>
    </row>
    <row r="12" spans="1:7" ht="12.75">
      <c r="A12" s="460">
        <v>6</v>
      </c>
      <c r="B12" s="165" t="s">
        <v>1361</v>
      </c>
      <c r="C12" s="154">
        <v>19.6</v>
      </c>
      <c r="D12" s="154">
        <v>79.8</v>
      </c>
      <c r="E12" s="154">
        <v>703.5</v>
      </c>
      <c r="F12" s="162">
        <v>307.1428571428572</v>
      </c>
      <c r="G12" s="461">
        <v>781.5789473684209</v>
      </c>
    </row>
    <row r="13" spans="1:7" ht="12.75">
      <c r="A13" s="460">
        <v>7</v>
      </c>
      <c r="B13" s="165" t="s">
        <v>1401</v>
      </c>
      <c r="C13" s="154">
        <v>28.9</v>
      </c>
      <c r="D13" s="154">
        <v>31.8</v>
      </c>
      <c r="E13" s="154">
        <v>33.3</v>
      </c>
      <c r="F13" s="162">
        <v>10.034602076124571</v>
      </c>
      <c r="G13" s="461">
        <v>4.71698113207546</v>
      </c>
    </row>
    <row r="14" spans="1:7" ht="12.75">
      <c r="A14" s="460">
        <v>8</v>
      </c>
      <c r="B14" s="165" t="s">
        <v>1402</v>
      </c>
      <c r="C14" s="154">
        <v>112.3</v>
      </c>
      <c r="D14" s="154">
        <v>22.5</v>
      </c>
      <c r="E14" s="154">
        <v>29.2</v>
      </c>
      <c r="F14" s="162">
        <v>-79.96438112199466</v>
      </c>
      <c r="G14" s="461">
        <v>29.77777777777777</v>
      </c>
    </row>
    <row r="15" spans="1:7" ht="12.75">
      <c r="A15" s="460">
        <v>9</v>
      </c>
      <c r="B15" s="165" t="s">
        <v>1403</v>
      </c>
      <c r="C15" s="154">
        <v>9</v>
      </c>
      <c r="D15" s="154">
        <v>98.2</v>
      </c>
      <c r="E15" s="154">
        <v>17.4</v>
      </c>
      <c r="F15" s="162">
        <v>991.1111111111111</v>
      </c>
      <c r="G15" s="461">
        <v>-82.28105906313645</v>
      </c>
    </row>
    <row r="16" spans="1:7" ht="12.75">
      <c r="A16" s="460">
        <v>10</v>
      </c>
      <c r="B16" s="165" t="s">
        <v>466</v>
      </c>
      <c r="C16" s="154">
        <v>2081.2</v>
      </c>
      <c r="D16" s="154">
        <v>3394.5</v>
      </c>
      <c r="E16" s="154">
        <v>4922.6</v>
      </c>
      <c r="F16" s="162">
        <v>63.10301748990966</v>
      </c>
      <c r="G16" s="461">
        <v>45.01693916629844</v>
      </c>
    </row>
    <row r="17" spans="1:7" ht="12.75">
      <c r="A17" s="460">
        <v>11</v>
      </c>
      <c r="B17" s="165" t="s">
        <v>1404</v>
      </c>
      <c r="C17" s="154">
        <v>1725.2</v>
      </c>
      <c r="D17" s="154">
        <v>1667.2</v>
      </c>
      <c r="E17" s="154">
        <v>1416.5</v>
      </c>
      <c r="F17" s="162">
        <v>-3.361929051704152</v>
      </c>
      <c r="G17" s="461">
        <v>-15.037188099808063</v>
      </c>
    </row>
    <row r="18" spans="1:7" ht="12.75">
      <c r="A18" s="460">
        <v>12</v>
      </c>
      <c r="B18" s="165" t="s">
        <v>1405</v>
      </c>
      <c r="C18" s="154">
        <v>416</v>
      </c>
      <c r="D18" s="154">
        <v>2493.8</v>
      </c>
      <c r="E18" s="154">
        <v>684.1</v>
      </c>
      <c r="F18" s="162">
        <v>499.4711538461538</v>
      </c>
      <c r="G18" s="461">
        <v>-72.56796856203385</v>
      </c>
    </row>
    <row r="19" spans="1:7" ht="12.75">
      <c r="A19" s="460">
        <v>13</v>
      </c>
      <c r="B19" s="165" t="s">
        <v>1406</v>
      </c>
      <c r="C19" s="154">
        <v>60.6</v>
      </c>
      <c r="D19" s="154">
        <v>52.1</v>
      </c>
      <c r="E19" s="154">
        <v>241.1</v>
      </c>
      <c r="F19" s="162">
        <v>-14.02640264026401</v>
      </c>
      <c r="G19" s="461">
        <v>362.76391554702496</v>
      </c>
    </row>
    <row r="20" spans="1:7" ht="12.75">
      <c r="A20" s="460">
        <v>14</v>
      </c>
      <c r="B20" s="165" t="s">
        <v>1407</v>
      </c>
      <c r="C20" s="154">
        <v>4836.6</v>
      </c>
      <c r="D20" s="154">
        <v>2893.5</v>
      </c>
      <c r="E20" s="154">
        <v>1760.5</v>
      </c>
      <c r="F20" s="162">
        <v>-40.17491626349089</v>
      </c>
      <c r="G20" s="461">
        <v>-39.15673060307585</v>
      </c>
    </row>
    <row r="21" spans="1:7" ht="12.75">
      <c r="A21" s="460">
        <v>15</v>
      </c>
      <c r="B21" s="165" t="s">
        <v>1408</v>
      </c>
      <c r="C21" s="154">
        <v>1524.9</v>
      </c>
      <c r="D21" s="154">
        <v>3582</v>
      </c>
      <c r="E21" s="154">
        <v>3557.8</v>
      </c>
      <c r="F21" s="162">
        <v>134.90064922289986</v>
      </c>
      <c r="G21" s="461">
        <v>-0.6756002233389182</v>
      </c>
    </row>
    <row r="22" spans="1:7" ht="12.75">
      <c r="A22" s="460">
        <v>16</v>
      </c>
      <c r="B22" s="165" t="s">
        <v>1409</v>
      </c>
      <c r="C22" s="154">
        <v>0</v>
      </c>
      <c r="D22" s="154">
        <v>0</v>
      </c>
      <c r="E22" s="154">
        <v>0</v>
      </c>
      <c r="F22" s="162" t="s">
        <v>436</v>
      </c>
      <c r="G22" s="461" t="s">
        <v>436</v>
      </c>
    </row>
    <row r="23" spans="1:7" ht="12.75">
      <c r="A23" s="460">
        <v>17</v>
      </c>
      <c r="B23" s="165" t="s">
        <v>1410</v>
      </c>
      <c r="C23" s="154">
        <v>9.4</v>
      </c>
      <c r="D23" s="154">
        <v>44.4</v>
      </c>
      <c r="E23" s="154">
        <v>44.4</v>
      </c>
      <c r="F23" s="162">
        <v>372.340425531915</v>
      </c>
      <c r="G23" s="461">
        <v>-1.4210854715202004E-14</v>
      </c>
    </row>
    <row r="24" spans="1:7" ht="12.75">
      <c r="A24" s="460">
        <v>18</v>
      </c>
      <c r="B24" s="165" t="s">
        <v>1411</v>
      </c>
      <c r="C24" s="154">
        <v>428.4</v>
      </c>
      <c r="D24" s="154">
        <v>137.7</v>
      </c>
      <c r="E24" s="154">
        <v>26.2</v>
      </c>
      <c r="F24" s="162">
        <v>-67.85714285714286</v>
      </c>
      <c r="G24" s="461">
        <v>-80.97312999273784</v>
      </c>
    </row>
    <row r="25" spans="1:7" ht="12.75">
      <c r="A25" s="460">
        <v>19</v>
      </c>
      <c r="B25" s="165" t="s">
        <v>1412</v>
      </c>
      <c r="C25" s="154">
        <v>396.3</v>
      </c>
      <c r="D25" s="154">
        <v>867.8</v>
      </c>
      <c r="E25" s="154">
        <v>612.7</v>
      </c>
      <c r="F25" s="162">
        <v>118.97552359323745</v>
      </c>
      <c r="G25" s="461">
        <v>-29.39617423369441</v>
      </c>
    </row>
    <row r="26" spans="1:7" ht="12.75">
      <c r="A26" s="460">
        <v>20</v>
      </c>
      <c r="B26" s="165" t="s">
        <v>1413</v>
      </c>
      <c r="C26" s="154">
        <v>3557.6</v>
      </c>
      <c r="D26" s="154">
        <v>7720.5</v>
      </c>
      <c r="E26" s="154">
        <v>5872.2</v>
      </c>
      <c r="F26" s="162">
        <v>117.01427928940856</v>
      </c>
      <c r="G26" s="461">
        <v>-23.940159316106474</v>
      </c>
    </row>
    <row r="27" spans="1:7" ht="12.75">
      <c r="A27" s="460">
        <v>21</v>
      </c>
      <c r="B27" s="165" t="s">
        <v>1414</v>
      </c>
      <c r="C27" s="154">
        <v>47.8</v>
      </c>
      <c r="D27" s="154">
        <v>76.4</v>
      </c>
      <c r="E27" s="154">
        <v>52.2</v>
      </c>
      <c r="F27" s="162">
        <v>59.83263598326366</v>
      </c>
      <c r="G27" s="461">
        <v>-31.675392670157095</v>
      </c>
    </row>
    <row r="28" spans="1:7" ht="12.75">
      <c r="A28" s="460">
        <v>22</v>
      </c>
      <c r="B28" s="165" t="s">
        <v>1415</v>
      </c>
      <c r="C28" s="154">
        <v>12.4</v>
      </c>
      <c r="D28" s="154">
        <v>6.3</v>
      </c>
      <c r="E28" s="154">
        <v>41.2</v>
      </c>
      <c r="F28" s="162">
        <v>-49.193548387096754</v>
      </c>
      <c r="G28" s="461">
        <v>553.968253968254</v>
      </c>
    </row>
    <row r="29" spans="1:7" ht="12.75">
      <c r="A29" s="460">
        <v>23</v>
      </c>
      <c r="B29" s="165" t="s">
        <v>1416</v>
      </c>
      <c r="C29" s="154">
        <v>0</v>
      </c>
      <c r="D29" s="154">
        <v>60.4</v>
      </c>
      <c r="E29" s="154">
        <v>115.6</v>
      </c>
      <c r="F29" s="162" t="s">
        <v>436</v>
      </c>
      <c r="G29" s="461">
        <v>91.39072847682121</v>
      </c>
    </row>
    <row r="30" spans="1:7" ht="12.75">
      <c r="A30" s="460">
        <v>24</v>
      </c>
      <c r="B30" s="165" t="s">
        <v>1417</v>
      </c>
      <c r="C30" s="154">
        <v>187</v>
      </c>
      <c r="D30" s="154">
        <v>146.3</v>
      </c>
      <c r="E30" s="154">
        <v>242.6</v>
      </c>
      <c r="F30" s="162">
        <v>-21.76470588235297</v>
      </c>
      <c r="G30" s="461">
        <v>65.82365003417635</v>
      </c>
    </row>
    <row r="31" spans="1:7" ht="12.75">
      <c r="A31" s="460">
        <v>25</v>
      </c>
      <c r="B31" s="165" t="s">
        <v>1418</v>
      </c>
      <c r="C31" s="154">
        <v>3529.7</v>
      </c>
      <c r="D31" s="154">
        <v>13381.4</v>
      </c>
      <c r="E31" s="154">
        <v>39409.1</v>
      </c>
      <c r="F31" s="162">
        <v>279.1087061223334</v>
      </c>
      <c r="G31" s="461">
        <v>194.5065538732868</v>
      </c>
    </row>
    <row r="32" spans="1:7" ht="12.75">
      <c r="A32" s="460">
        <v>26</v>
      </c>
      <c r="B32" s="165" t="s">
        <v>1374</v>
      </c>
      <c r="C32" s="154">
        <v>36.8</v>
      </c>
      <c r="D32" s="154">
        <v>109.5</v>
      </c>
      <c r="E32" s="154">
        <v>49.3</v>
      </c>
      <c r="F32" s="162">
        <v>197.55434782608694</v>
      </c>
      <c r="G32" s="461">
        <v>-54.977168949771695</v>
      </c>
    </row>
    <row r="33" spans="1:7" ht="12.75">
      <c r="A33" s="460">
        <v>27</v>
      </c>
      <c r="B33" s="165" t="s">
        <v>1375</v>
      </c>
      <c r="C33" s="154">
        <v>597.4</v>
      </c>
      <c r="D33" s="154">
        <v>2946.4</v>
      </c>
      <c r="E33" s="154">
        <v>498.6</v>
      </c>
      <c r="F33" s="162">
        <v>393.2038834951457</v>
      </c>
      <c r="G33" s="461">
        <v>-83.07765408634265</v>
      </c>
    </row>
    <row r="34" spans="1:7" ht="12.75">
      <c r="A34" s="460">
        <v>28</v>
      </c>
      <c r="B34" s="165" t="s">
        <v>1419</v>
      </c>
      <c r="C34" s="154">
        <v>169.5</v>
      </c>
      <c r="D34" s="154">
        <v>275</v>
      </c>
      <c r="E34" s="154">
        <v>311.6</v>
      </c>
      <c r="F34" s="162">
        <v>62.24188790560473</v>
      </c>
      <c r="G34" s="461">
        <v>13.309090909090912</v>
      </c>
    </row>
    <row r="35" spans="1:7" ht="12.75">
      <c r="A35" s="460">
        <v>29</v>
      </c>
      <c r="B35" s="165" t="s">
        <v>1420</v>
      </c>
      <c r="C35" s="154">
        <v>1217.6</v>
      </c>
      <c r="D35" s="154">
        <v>1580.3</v>
      </c>
      <c r="E35" s="154">
        <v>1743.4</v>
      </c>
      <c r="F35" s="162">
        <v>29.78810775295662</v>
      </c>
      <c r="G35" s="461">
        <v>10.320825159779787</v>
      </c>
    </row>
    <row r="36" spans="1:7" ht="12.75">
      <c r="A36" s="460">
        <v>30</v>
      </c>
      <c r="B36" s="165" t="s">
        <v>1376</v>
      </c>
      <c r="C36" s="154">
        <v>1157.7</v>
      </c>
      <c r="D36" s="154">
        <v>2954.8</v>
      </c>
      <c r="E36" s="154">
        <v>2470.1</v>
      </c>
      <c r="F36" s="162">
        <v>155.23019780599464</v>
      </c>
      <c r="G36" s="461">
        <v>-16.40381751726005</v>
      </c>
    </row>
    <row r="37" spans="1:7" ht="12.75">
      <c r="A37" s="460">
        <v>31</v>
      </c>
      <c r="B37" s="165" t="s">
        <v>1421</v>
      </c>
      <c r="C37" s="154">
        <v>70.2</v>
      </c>
      <c r="D37" s="154">
        <v>204.4</v>
      </c>
      <c r="E37" s="154">
        <v>548.2</v>
      </c>
      <c r="F37" s="162">
        <v>191.16809116809117</v>
      </c>
      <c r="G37" s="461">
        <v>168.1996086105675</v>
      </c>
    </row>
    <row r="38" spans="1:7" ht="12.75">
      <c r="A38" s="460">
        <v>32</v>
      </c>
      <c r="B38" s="165" t="s">
        <v>1422</v>
      </c>
      <c r="C38" s="154">
        <v>3628.6</v>
      </c>
      <c r="D38" s="154">
        <v>5763.2</v>
      </c>
      <c r="E38" s="154">
        <v>6865.6</v>
      </c>
      <c r="F38" s="162">
        <v>58.827095849638965</v>
      </c>
      <c r="G38" s="461">
        <v>19.128262076624097</v>
      </c>
    </row>
    <row r="39" spans="1:7" ht="12.75">
      <c r="A39" s="460">
        <v>33</v>
      </c>
      <c r="B39" s="165" t="s">
        <v>1423</v>
      </c>
      <c r="C39" s="154">
        <v>280.9</v>
      </c>
      <c r="D39" s="154">
        <v>531.2</v>
      </c>
      <c r="E39" s="154">
        <v>495.3</v>
      </c>
      <c r="F39" s="162">
        <v>89.10644357422572</v>
      </c>
      <c r="G39" s="461">
        <v>-6.758283132530124</v>
      </c>
    </row>
    <row r="40" spans="1:7" ht="12.75">
      <c r="A40" s="460">
        <v>34</v>
      </c>
      <c r="B40" s="165" t="s">
        <v>1424</v>
      </c>
      <c r="C40" s="154">
        <v>806.5</v>
      </c>
      <c r="D40" s="154">
        <v>1199.2</v>
      </c>
      <c r="E40" s="154">
        <v>802.9</v>
      </c>
      <c r="F40" s="162">
        <v>48.69187848729072</v>
      </c>
      <c r="G40" s="461">
        <v>-33.04703135423614</v>
      </c>
    </row>
    <row r="41" spans="1:7" ht="12.75">
      <c r="A41" s="460">
        <v>35</v>
      </c>
      <c r="B41" s="165" t="s">
        <v>1425</v>
      </c>
      <c r="C41" s="154">
        <v>268.4</v>
      </c>
      <c r="D41" s="154">
        <v>371.7</v>
      </c>
      <c r="E41" s="154">
        <v>452.5</v>
      </c>
      <c r="F41" s="162">
        <v>38.48733233979138</v>
      </c>
      <c r="G41" s="461">
        <v>21.737960721011575</v>
      </c>
    </row>
    <row r="42" spans="1:7" ht="12.75">
      <c r="A42" s="460">
        <v>36</v>
      </c>
      <c r="B42" s="165" t="s">
        <v>1426</v>
      </c>
      <c r="C42" s="154">
        <v>114.2</v>
      </c>
      <c r="D42" s="154">
        <v>140.2</v>
      </c>
      <c r="E42" s="154">
        <v>126.6</v>
      </c>
      <c r="F42" s="162">
        <v>22.767075306479853</v>
      </c>
      <c r="G42" s="461">
        <v>-9.70042796005707</v>
      </c>
    </row>
    <row r="43" spans="1:7" ht="12.75">
      <c r="A43" s="460">
        <v>37</v>
      </c>
      <c r="B43" s="165" t="s">
        <v>1380</v>
      </c>
      <c r="C43" s="154">
        <v>424.3</v>
      </c>
      <c r="D43" s="154">
        <v>894.6</v>
      </c>
      <c r="E43" s="154">
        <v>1619.7</v>
      </c>
      <c r="F43" s="162">
        <v>110.84138581192553</v>
      </c>
      <c r="G43" s="461">
        <v>81.05298457411135</v>
      </c>
    </row>
    <row r="44" spans="1:7" ht="12.75">
      <c r="A44" s="460">
        <v>38</v>
      </c>
      <c r="B44" s="165" t="s">
        <v>1427</v>
      </c>
      <c r="C44" s="154">
        <v>258.2</v>
      </c>
      <c r="D44" s="154">
        <v>161.8</v>
      </c>
      <c r="E44" s="154">
        <v>362.3</v>
      </c>
      <c r="F44" s="162">
        <v>-37.33539891556933</v>
      </c>
      <c r="G44" s="461">
        <v>123.9184177997528</v>
      </c>
    </row>
    <row r="45" spans="1:7" ht="12.75">
      <c r="A45" s="460">
        <v>39</v>
      </c>
      <c r="B45" s="165" t="s">
        <v>1428</v>
      </c>
      <c r="C45" s="154">
        <v>3207.9</v>
      </c>
      <c r="D45" s="154">
        <v>3163.5</v>
      </c>
      <c r="E45" s="154">
        <v>5446.4</v>
      </c>
      <c r="F45" s="162">
        <v>-1.384083044982674</v>
      </c>
      <c r="G45" s="461">
        <v>72.16374269005846</v>
      </c>
    </row>
    <row r="46" spans="1:7" ht="12.75">
      <c r="A46" s="460">
        <v>40</v>
      </c>
      <c r="B46" s="165" t="s">
        <v>1429</v>
      </c>
      <c r="C46" s="154">
        <v>32.8</v>
      </c>
      <c r="D46" s="154">
        <v>135.6</v>
      </c>
      <c r="E46" s="154">
        <v>127.8</v>
      </c>
      <c r="F46" s="162">
        <v>313.4146341463414</v>
      </c>
      <c r="G46" s="461">
        <v>-5.7522123893805315</v>
      </c>
    </row>
    <row r="47" spans="1:7" ht="12.75">
      <c r="A47" s="460">
        <v>41</v>
      </c>
      <c r="B47" s="165" t="s">
        <v>1430</v>
      </c>
      <c r="C47" s="154">
        <v>5.5</v>
      </c>
      <c r="D47" s="154">
        <v>41</v>
      </c>
      <c r="E47" s="154">
        <v>31.8</v>
      </c>
      <c r="F47" s="162">
        <v>645.4545454545454</v>
      </c>
      <c r="G47" s="461">
        <v>-22.439024390243915</v>
      </c>
    </row>
    <row r="48" spans="1:7" ht="12.75">
      <c r="A48" s="460">
        <v>42</v>
      </c>
      <c r="B48" s="165" t="s">
        <v>1431</v>
      </c>
      <c r="C48" s="154">
        <v>1152</v>
      </c>
      <c r="D48" s="154">
        <v>317.7</v>
      </c>
      <c r="E48" s="154">
        <v>720.5</v>
      </c>
      <c r="F48" s="162">
        <v>-72.421875</v>
      </c>
      <c r="G48" s="461">
        <v>126.78627636134715</v>
      </c>
    </row>
    <row r="49" spans="1:7" ht="12.75">
      <c r="A49" s="460">
        <v>43</v>
      </c>
      <c r="B49" s="165" t="s">
        <v>1349</v>
      </c>
      <c r="C49" s="154">
        <v>1589.9</v>
      </c>
      <c r="D49" s="154">
        <v>3685.5</v>
      </c>
      <c r="E49" s="154">
        <v>969.7</v>
      </c>
      <c r="F49" s="162">
        <v>131.80703188879806</v>
      </c>
      <c r="G49" s="461">
        <v>-73.68878035544702</v>
      </c>
    </row>
    <row r="50" spans="1:7" ht="12.75">
      <c r="A50" s="460">
        <v>44</v>
      </c>
      <c r="B50" s="165" t="s">
        <v>1432</v>
      </c>
      <c r="C50" s="154">
        <v>606.5</v>
      </c>
      <c r="D50" s="154">
        <v>429.2</v>
      </c>
      <c r="E50" s="154">
        <v>409.3</v>
      </c>
      <c r="F50" s="162">
        <v>-29.233305853256383</v>
      </c>
      <c r="G50" s="461">
        <v>-4.63653308480896</v>
      </c>
    </row>
    <row r="51" spans="1:7" ht="12.75">
      <c r="A51" s="460">
        <v>45</v>
      </c>
      <c r="B51" s="165" t="s">
        <v>1433</v>
      </c>
      <c r="C51" s="154">
        <v>446.7</v>
      </c>
      <c r="D51" s="154">
        <v>1057.5</v>
      </c>
      <c r="E51" s="154">
        <v>2974.8</v>
      </c>
      <c r="F51" s="162">
        <v>136.73606447280054</v>
      </c>
      <c r="G51" s="461">
        <v>181.30496453900707</v>
      </c>
    </row>
    <row r="52" spans="1:7" ht="12.75">
      <c r="A52" s="460">
        <v>46</v>
      </c>
      <c r="B52" s="165" t="s">
        <v>1434</v>
      </c>
      <c r="C52" s="154">
        <v>233.7</v>
      </c>
      <c r="D52" s="154">
        <v>159.6</v>
      </c>
      <c r="E52" s="154">
        <v>137.1</v>
      </c>
      <c r="F52" s="162">
        <v>-31.707317073170728</v>
      </c>
      <c r="G52" s="461">
        <v>-14.097744360902254</v>
      </c>
    </row>
    <row r="53" spans="1:7" ht="12.75">
      <c r="A53" s="460">
        <v>47</v>
      </c>
      <c r="B53" s="165" t="s">
        <v>1435</v>
      </c>
      <c r="C53" s="154">
        <v>2.3</v>
      </c>
      <c r="D53" s="154">
        <v>218.4</v>
      </c>
      <c r="E53" s="154">
        <v>2084.1</v>
      </c>
      <c r="F53" s="162" t="s">
        <v>436</v>
      </c>
      <c r="G53" s="461">
        <v>854.258241758242</v>
      </c>
    </row>
    <row r="54" spans="1:7" ht="12.75">
      <c r="A54" s="460">
        <v>48</v>
      </c>
      <c r="B54" s="165" t="s">
        <v>1436</v>
      </c>
      <c r="C54" s="154">
        <v>68.2</v>
      </c>
      <c r="D54" s="154">
        <v>197.2</v>
      </c>
      <c r="E54" s="154">
        <v>834.5</v>
      </c>
      <c r="F54" s="162">
        <v>189.14956011730203</v>
      </c>
      <c r="G54" s="461">
        <v>323.1744421906694</v>
      </c>
    </row>
    <row r="55" spans="1:7" ht="12.75">
      <c r="A55" s="460">
        <v>49</v>
      </c>
      <c r="B55" s="165" t="s">
        <v>1437</v>
      </c>
      <c r="C55" s="154">
        <v>212.5</v>
      </c>
      <c r="D55" s="154">
        <v>156.5</v>
      </c>
      <c r="E55" s="154">
        <v>90.4</v>
      </c>
      <c r="F55" s="162">
        <v>-26.35294117647058</v>
      </c>
      <c r="G55" s="461">
        <v>-42.23642172523964</v>
      </c>
    </row>
    <row r="56" spans="1:7" ht="12.75">
      <c r="A56" s="460">
        <v>50</v>
      </c>
      <c r="B56" s="165" t="s">
        <v>1438</v>
      </c>
      <c r="C56" s="154">
        <v>106.1</v>
      </c>
      <c r="D56" s="154">
        <v>127.9</v>
      </c>
      <c r="E56" s="154">
        <v>326.5</v>
      </c>
      <c r="F56" s="162">
        <v>20.546654099905766</v>
      </c>
      <c r="G56" s="461">
        <v>155.27756059421426</v>
      </c>
    </row>
    <row r="57" spans="1:7" ht="12.75">
      <c r="A57" s="460">
        <v>51</v>
      </c>
      <c r="B57" s="165" t="s">
        <v>1439</v>
      </c>
      <c r="C57" s="154">
        <v>4473.4</v>
      </c>
      <c r="D57" s="154">
        <v>3539.6</v>
      </c>
      <c r="E57" s="154">
        <v>7236.9</v>
      </c>
      <c r="F57" s="162">
        <v>-20.874502615460287</v>
      </c>
      <c r="G57" s="461">
        <v>104.45530568425815</v>
      </c>
    </row>
    <row r="58" spans="1:7" ht="12.75">
      <c r="A58" s="460">
        <v>52</v>
      </c>
      <c r="B58" s="165" t="s">
        <v>1440</v>
      </c>
      <c r="C58" s="154">
        <v>340.6</v>
      </c>
      <c r="D58" s="154">
        <v>156.5</v>
      </c>
      <c r="E58" s="154">
        <v>260.7</v>
      </c>
      <c r="F58" s="162">
        <v>-54.05167351732237</v>
      </c>
      <c r="G58" s="461">
        <v>66.58146964856229</v>
      </c>
    </row>
    <row r="59" spans="1:7" ht="12.75">
      <c r="A59" s="460">
        <v>53</v>
      </c>
      <c r="B59" s="165" t="s">
        <v>1441</v>
      </c>
      <c r="C59" s="154">
        <v>1161.6</v>
      </c>
      <c r="D59" s="154">
        <v>654.2</v>
      </c>
      <c r="E59" s="154">
        <v>168.3</v>
      </c>
      <c r="F59" s="162">
        <v>-43.68112947658401</v>
      </c>
      <c r="G59" s="461">
        <v>-74.27392234790584</v>
      </c>
    </row>
    <row r="60" spans="1:7" ht="12.75">
      <c r="A60" s="460">
        <v>54</v>
      </c>
      <c r="B60" s="165" t="s">
        <v>1390</v>
      </c>
      <c r="C60" s="154">
        <v>1672.9</v>
      </c>
      <c r="D60" s="154">
        <v>2796.4</v>
      </c>
      <c r="E60" s="154">
        <v>1216.9</v>
      </c>
      <c r="F60" s="162">
        <v>67.15882599079444</v>
      </c>
      <c r="G60" s="461">
        <v>-56.48333571735088</v>
      </c>
    </row>
    <row r="61" spans="1:7" ht="12.75">
      <c r="A61" s="460">
        <v>55</v>
      </c>
      <c r="B61" s="165" t="s">
        <v>1442</v>
      </c>
      <c r="C61" s="154">
        <v>1284.4</v>
      </c>
      <c r="D61" s="154">
        <v>1917.3</v>
      </c>
      <c r="E61" s="154">
        <v>2382.4</v>
      </c>
      <c r="F61" s="162">
        <v>49.27592650264717</v>
      </c>
      <c r="G61" s="461">
        <v>24.258071246023036</v>
      </c>
    </row>
    <row r="62" spans="1:7" ht="12.75">
      <c r="A62" s="460">
        <v>56</v>
      </c>
      <c r="B62" s="165" t="s">
        <v>1443</v>
      </c>
      <c r="C62" s="154">
        <v>66.3</v>
      </c>
      <c r="D62" s="154">
        <v>403.1</v>
      </c>
      <c r="E62" s="154">
        <v>147.1</v>
      </c>
      <c r="F62" s="162">
        <v>507.99396681749636</v>
      </c>
      <c r="G62" s="461">
        <v>-63.507814438104695</v>
      </c>
    </row>
    <row r="63" spans="1:7" ht="12.75">
      <c r="A63" s="460">
        <v>57</v>
      </c>
      <c r="B63" s="165" t="s">
        <v>1444</v>
      </c>
      <c r="C63" s="154">
        <v>3941.3</v>
      </c>
      <c r="D63" s="154">
        <v>4766.8</v>
      </c>
      <c r="E63" s="154">
        <v>3404.9</v>
      </c>
      <c r="F63" s="162">
        <v>20.944865907188003</v>
      </c>
      <c r="G63" s="461">
        <v>-28.570529495678457</v>
      </c>
    </row>
    <row r="64" spans="1:7" ht="12.75">
      <c r="A64" s="460">
        <v>58</v>
      </c>
      <c r="B64" s="165" t="s">
        <v>1445</v>
      </c>
      <c r="C64" s="154">
        <v>48.6</v>
      </c>
      <c r="D64" s="154">
        <v>216.2</v>
      </c>
      <c r="E64" s="154">
        <v>323.1</v>
      </c>
      <c r="F64" s="162">
        <v>344.85596707818934</v>
      </c>
      <c r="G64" s="461">
        <v>49.444958371877874</v>
      </c>
    </row>
    <row r="65" spans="1:7" ht="12.75">
      <c r="A65" s="460">
        <v>59</v>
      </c>
      <c r="B65" s="165" t="s">
        <v>1446</v>
      </c>
      <c r="C65" s="154">
        <v>106.6</v>
      </c>
      <c r="D65" s="154">
        <v>137.6</v>
      </c>
      <c r="E65" s="154">
        <v>138.2</v>
      </c>
      <c r="F65" s="162">
        <v>29.080675422138853</v>
      </c>
      <c r="G65" s="461">
        <v>0.4360465116278789</v>
      </c>
    </row>
    <row r="66" spans="1:7" ht="12.75">
      <c r="A66" s="460">
        <v>60</v>
      </c>
      <c r="B66" s="165" t="s">
        <v>1451</v>
      </c>
      <c r="C66" s="154">
        <v>1728.2</v>
      </c>
      <c r="D66" s="154">
        <v>1428.7</v>
      </c>
      <c r="E66" s="154">
        <v>1383.8</v>
      </c>
      <c r="F66" s="162">
        <v>-17.330170119199167</v>
      </c>
      <c r="G66" s="461">
        <v>-3.1427171554559976</v>
      </c>
    </row>
    <row r="67" spans="1:7" ht="12.75">
      <c r="A67" s="460">
        <v>61</v>
      </c>
      <c r="B67" s="165" t="s">
        <v>1452</v>
      </c>
      <c r="C67" s="154">
        <v>114.3</v>
      </c>
      <c r="D67" s="154">
        <v>171.4</v>
      </c>
      <c r="E67" s="154">
        <v>139.6</v>
      </c>
      <c r="F67" s="162">
        <v>49.95625546806647</v>
      </c>
      <c r="G67" s="461">
        <v>-18.553092182030326</v>
      </c>
    </row>
    <row r="68" spans="1:7" ht="12.75">
      <c r="A68" s="460">
        <v>62</v>
      </c>
      <c r="B68" s="165" t="s">
        <v>1453</v>
      </c>
      <c r="C68" s="154">
        <v>918.7</v>
      </c>
      <c r="D68" s="154">
        <v>945.7</v>
      </c>
      <c r="E68" s="154">
        <v>1101.1</v>
      </c>
      <c r="F68" s="162">
        <v>2.9389354522695044</v>
      </c>
      <c r="G68" s="461">
        <v>16.432272390821637</v>
      </c>
    </row>
    <row r="69" spans="1:7" ht="12.75">
      <c r="A69" s="460">
        <v>63</v>
      </c>
      <c r="B69" s="165" t="s">
        <v>1454</v>
      </c>
      <c r="C69" s="154">
        <v>163.4</v>
      </c>
      <c r="D69" s="154">
        <v>73.5</v>
      </c>
      <c r="E69" s="154">
        <v>113.3</v>
      </c>
      <c r="F69" s="162">
        <v>-55.01835985312118</v>
      </c>
      <c r="G69" s="461">
        <v>54.149659863945544</v>
      </c>
    </row>
    <row r="70" spans="1:7" ht="12.75">
      <c r="A70" s="460">
        <v>64</v>
      </c>
      <c r="B70" s="165" t="s">
        <v>1472</v>
      </c>
      <c r="C70" s="154">
        <v>431.1</v>
      </c>
      <c r="D70" s="154">
        <v>264.3</v>
      </c>
      <c r="E70" s="154">
        <v>285.5</v>
      </c>
      <c r="F70" s="162">
        <v>-38.69171885873347</v>
      </c>
      <c r="G70" s="461">
        <v>8.02118804388951</v>
      </c>
    </row>
    <row r="71" spans="1:7" ht="12.75">
      <c r="A71" s="460"/>
      <c r="B71" s="166" t="s">
        <v>1341</v>
      </c>
      <c r="C71" s="155">
        <v>16734.4</v>
      </c>
      <c r="D71" s="155">
        <v>22725.8</v>
      </c>
      <c r="E71" s="155">
        <v>32987.9</v>
      </c>
      <c r="F71" s="164">
        <v>35.802897026484516</v>
      </c>
      <c r="G71" s="462">
        <v>45.15616611956435</v>
      </c>
    </row>
    <row r="72" spans="1:7" ht="13.5" thickBot="1">
      <c r="A72" s="463"/>
      <c r="B72" s="464" t="s">
        <v>1395</v>
      </c>
      <c r="C72" s="465">
        <v>71652.2</v>
      </c>
      <c r="D72" s="465">
        <v>109227.2</v>
      </c>
      <c r="E72" s="465">
        <v>147016.3</v>
      </c>
      <c r="F72" s="466">
        <v>52.440818286109845</v>
      </c>
      <c r="G72" s="467">
        <v>34.596785416086874</v>
      </c>
    </row>
    <row r="73" spans="1:7" ht="13.5" thickTop="1">
      <c r="A73" s="9" t="s">
        <v>5</v>
      </c>
      <c r="G73" s="33"/>
    </row>
    <row r="74" ht="12.75">
      <c r="A74" s="9" t="s">
        <v>253</v>
      </c>
    </row>
  </sheetData>
  <mergeCells count="4">
    <mergeCell ref="A1:G1"/>
    <mergeCell ref="A2:G2"/>
    <mergeCell ref="C4:E4"/>
    <mergeCell ref="F4:G4"/>
  </mergeCells>
  <printOptions horizontalCentered="1"/>
  <pageMargins left="0.75" right="0.75" top="1" bottom="1" header="0.5" footer="0.5"/>
  <pageSetup fitToHeight="1" fitToWidth="1" horizontalDpi="600" verticalDpi="600" orientation="portrait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workbookViewId="0" topLeftCell="A1">
      <selection activeCell="A1" sqref="A1:IV16384"/>
    </sheetView>
  </sheetViews>
  <sheetFormatPr defaultColWidth="9.140625" defaultRowHeight="12.75"/>
  <cols>
    <col min="1" max="1" width="4.7109375" style="9" customWidth="1"/>
    <col min="2" max="2" width="4.57421875" style="9" customWidth="1"/>
    <col min="3" max="3" width="4.421875" style="9" customWidth="1"/>
    <col min="4" max="4" width="3.8515625" style="9" customWidth="1"/>
    <col min="5" max="5" width="4.28125" style="9" customWidth="1"/>
    <col min="6" max="6" width="21.8515625" style="9" customWidth="1"/>
    <col min="7" max="7" width="9.140625" style="9" hidden="1" customWidth="1"/>
    <col min="8" max="8" width="9.140625" style="9" customWidth="1"/>
    <col min="9" max="9" width="10.140625" style="9" customWidth="1"/>
    <col min="10" max="10" width="9.140625" style="9" hidden="1" customWidth="1"/>
    <col min="11" max="11" width="9.28125" style="9" customWidth="1"/>
    <col min="12" max="12" width="9.421875" style="9" customWidth="1"/>
    <col min="13" max="13" width="10.00390625" style="9" customWidth="1"/>
    <col min="14" max="14" width="8.8515625" style="9" customWidth="1"/>
    <col min="15" max="15" width="10.28125" style="9" customWidth="1"/>
    <col min="16" max="17" width="9.140625" style="9" customWidth="1"/>
    <col min="18" max="18" width="10.00390625" style="9" bestFit="1" customWidth="1"/>
    <col min="19" max="16384" width="9.140625" style="9" customWidth="1"/>
  </cols>
  <sheetData>
    <row r="1" spans="1:15" ht="12.75">
      <c r="A1" s="1846" t="s">
        <v>120</v>
      </c>
      <c r="B1" s="1846"/>
      <c r="C1" s="1846"/>
      <c r="D1" s="1846"/>
      <c r="E1" s="1846"/>
      <c r="F1" s="1846"/>
      <c r="G1" s="1846"/>
      <c r="H1" s="1846"/>
      <c r="I1" s="1846"/>
      <c r="J1" s="1846"/>
      <c r="K1" s="1846"/>
      <c r="L1" s="1846"/>
      <c r="M1" s="1846"/>
      <c r="N1" s="1846"/>
      <c r="O1" s="1846"/>
    </row>
    <row r="2" spans="1:15" ht="15.75">
      <c r="A2" s="1847" t="s">
        <v>1552</v>
      </c>
      <c r="B2" s="1847"/>
      <c r="C2" s="1847"/>
      <c r="D2" s="1847"/>
      <c r="E2" s="1847"/>
      <c r="F2" s="1847"/>
      <c r="G2" s="1847"/>
      <c r="H2" s="1847"/>
      <c r="I2" s="1847"/>
      <c r="J2" s="1847"/>
      <c r="K2" s="1847"/>
      <c r="L2" s="1847"/>
      <c r="M2" s="1847"/>
      <c r="N2" s="1847"/>
      <c r="O2" s="1847"/>
    </row>
    <row r="3" spans="2:15" s="11" customFormat="1" ht="15.75" thickBot="1">
      <c r="B3" s="1848"/>
      <c r="C3" s="1848"/>
      <c r="D3" s="1848"/>
      <c r="E3" s="1848"/>
      <c r="F3" s="1848"/>
      <c r="O3" s="167" t="s">
        <v>144</v>
      </c>
    </row>
    <row r="4" spans="2:15" s="11" customFormat="1" ht="13.5" thickTop="1">
      <c r="B4" s="1849" t="s">
        <v>397</v>
      </c>
      <c r="C4" s="1850"/>
      <c r="D4" s="1850"/>
      <c r="E4" s="1850"/>
      <c r="F4" s="1851"/>
      <c r="G4" s="1858" t="s">
        <v>398</v>
      </c>
      <c r="H4" s="1850"/>
      <c r="I4" s="1851"/>
      <c r="J4" s="1858" t="s">
        <v>1476</v>
      </c>
      <c r="K4" s="1850"/>
      <c r="L4" s="1851"/>
      <c r="M4" s="1840" t="s">
        <v>1601</v>
      </c>
      <c r="N4" s="1842" t="s">
        <v>359</v>
      </c>
      <c r="O4" s="1843"/>
    </row>
    <row r="5" spans="2:15" s="11" customFormat="1" ht="12.75">
      <c r="B5" s="1852"/>
      <c r="C5" s="1853"/>
      <c r="D5" s="1853"/>
      <c r="E5" s="1853"/>
      <c r="F5" s="1854"/>
      <c r="G5" s="1859"/>
      <c r="H5" s="1856"/>
      <c r="I5" s="1857"/>
      <c r="J5" s="1859"/>
      <c r="K5" s="1856"/>
      <c r="L5" s="1857"/>
      <c r="M5" s="1841"/>
      <c r="N5" s="1844" t="s">
        <v>145</v>
      </c>
      <c r="O5" s="1845"/>
    </row>
    <row r="6" spans="2:15" s="11" customFormat="1" ht="12.75">
      <c r="B6" s="1855"/>
      <c r="C6" s="1856"/>
      <c r="D6" s="1856"/>
      <c r="E6" s="1856"/>
      <c r="F6" s="1857"/>
      <c r="G6" s="1403" t="s">
        <v>1602</v>
      </c>
      <c r="H6" s="1403" t="s">
        <v>143</v>
      </c>
      <c r="I6" s="1403" t="s">
        <v>467</v>
      </c>
      <c r="J6" s="1403" t="s">
        <v>1602</v>
      </c>
      <c r="K6" s="1403" t="s">
        <v>143</v>
      </c>
      <c r="L6" s="1403" t="s">
        <v>467</v>
      </c>
      <c r="M6" s="1403" t="s">
        <v>143</v>
      </c>
      <c r="N6" s="1403" t="s">
        <v>1476</v>
      </c>
      <c r="O6" s="1404" t="s">
        <v>438</v>
      </c>
    </row>
    <row r="7" spans="2:15" s="11" customFormat="1" ht="12.75">
      <c r="B7" s="300" t="s">
        <v>468</v>
      </c>
      <c r="G7" s="106">
        <v>8766.7</v>
      </c>
      <c r="H7" s="106">
        <v>15979.1</v>
      </c>
      <c r="I7" s="106">
        <v>23679.60000000005</v>
      </c>
      <c r="J7" s="106">
        <v>4828.7</v>
      </c>
      <c r="K7" s="106">
        <v>39581.6</v>
      </c>
      <c r="L7" s="28">
        <v>41437.3</v>
      </c>
      <c r="M7" s="1394">
        <v>-34585.79</v>
      </c>
      <c r="N7" s="4">
        <v>147.70856931867252</v>
      </c>
      <c r="O7" s="1206">
        <v>-187.37845362491663</v>
      </c>
    </row>
    <row r="8" spans="2:15" s="11" customFormat="1" ht="12.75">
      <c r="B8" s="300"/>
      <c r="C8" s="11" t="s">
        <v>478</v>
      </c>
      <c r="G8" s="106">
        <v>33692.2</v>
      </c>
      <c r="H8" s="106">
        <v>55693.6</v>
      </c>
      <c r="I8" s="106">
        <v>61971.1</v>
      </c>
      <c r="J8" s="106">
        <v>37917.3</v>
      </c>
      <c r="K8" s="106">
        <v>63810.2</v>
      </c>
      <c r="L8" s="28">
        <v>69906.8</v>
      </c>
      <c r="M8" s="1394">
        <v>57515.6</v>
      </c>
      <c r="N8" s="4">
        <v>14.573667351365325</v>
      </c>
      <c r="O8" s="1206">
        <v>-9.864567106826179</v>
      </c>
    </row>
    <row r="9" spans="2:15" s="11" customFormat="1" ht="12.75">
      <c r="B9" s="300"/>
      <c r="D9" s="11" t="s">
        <v>479</v>
      </c>
      <c r="G9" s="106">
        <v>0</v>
      </c>
      <c r="H9" s="106">
        <v>0</v>
      </c>
      <c r="I9" s="106">
        <v>0</v>
      </c>
      <c r="J9" s="106">
        <v>0</v>
      </c>
      <c r="K9" s="106">
        <v>0</v>
      </c>
      <c r="L9" s="28">
        <v>0</v>
      </c>
      <c r="M9" s="1394">
        <v>0</v>
      </c>
      <c r="N9" s="66" t="s">
        <v>436</v>
      </c>
      <c r="O9" s="453" t="s">
        <v>436</v>
      </c>
    </row>
    <row r="10" spans="2:15" s="11" customFormat="1" ht="12.75">
      <c r="B10" s="300"/>
      <c r="D10" s="11" t="s">
        <v>480</v>
      </c>
      <c r="G10" s="106">
        <v>33692.2</v>
      </c>
      <c r="H10" s="106">
        <v>55693.6</v>
      </c>
      <c r="I10" s="106">
        <v>61971.1</v>
      </c>
      <c r="J10" s="106">
        <v>37917.3</v>
      </c>
      <c r="K10" s="106">
        <v>63810.2</v>
      </c>
      <c r="L10" s="28">
        <v>69906.8</v>
      </c>
      <c r="M10" s="1394">
        <v>57515.6</v>
      </c>
      <c r="N10" s="4">
        <v>14.573667351365325</v>
      </c>
      <c r="O10" s="1206">
        <v>-9.864567106826179</v>
      </c>
    </row>
    <row r="11" spans="2:15" s="11" customFormat="1" ht="12.75">
      <c r="B11" s="300"/>
      <c r="C11" s="11" t="s">
        <v>481</v>
      </c>
      <c r="G11" s="106">
        <v>-79566</v>
      </c>
      <c r="H11" s="106">
        <v>-197285.8</v>
      </c>
      <c r="I11" s="106">
        <v>-217962.8</v>
      </c>
      <c r="J11" s="106">
        <v>-100766.2</v>
      </c>
      <c r="K11" s="106">
        <v>-248679.4</v>
      </c>
      <c r="L11" s="28">
        <v>-279227.8</v>
      </c>
      <c r="M11" s="1394">
        <v>-335669.3</v>
      </c>
      <c r="N11" s="4">
        <v>26.05032901506343</v>
      </c>
      <c r="O11" s="1206">
        <v>34.9807422729828</v>
      </c>
    </row>
    <row r="12" spans="2:15" s="11" customFormat="1" ht="12.75">
      <c r="B12" s="300"/>
      <c r="D12" s="11" t="s">
        <v>479</v>
      </c>
      <c r="G12" s="106">
        <v>-14032.9</v>
      </c>
      <c r="H12" s="106">
        <v>-37161.6</v>
      </c>
      <c r="I12" s="106">
        <v>-40815.7</v>
      </c>
      <c r="J12" s="106">
        <v>-19217.1</v>
      </c>
      <c r="K12" s="106">
        <v>-37018.4</v>
      </c>
      <c r="L12" s="28">
        <v>-41356.7</v>
      </c>
      <c r="M12" s="1394">
        <v>-45954.9</v>
      </c>
      <c r="N12" s="4">
        <v>-0.38534401102212257</v>
      </c>
      <c r="O12" s="1206">
        <v>24.14069759903183</v>
      </c>
    </row>
    <row r="13" spans="2:15" s="11" customFormat="1" ht="12.75">
      <c r="B13" s="300"/>
      <c r="D13" s="11" t="s">
        <v>480</v>
      </c>
      <c r="G13" s="106">
        <v>-65533.1</v>
      </c>
      <c r="H13" s="106">
        <v>-160124.2</v>
      </c>
      <c r="I13" s="106">
        <v>-177147.1</v>
      </c>
      <c r="J13" s="106">
        <v>-81549.1</v>
      </c>
      <c r="K13" s="106">
        <v>-211661</v>
      </c>
      <c r="L13" s="28">
        <v>-237871.1</v>
      </c>
      <c r="M13" s="1394">
        <v>-289714.4</v>
      </c>
      <c r="N13" s="4">
        <v>32.18551599321026</v>
      </c>
      <c r="O13" s="1206">
        <v>36.876609295052006</v>
      </c>
    </row>
    <row r="14" spans="2:15" s="11" customFormat="1" ht="12.75">
      <c r="B14" s="300"/>
      <c r="C14" s="11" t="s">
        <v>482</v>
      </c>
      <c r="G14" s="106">
        <v>-45873.8</v>
      </c>
      <c r="H14" s="106">
        <v>-141592.2</v>
      </c>
      <c r="I14" s="106">
        <v>-155991.7</v>
      </c>
      <c r="J14" s="106">
        <v>-62848.9</v>
      </c>
      <c r="K14" s="106">
        <v>-184869.2</v>
      </c>
      <c r="L14" s="28">
        <v>-209321</v>
      </c>
      <c r="M14" s="1394">
        <v>-278153.7</v>
      </c>
      <c r="N14" s="4">
        <v>30.5645367470807</v>
      </c>
      <c r="O14" s="1206">
        <v>50.45973044725676</v>
      </c>
    </row>
    <row r="15" spans="2:15" s="11" customFormat="1" ht="12.75">
      <c r="B15" s="300"/>
      <c r="C15" s="11" t="s">
        <v>483</v>
      </c>
      <c r="G15" s="106">
        <v>-81.29999999999836</v>
      </c>
      <c r="H15" s="106">
        <v>-9414.3</v>
      </c>
      <c r="I15" s="106">
        <v>-11092</v>
      </c>
      <c r="J15" s="106">
        <v>-2424.2</v>
      </c>
      <c r="K15" s="106">
        <v>-8264.30000000001</v>
      </c>
      <c r="L15" s="28">
        <v>-10478</v>
      </c>
      <c r="M15" s="1394">
        <v>-21261.99</v>
      </c>
      <c r="N15" s="4">
        <v>-12.215459460607683</v>
      </c>
      <c r="O15" s="1206">
        <v>157.2751473204019</v>
      </c>
    </row>
    <row r="16" spans="2:15" s="11" customFormat="1" ht="12.75">
      <c r="B16" s="300"/>
      <c r="D16" s="11" t="s">
        <v>440</v>
      </c>
      <c r="G16" s="106">
        <v>14897.1</v>
      </c>
      <c r="H16" s="106">
        <v>38119.3</v>
      </c>
      <c r="I16" s="106">
        <v>42236.1</v>
      </c>
      <c r="J16" s="106">
        <v>16394.2</v>
      </c>
      <c r="K16" s="106">
        <v>49452.2</v>
      </c>
      <c r="L16" s="28">
        <v>52830.1</v>
      </c>
      <c r="M16" s="1394">
        <v>41431.5</v>
      </c>
      <c r="N16" s="4">
        <v>29.73008423554471</v>
      </c>
      <c r="O16" s="1206">
        <v>-16.219096420381696</v>
      </c>
    </row>
    <row r="17" spans="2:15" s="11" customFormat="1" ht="12.75">
      <c r="B17" s="300"/>
      <c r="E17" s="11" t="s">
        <v>484</v>
      </c>
      <c r="G17" s="106">
        <v>6683.2</v>
      </c>
      <c r="H17" s="106">
        <v>17121</v>
      </c>
      <c r="I17" s="106">
        <v>18653.1</v>
      </c>
      <c r="J17" s="106">
        <v>5640.5</v>
      </c>
      <c r="K17" s="106">
        <v>26279.7</v>
      </c>
      <c r="L17" s="28">
        <v>27959.8</v>
      </c>
      <c r="M17" s="1394">
        <v>22358.9</v>
      </c>
      <c r="N17" s="4">
        <v>53.49395479236026</v>
      </c>
      <c r="O17" s="1206">
        <v>-14.919500603127126</v>
      </c>
    </row>
    <row r="18" spans="2:15" s="11" customFormat="1" ht="12.75">
      <c r="B18" s="300"/>
      <c r="E18" s="11" t="s">
        <v>485</v>
      </c>
      <c r="G18" s="106">
        <v>3645.3</v>
      </c>
      <c r="H18" s="106">
        <v>11947.9</v>
      </c>
      <c r="I18" s="106">
        <v>13301.8</v>
      </c>
      <c r="J18" s="106">
        <v>4970.4</v>
      </c>
      <c r="K18" s="106">
        <v>12127</v>
      </c>
      <c r="L18" s="28">
        <v>12734.4</v>
      </c>
      <c r="M18" s="1394">
        <v>5754.7</v>
      </c>
      <c r="N18" s="4">
        <v>1.499008193908556</v>
      </c>
      <c r="O18" s="1206">
        <v>-52.54638410159149</v>
      </c>
    </row>
    <row r="19" spans="2:15" s="11" customFormat="1" ht="12.75">
      <c r="B19" s="300"/>
      <c r="E19" s="11" t="s">
        <v>480</v>
      </c>
      <c r="G19" s="106">
        <v>4568.6</v>
      </c>
      <c r="H19" s="106">
        <v>9050.4</v>
      </c>
      <c r="I19" s="106">
        <v>10281.2</v>
      </c>
      <c r="J19" s="106">
        <v>5783.3</v>
      </c>
      <c r="K19" s="106">
        <v>11045.5</v>
      </c>
      <c r="L19" s="28">
        <v>12135.9</v>
      </c>
      <c r="M19" s="1394">
        <v>13317.9</v>
      </c>
      <c r="N19" s="4">
        <v>22.04432953239636</v>
      </c>
      <c r="O19" s="1206">
        <v>20.57308406138246</v>
      </c>
    </row>
    <row r="20" spans="2:15" s="11" customFormat="1" ht="12.75">
      <c r="B20" s="300"/>
      <c r="D20" s="11" t="s">
        <v>441</v>
      </c>
      <c r="G20" s="106">
        <v>-14978.4</v>
      </c>
      <c r="H20" s="106">
        <v>-47533.6</v>
      </c>
      <c r="I20" s="106">
        <v>-53328.1</v>
      </c>
      <c r="J20" s="106">
        <v>-18818.4</v>
      </c>
      <c r="K20" s="106">
        <v>-57716.5</v>
      </c>
      <c r="L20" s="106">
        <v>-63308.1</v>
      </c>
      <c r="M20" s="106">
        <v>-62693.49</v>
      </c>
      <c r="N20" s="4">
        <v>21.422530588888705</v>
      </c>
      <c r="O20" s="1206">
        <v>8.623166685436571</v>
      </c>
    </row>
    <row r="21" spans="2:15" s="11" customFormat="1" ht="12.75">
      <c r="B21" s="300"/>
      <c r="E21" s="11" t="s">
        <v>486</v>
      </c>
      <c r="G21" s="106">
        <v>-5955.7</v>
      </c>
      <c r="H21" s="106">
        <v>-19726</v>
      </c>
      <c r="I21" s="106">
        <v>-22675.9</v>
      </c>
      <c r="J21" s="106">
        <v>-7292.9</v>
      </c>
      <c r="K21" s="106">
        <v>-20697.5</v>
      </c>
      <c r="L21" s="28">
        <v>-22116.2</v>
      </c>
      <c r="M21" s="1394">
        <v>-21673.69</v>
      </c>
      <c r="N21" s="4">
        <v>4.92497211801683</v>
      </c>
      <c r="O21" s="1206">
        <v>4.716463340983204</v>
      </c>
    </row>
    <row r="22" spans="2:15" s="11" customFormat="1" ht="12.75">
      <c r="B22" s="300"/>
      <c r="E22" s="11" t="s">
        <v>484</v>
      </c>
      <c r="G22" s="106">
        <v>-5019.1</v>
      </c>
      <c r="H22" s="106">
        <v>-18991.6</v>
      </c>
      <c r="I22" s="106">
        <v>-20862</v>
      </c>
      <c r="J22" s="106">
        <v>-7024.4</v>
      </c>
      <c r="K22" s="106">
        <v>-28484.6</v>
      </c>
      <c r="L22" s="28">
        <v>-31396.3</v>
      </c>
      <c r="M22" s="1394">
        <v>-30157.4</v>
      </c>
      <c r="N22" s="4">
        <v>49.98525663977759</v>
      </c>
      <c r="O22" s="1206">
        <v>5.872646974154466</v>
      </c>
    </row>
    <row r="23" spans="2:15" s="11" customFormat="1" ht="12.75">
      <c r="B23" s="300"/>
      <c r="F23" s="37" t="s">
        <v>442</v>
      </c>
      <c r="G23" s="106"/>
      <c r="H23" s="106">
        <v>-6817.4</v>
      </c>
      <c r="I23" s="106">
        <v>-7373</v>
      </c>
      <c r="J23" s="106"/>
      <c r="K23" s="106">
        <v>-10975</v>
      </c>
      <c r="L23" s="28">
        <v>-12126</v>
      </c>
      <c r="M23" s="1394">
        <v>-11562.3</v>
      </c>
      <c r="N23" s="4">
        <v>60.98512629448177</v>
      </c>
      <c r="O23" s="1206">
        <v>5.351252847380404</v>
      </c>
    </row>
    <row r="24" spans="2:15" s="11" customFormat="1" ht="12.75">
      <c r="B24" s="300"/>
      <c r="E24" s="11" t="s">
        <v>480</v>
      </c>
      <c r="G24" s="106">
        <v>-4003.6</v>
      </c>
      <c r="H24" s="106">
        <v>-8816</v>
      </c>
      <c r="I24" s="106">
        <v>-9790.2</v>
      </c>
      <c r="J24" s="106">
        <v>-4501.1</v>
      </c>
      <c r="K24" s="106">
        <v>-8534.4</v>
      </c>
      <c r="L24" s="28">
        <v>-9795.6</v>
      </c>
      <c r="M24" s="1394">
        <v>-10862.4</v>
      </c>
      <c r="N24" s="4">
        <v>-3.1941923774954666</v>
      </c>
      <c r="O24" s="1206">
        <v>27.27784026996626</v>
      </c>
    </row>
    <row r="25" spans="1:15" s="11" customFormat="1" ht="12.75">
      <c r="A25" s="362"/>
      <c r="B25" s="300"/>
      <c r="C25" s="11" t="s">
        <v>487</v>
      </c>
      <c r="G25" s="106">
        <v>-45955.1</v>
      </c>
      <c r="H25" s="106">
        <v>-151006.5</v>
      </c>
      <c r="I25" s="106">
        <v>-167083.7</v>
      </c>
      <c r="J25" s="106">
        <v>-65273.1</v>
      </c>
      <c r="K25" s="106">
        <v>-193133.5</v>
      </c>
      <c r="L25" s="28">
        <v>-219799</v>
      </c>
      <c r="M25" s="1394">
        <v>-299415.69</v>
      </c>
      <c r="N25" s="4">
        <v>27.897474612020012</v>
      </c>
      <c r="O25" s="1206">
        <v>55.03042713977637</v>
      </c>
    </row>
    <row r="26" spans="1:15" s="11" customFormat="1" ht="12.75">
      <c r="A26" s="1395"/>
      <c r="B26" s="300"/>
      <c r="C26" s="11" t="s">
        <v>488</v>
      </c>
      <c r="G26" s="106">
        <v>-703.3</v>
      </c>
      <c r="H26" s="106">
        <v>6688.5</v>
      </c>
      <c r="I26" s="106">
        <v>7946.8</v>
      </c>
      <c r="J26" s="106">
        <v>2042.8</v>
      </c>
      <c r="K26" s="106">
        <v>10766.3</v>
      </c>
      <c r="L26" s="28">
        <v>11749.5</v>
      </c>
      <c r="M26" s="1394">
        <v>6853.7</v>
      </c>
      <c r="N26" s="4">
        <v>60.96733198774014</v>
      </c>
      <c r="O26" s="1206">
        <v>-36.34117570567418</v>
      </c>
    </row>
    <row r="27" spans="2:15" s="11" customFormat="1" ht="12.75">
      <c r="B27" s="300"/>
      <c r="D27" s="11" t="s">
        <v>443</v>
      </c>
      <c r="G27" s="106">
        <v>2561.1</v>
      </c>
      <c r="H27" s="106">
        <v>11792.4</v>
      </c>
      <c r="I27" s="106">
        <v>13447.7</v>
      </c>
      <c r="J27" s="106">
        <v>5649.1</v>
      </c>
      <c r="K27" s="106">
        <v>15258</v>
      </c>
      <c r="L27" s="28">
        <v>16506.6</v>
      </c>
      <c r="M27" s="1394">
        <v>12174.4</v>
      </c>
      <c r="N27" s="4">
        <v>29.38841966012008</v>
      </c>
      <c r="O27" s="1206">
        <v>-20.20972604535326</v>
      </c>
    </row>
    <row r="28" spans="2:15" s="11" customFormat="1" ht="12.75">
      <c r="B28" s="300"/>
      <c r="D28" s="11" t="s">
        <v>444</v>
      </c>
      <c r="G28" s="106">
        <v>-3264.4</v>
      </c>
      <c r="H28" s="106">
        <v>-5103.9</v>
      </c>
      <c r="I28" s="106">
        <v>-5500.9</v>
      </c>
      <c r="J28" s="106">
        <v>-3606.3</v>
      </c>
      <c r="K28" s="106">
        <v>-4491.7</v>
      </c>
      <c r="L28" s="28">
        <v>-4757.1</v>
      </c>
      <c r="M28" s="1394">
        <v>-5320.7</v>
      </c>
      <c r="N28" s="4">
        <v>-11.994749113423065</v>
      </c>
      <c r="O28" s="1206">
        <v>18.456263775407976</v>
      </c>
    </row>
    <row r="29" spans="2:15" s="11" customFormat="1" ht="12.75">
      <c r="B29" s="300"/>
      <c r="C29" s="11" t="s">
        <v>445</v>
      </c>
      <c r="G29" s="106">
        <v>-46658.4</v>
      </c>
      <c r="H29" s="106">
        <v>-144318</v>
      </c>
      <c r="I29" s="106">
        <v>-159136.9</v>
      </c>
      <c r="J29" s="106">
        <v>-63230.3</v>
      </c>
      <c r="K29" s="106">
        <v>-182367.2</v>
      </c>
      <c r="L29" s="28">
        <v>-208049.5</v>
      </c>
      <c r="M29" s="1394">
        <v>-292561.99</v>
      </c>
      <c r="N29" s="4">
        <v>26.36483321553792</v>
      </c>
      <c r="O29" s="1206">
        <v>60.424676147903774</v>
      </c>
    </row>
    <row r="30" spans="2:15" s="11" customFormat="1" ht="12.75">
      <c r="B30" s="300"/>
      <c r="C30" s="27" t="s">
        <v>493</v>
      </c>
      <c r="G30" s="106">
        <v>55425.1</v>
      </c>
      <c r="H30" s="106">
        <v>160297.1</v>
      </c>
      <c r="I30" s="106">
        <v>182816.5</v>
      </c>
      <c r="J30" s="106">
        <v>68059</v>
      </c>
      <c r="K30" s="106">
        <v>221948.8</v>
      </c>
      <c r="L30" s="28">
        <v>249486.8</v>
      </c>
      <c r="M30" s="1394">
        <v>257976.2</v>
      </c>
      <c r="N30" s="4">
        <v>38.460895424808044</v>
      </c>
      <c r="O30" s="1206">
        <v>16.23230222465723</v>
      </c>
    </row>
    <row r="31" spans="2:15" s="11" customFormat="1" ht="12.75">
      <c r="B31" s="300"/>
      <c r="D31" s="11" t="s">
        <v>446</v>
      </c>
      <c r="G31" s="106">
        <v>57289.5</v>
      </c>
      <c r="H31" s="106">
        <v>162712.4</v>
      </c>
      <c r="I31" s="106">
        <v>185462.9</v>
      </c>
      <c r="J31" s="106">
        <v>70624.1</v>
      </c>
      <c r="K31" s="106">
        <v>229371.4</v>
      </c>
      <c r="L31" s="28">
        <v>257461.3</v>
      </c>
      <c r="M31" s="1394">
        <v>262664.9</v>
      </c>
      <c r="N31" s="4">
        <v>40.967375565722094</v>
      </c>
      <c r="O31" s="1206">
        <v>14.515105196201459</v>
      </c>
    </row>
    <row r="32" spans="2:15" s="11" customFormat="1" ht="12.75">
      <c r="B32" s="300"/>
      <c r="E32" s="11" t="s">
        <v>494</v>
      </c>
      <c r="G32" s="106">
        <v>12710.5</v>
      </c>
      <c r="H32" s="106">
        <v>17866.1</v>
      </c>
      <c r="I32" s="106">
        <v>20993.2</v>
      </c>
      <c r="J32" s="106">
        <v>10946.8</v>
      </c>
      <c r="K32" s="106">
        <v>21848.1</v>
      </c>
      <c r="L32" s="28">
        <v>26796.2</v>
      </c>
      <c r="M32" s="1394">
        <v>24720.5</v>
      </c>
      <c r="N32" s="4">
        <v>22.288020329002975</v>
      </c>
      <c r="O32" s="1206">
        <v>13.147138652789037</v>
      </c>
    </row>
    <row r="33" spans="2:15" s="11" customFormat="1" ht="12.75">
      <c r="B33" s="300"/>
      <c r="E33" s="11" t="s">
        <v>447</v>
      </c>
      <c r="G33" s="106">
        <v>36060</v>
      </c>
      <c r="H33" s="106">
        <v>125108.8</v>
      </c>
      <c r="I33" s="106">
        <v>142682.7</v>
      </c>
      <c r="J33" s="106">
        <v>53455.6</v>
      </c>
      <c r="K33" s="106">
        <v>188880.8</v>
      </c>
      <c r="L33" s="28">
        <v>209698.5</v>
      </c>
      <c r="M33" s="1394">
        <v>211167.9</v>
      </c>
      <c r="N33" s="4">
        <v>50.9732328980855</v>
      </c>
      <c r="O33" s="1206">
        <v>11.799558239905807</v>
      </c>
    </row>
    <row r="34" spans="2:15" s="11" customFormat="1" ht="12.75">
      <c r="B34" s="300"/>
      <c r="E34" s="11" t="s">
        <v>495</v>
      </c>
      <c r="G34" s="106">
        <v>7269.6</v>
      </c>
      <c r="H34" s="106">
        <v>16977.6</v>
      </c>
      <c r="I34" s="106">
        <v>18789.9</v>
      </c>
      <c r="J34" s="106">
        <v>6221.7</v>
      </c>
      <c r="K34" s="106">
        <v>15847.3</v>
      </c>
      <c r="L34" s="28">
        <v>17755.4</v>
      </c>
      <c r="M34" s="1394">
        <v>24058.3</v>
      </c>
      <c r="N34" s="4">
        <v>-6.657595891056448</v>
      </c>
      <c r="O34" s="1206">
        <v>51.813242634391976</v>
      </c>
    </row>
    <row r="35" spans="2:15" s="11" customFormat="1" ht="12.75">
      <c r="B35" s="300"/>
      <c r="E35" s="11" t="s">
        <v>496</v>
      </c>
      <c r="G35" s="106">
        <v>1249.4</v>
      </c>
      <c r="H35" s="106">
        <v>2759.9</v>
      </c>
      <c r="I35" s="106">
        <v>2997.1</v>
      </c>
      <c r="J35" s="106">
        <v>0</v>
      </c>
      <c r="K35" s="106">
        <v>2795.2</v>
      </c>
      <c r="L35" s="28">
        <v>3211.2</v>
      </c>
      <c r="M35" s="1394">
        <v>2718.2</v>
      </c>
      <c r="N35" s="4">
        <v>1.2790318489800256</v>
      </c>
      <c r="O35" s="453">
        <v>-2.754722381224957</v>
      </c>
    </row>
    <row r="36" spans="2:15" s="11" customFormat="1" ht="12.75">
      <c r="B36" s="300"/>
      <c r="D36" s="11" t="s">
        <v>448</v>
      </c>
      <c r="G36" s="106">
        <v>-1864.4</v>
      </c>
      <c r="H36" s="106">
        <v>-2415.3</v>
      </c>
      <c r="I36" s="106">
        <v>-2646.4</v>
      </c>
      <c r="J36" s="106">
        <v>-2565.1</v>
      </c>
      <c r="K36" s="106">
        <v>-7422.6</v>
      </c>
      <c r="L36" s="28">
        <v>-7974.5</v>
      </c>
      <c r="M36" s="1394">
        <v>-4688.7</v>
      </c>
      <c r="N36" s="4">
        <v>207.31586138367905</v>
      </c>
      <c r="O36" s="1206">
        <v>-36.832107347829606</v>
      </c>
    </row>
    <row r="37" spans="2:15" s="11" customFormat="1" ht="12.75">
      <c r="B37" s="866" t="s">
        <v>497</v>
      </c>
      <c r="C37" s="1396" t="s">
        <v>498</v>
      </c>
      <c r="D37" s="1396"/>
      <c r="E37" s="1396"/>
      <c r="F37" s="1396"/>
      <c r="G37" s="105">
        <v>696.8</v>
      </c>
      <c r="H37" s="105">
        <v>7528.1</v>
      </c>
      <c r="I37" s="105">
        <v>7912.5</v>
      </c>
      <c r="J37" s="105">
        <v>2200.2</v>
      </c>
      <c r="K37" s="105">
        <v>6036.1</v>
      </c>
      <c r="L37" s="111">
        <v>6231</v>
      </c>
      <c r="M37" s="1397">
        <v>11508</v>
      </c>
      <c r="N37" s="3">
        <v>-19.819077854970043</v>
      </c>
      <c r="O37" s="1398">
        <v>90.65290502145425</v>
      </c>
    </row>
    <row r="38" spans="2:15" s="11" customFormat="1" ht="12.75">
      <c r="B38" s="321" t="s">
        <v>499</v>
      </c>
      <c r="C38" s="321"/>
      <c r="D38" s="1399"/>
      <c r="E38" s="1399"/>
      <c r="F38" s="1399"/>
      <c r="G38" s="107">
        <v>9463.5</v>
      </c>
      <c r="H38" s="107">
        <v>23507.2</v>
      </c>
      <c r="I38" s="107">
        <v>31592.10000000005</v>
      </c>
      <c r="J38" s="107">
        <v>7028.899999999994</v>
      </c>
      <c r="K38" s="107">
        <v>45617.7</v>
      </c>
      <c r="L38" s="61">
        <v>47668.3</v>
      </c>
      <c r="M38" s="1400">
        <v>-23077.79</v>
      </c>
      <c r="N38" s="5">
        <v>94.0584161448407</v>
      </c>
      <c r="O38" s="1401">
        <v>-150.58955186254457</v>
      </c>
    </row>
    <row r="39" spans="2:15" s="11" customFormat="1" ht="12.75">
      <c r="B39" s="300" t="s">
        <v>500</v>
      </c>
      <c r="C39" s="11" t="s">
        <v>501</v>
      </c>
      <c r="G39" s="106">
        <v>-19751.1</v>
      </c>
      <c r="H39" s="106">
        <v>7985.6</v>
      </c>
      <c r="I39" s="106">
        <v>11032.6</v>
      </c>
      <c r="J39" s="106">
        <v>517.1</v>
      </c>
      <c r="K39" s="106">
        <v>17679</v>
      </c>
      <c r="L39" s="106">
        <v>18049.8</v>
      </c>
      <c r="M39" s="1394">
        <v>4803.8</v>
      </c>
      <c r="N39" s="106">
        <v>121.3859947906231</v>
      </c>
      <c r="O39" s="1206">
        <v>-72.82764862265965</v>
      </c>
    </row>
    <row r="40" spans="2:15" s="11" customFormat="1" ht="12.75">
      <c r="B40" s="300"/>
      <c r="C40" s="11" t="s">
        <v>502</v>
      </c>
      <c r="G40" s="106">
        <v>-34.4</v>
      </c>
      <c r="H40" s="106">
        <v>282.5</v>
      </c>
      <c r="I40" s="106">
        <v>293.9</v>
      </c>
      <c r="J40" s="106">
        <v>22.9</v>
      </c>
      <c r="K40" s="106">
        <v>1822.6</v>
      </c>
      <c r="L40" s="28">
        <v>1829.2</v>
      </c>
      <c r="M40" s="1394">
        <v>2414.6</v>
      </c>
      <c r="N40" s="4">
        <v>545.1681415929203</v>
      </c>
      <c r="O40" s="1206">
        <v>32.48107099747614</v>
      </c>
    </row>
    <row r="41" spans="2:15" s="11" customFormat="1" ht="12.75">
      <c r="B41" s="300"/>
      <c r="C41" s="11" t="s">
        <v>503</v>
      </c>
      <c r="G41" s="106">
        <v>0</v>
      </c>
      <c r="H41" s="106">
        <v>0</v>
      </c>
      <c r="I41" s="106">
        <v>0</v>
      </c>
      <c r="J41" s="106">
        <v>0</v>
      </c>
      <c r="K41" s="106">
        <v>0</v>
      </c>
      <c r="L41" s="28">
        <v>0</v>
      </c>
      <c r="M41" s="1394">
        <v>0</v>
      </c>
      <c r="N41" s="66" t="s">
        <v>436</v>
      </c>
      <c r="O41" s="453" t="s">
        <v>436</v>
      </c>
    </row>
    <row r="42" spans="2:15" s="11" customFormat="1" ht="12.75">
      <c r="B42" s="300"/>
      <c r="C42" s="11" t="s">
        <v>449</v>
      </c>
      <c r="G42" s="106">
        <v>-18003.4</v>
      </c>
      <c r="H42" s="106">
        <v>-10167.5</v>
      </c>
      <c r="I42" s="106">
        <v>-11396.1</v>
      </c>
      <c r="J42" s="106">
        <v>-10130</v>
      </c>
      <c r="K42" s="106">
        <v>-14438.5</v>
      </c>
      <c r="L42" s="28">
        <v>-17675.1</v>
      </c>
      <c r="M42" s="1394">
        <v>-19256.1</v>
      </c>
      <c r="N42" s="4">
        <v>42.00639291861323</v>
      </c>
      <c r="O42" s="1206">
        <v>33.36634691969386</v>
      </c>
    </row>
    <row r="43" spans="2:15" s="11" customFormat="1" ht="12.75">
      <c r="B43" s="300"/>
      <c r="D43" s="11" t="s">
        <v>450</v>
      </c>
      <c r="G43" s="106">
        <v>-1601.1</v>
      </c>
      <c r="H43" s="106">
        <v>-317.9</v>
      </c>
      <c r="I43" s="106">
        <v>853.2</v>
      </c>
      <c r="J43" s="106">
        <v>-3409</v>
      </c>
      <c r="K43" s="106">
        <v>-3678</v>
      </c>
      <c r="L43" s="28">
        <v>-3024.2</v>
      </c>
      <c r="M43" s="1394">
        <v>-2011.8</v>
      </c>
      <c r="N43" s="4">
        <v>1056.9675998741743</v>
      </c>
      <c r="O43" s="1206">
        <v>-45.30179445350734</v>
      </c>
    </row>
    <row r="44" spans="2:15" s="11" customFormat="1" ht="12.75">
      <c r="B44" s="300"/>
      <c r="D44" s="11" t="s">
        <v>480</v>
      </c>
      <c r="G44" s="106">
        <v>-16402.3</v>
      </c>
      <c r="H44" s="106">
        <v>-9849.6</v>
      </c>
      <c r="I44" s="106">
        <v>-12249.3</v>
      </c>
      <c r="J44" s="106">
        <v>-6721</v>
      </c>
      <c r="K44" s="106">
        <v>-10760.5</v>
      </c>
      <c r="L44" s="28">
        <v>-14650.9</v>
      </c>
      <c r="M44" s="1394">
        <v>-17244.3</v>
      </c>
      <c r="N44" s="4">
        <v>9.248091293047429</v>
      </c>
      <c r="O44" s="1206">
        <v>60.25556433251242</v>
      </c>
    </row>
    <row r="45" spans="2:15" s="11" customFormat="1" ht="12.75">
      <c r="B45" s="300"/>
      <c r="C45" s="11" t="s">
        <v>451</v>
      </c>
      <c r="G45" s="106">
        <v>-1713.3</v>
      </c>
      <c r="H45" s="106">
        <v>17870.6</v>
      </c>
      <c r="I45" s="106">
        <v>22134.8</v>
      </c>
      <c r="J45" s="106">
        <v>10624.2</v>
      </c>
      <c r="K45" s="106">
        <v>30294.9</v>
      </c>
      <c r="L45" s="28">
        <v>33895.7</v>
      </c>
      <c r="M45" s="1394">
        <v>21645.3</v>
      </c>
      <c r="N45" s="4">
        <v>69.52368694951487</v>
      </c>
      <c r="O45" s="1206">
        <v>-28.551340324609097</v>
      </c>
    </row>
    <row r="46" spans="2:15" s="11" customFormat="1" ht="12.75">
      <c r="B46" s="300"/>
      <c r="D46" s="11" t="s">
        <v>450</v>
      </c>
      <c r="G46" s="106">
        <v>1296.8</v>
      </c>
      <c r="H46" s="106">
        <v>8585.8</v>
      </c>
      <c r="I46" s="106">
        <v>12483.6</v>
      </c>
      <c r="J46" s="106">
        <v>10500.8</v>
      </c>
      <c r="K46" s="106">
        <v>16714.4</v>
      </c>
      <c r="L46" s="28">
        <v>19554.6</v>
      </c>
      <c r="M46" s="1394">
        <v>29442.4</v>
      </c>
      <c r="N46" s="4">
        <v>94.6749283700995</v>
      </c>
      <c r="O46" s="1206">
        <v>76.14990666730483</v>
      </c>
    </row>
    <row r="47" spans="2:15" s="11" customFormat="1" ht="12.75">
      <c r="B47" s="300"/>
      <c r="D47" s="11" t="s">
        <v>504</v>
      </c>
      <c r="G47" s="106">
        <v>-1810</v>
      </c>
      <c r="H47" s="106">
        <v>3085.8</v>
      </c>
      <c r="I47" s="106">
        <v>3391.5</v>
      </c>
      <c r="J47" s="106">
        <v>-743</v>
      </c>
      <c r="K47" s="106">
        <v>-2426.8</v>
      </c>
      <c r="L47" s="28">
        <v>-2899</v>
      </c>
      <c r="M47" s="1394">
        <v>-3402.5</v>
      </c>
      <c r="N47" s="4">
        <v>-178.64411173763693</v>
      </c>
      <c r="O47" s="1206">
        <v>40.20520850502719</v>
      </c>
    </row>
    <row r="48" spans="2:15" s="11" customFormat="1" ht="12.75">
      <c r="B48" s="300"/>
      <c r="E48" s="11" t="s">
        <v>505</v>
      </c>
      <c r="G48" s="106">
        <v>-1594.9</v>
      </c>
      <c r="H48" s="106">
        <v>3121</v>
      </c>
      <c r="I48" s="106">
        <v>3455.9</v>
      </c>
      <c r="J48" s="106">
        <v>-647.4</v>
      </c>
      <c r="K48" s="106">
        <v>-2370.8</v>
      </c>
      <c r="L48" s="28">
        <v>-2832.4</v>
      </c>
      <c r="M48" s="1394">
        <v>-3371.7</v>
      </c>
      <c r="N48" s="4">
        <v>-175.96283242550464</v>
      </c>
      <c r="O48" s="1206">
        <v>42.21781677071029</v>
      </c>
    </row>
    <row r="49" spans="2:15" s="11" customFormat="1" ht="12.75">
      <c r="B49" s="300"/>
      <c r="F49" s="11" t="s">
        <v>506</v>
      </c>
      <c r="G49" s="106">
        <v>1702.7</v>
      </c>
      <c r="H49" s="106">
        <v>9831.3</v>
      </c>
      <c r="I49" s="106">
        <v>11325.5</v>
      </c>
      <c r="J49" s="106">
        <v>2748.6</v>
      </c>
      <c r="K49" s="106">
        <v>6739</v>
      </c>
      <c r="L49" s="28">
        <v>7287.9</v>
      </c>
      <c r="M49" s="1394">
        <v>6332.4</v>
      </c>
      <c r="N49" s="4">
        <v>-31.453622613489564</v>
      </c>
      <c r="O49" s="1206">
        <v>-6.033536132957417</v>
      </c>
    </row>
    <row r="50" spans="2:15" s="11" customFormat="1" ht="12.75">
      <c r="B50" s="300"/>
      <c r="F50" s="11" t="s">
        <v>507</v>
      </c>
      <c r="G50" s="106">
        <v>-3297.6</v>
      </c>
      <c r="H50" s="106">
        <v>-6710.3</v>
      </c>
      <c r="I50" s="106">
        <v>-7869.6</v>
      </c>
      <c r="J50" s="106">
        <v>-3396</v>
      </c>
      <c r="K50" s="106">
        <v>-9109.8</v>
      </c>
      <c r="L50" s="28">
        <v>-10120.3</v>
      </c>
      <c r="M50" s="1394">
        <v>-9704.1</v>
      </c>
      <c r="N50" s="4">
        <v>35.758460873582386</v>
      </c>
      <c r="O50" s="1206">
        <v>6.5237436606731345</v>
      </c>
    </row>
    <row r="51" spans="2:15" s="11" customFormat="1" ht="12.75">
      <c r="B51" s="300"/>
      <c r="E51" s="11" t="s">
        <v>452</v>
      </c>
      <c r="G51" s="106">
        <v>-215.1</v>
      </c>
      <c r="H51" s="106">
        <v>-35.2</v>
      </c>
      <c r="I51" s="106">
        <v>-64.4</v>
      </c>
      <c r="J51" s="106">
        <v>-95.6</v>
      </c>
      <c r="K51" s="106">
        <v>-56</v>
      </c>
      <c r="L51" s="28">
        <v>-66.6</v>
      </c>
      <c r="M51" s="1394">
        <v>-30.8</v>
      </c>
      <c r="N51" s="4">
        <v>59.09090909090908</v>
      </c>
      <c r="O51" s="1206">
        <v>-45</v>
      </c>
    </row>
    <row r="52" spans="2:15" s="11" customFormat="1" ht="12.75">
      <c r="B52" s="300"/>
      <c r="D52" s="11" t="s">
        <v>453</v>
      </c>
      <c r="G52" s="106">
        <v>-1200.1</v>
      </c>
      <c r="H52" s="106">
        <v>6199</v>
      </c>
      <c r="I52" s="106">
        <v>6259.7</v>
      </c>
      <c r="J52" s="106">
        <v>866.4</v>
      </c>
      <c r="K52" s="106">
        <v>16007.3</v>
      </c>
      <c r="L52" s="28">
        <v>17240.1</v>
      </c>
      <c r="M52" s="1394">
        <v>-4394.6</v>
      </c>
      <c r="N52" s="4">
        <v>158.2239070817874</v>
      </c>
      <c r="O52" s="1206">
        <v>-127.45372423831628</v>
      </c>
    </row>
    <row r="53" spans="2:15" s="11" customFormat="1" ht="12.75">
      <c r="B53" s="300"/>
      <c r="E53" s="11" t="s">
        <v>250</v>
      </c>
      <c r="G53" s="106">
        <v>-20.2</v>
      </c>
      <c r="H53" s="106">
        <v>-6.1</v>
      </c>
      <c r="I53" s="106">
        <v>-5.6</v>
      </c>
      <c r="J53" s="106">
        <v>-110</v>
      </c>
      <c r="K53" s="106">
        <v>-3.3</v>
      </c>
      <c r="L53" s="28">
        <v>-84.1</v>
      </c>
      <c r="M53" s="1394">
        <v>0</v>
      </c>
      <c r="N53" s="4">
        <v>-45.90163934426229</v>
      </c>
      <c r="O53" s="1206">
        <v>-100</v>
      </c>
    </row>
    <row r="54" spans="2:15" s="11" customFormat="1" ht="12.75">
      <c r="B54" s="300"/>
      <c r="E54" s="11" t="s">
        <v>454</v>
      </c>
      <c r="G54" s="106">
        <v>-1179.9</v>
      </c>
      <c r="H54" s="106">
        <v>6205.1</v>
      </c>
      <c r="I54" s="106">
        <v>6265.3</v>
      </c>
      <c r="J54" s="106">
        <v>976.4</v>
      </c>
      <c r="K54" s="106">
        <v>16010.6</v>
      </c>
      <c r="L54" s="28">
        <v>17324.2</v>
      </c>
      <c r="M54" s="1394">
        <v>-4394.6</v>
      </c>
      <c r="N54" s="4">
        <v>158.0232389486068</v>
      </c>
      <c r="O54" s="453">
        <v>-127.44806565650258</v>
      </c>
    </row>
    <row r="55" spans="2:15" s="11" customFormat="1" ht="12.75">
      <c r="B55" s="300"/>
      <c r="D55" s="11" t="s">
        <v>455</v>
      </c>
      <c r="G55" s="106">
        <v>0</v>
      </c>
      <c r="H55" s="106">
        <v>0</v>
      </c>
      <c r="I55" s="106">
        <v>0</v>
      </c>
      <c r="J55" s="106">
        <v>0</v>
      </c>
      <c r="K55" s="106">
        <v>0</v>
      </c>
      <c r="L55" s="28">
        <v>0</v>
      </c>
      <c r="M55" s="1394">
        <v>0</v>
      </c>
      <c r="N55" s="660" t="s">
        <v>436</v>
      </c>
      <c r="O55" s="505" t="s">
        <v>436</v>
      </c>
    </row>
    <row r="56" spans="2:15" s="11" customFormat="1" ht="12.75">
      <c r="B56" s="300" t="s">
        <v>508</v>
      </c>
      <c r="G56" s="106">
        <v>-10287.6</v>
      </c>
      <c r="H56" s="106">
        <v>31492.8</v>
      </c>
      <c r="I56" s="106">
        <v>42624.700000000055</v>
      </c>
      <c r="J56" s="106">
        <v>7545.999999999993</v>
      </c>
      <c r="K56" s="106">
        <v>63296.7</v>
      </c>
      <c r="L56" s="106">
        <v>65718.1</v>
      </c>
      <c r="M56" s="1394">
        <v>-18274</v>
      </c>
      <c r="N56" s="106">
        <v>100.9878448407255</v>
      </c>
      <c r="O56" s="1206">
        <v>-128.87038344811026</v>
      </c>
    </row>
    <row r="57" spans="2:15" s="11" customFormat="1" ht="12.75">
      <c r="B57" s="866" t="s">
        <v>509</v>
      </c>
      <c r="C57" s="1396" t="s">
        <v>510</v>
      </c>
      <c r="D57" s="1396"/>
      <c r="E57" s="1396"/>
      <c r="F57" s="1396"/>
      <c r="G57" s="105">
        <v>14803.6</v>
      </c>
      <c r="H57" s="105">
        <v>-628.8000000000029</v>
      </c>
      <c r="I57" s="105">
        <v>-6690.300000000061</v>
      </c>
      <c r="J57" s="105">
        <v>6329.500000000007</v>
      </c>
      <c r="K57" s="105">
        <v>-8232.100000000006</v>
      </c>
      <c r="L57" s="111">
        <v>-7198.299999999959</v>
      </c>
      <c r="M57" s="1397">
        <v>-1192.8</v>
      </c>
      <c r="N57" s="3">
        <v>1209.1762086513943</v>
      </c>
      <c r="O57" s="1398">
        <v>-85.5103800974235</v>
      </c>
    </row>
    <row r="58" spans="2:15" s="11" customFormat="1" ht="12.75">
      <c r="B58" s="321" t="s">
        <v>511</v>
      </c>
      <c r="C58" s="1399"/>
      <c r="D58" s="1399"/>
      <c r="E58" s="1399"/>
      <c r="F58" s="1399"/>
      <c r="G58" s="107">
        <v>4516</v>
      </c>
      <c r="H58" s="107">
        <v>30864</v>
      </c>
      <c r="I58" s="107">
        <v>35934.4</v>
      </c>
      <c r="J58" s="107">
        <v>13875.5</v>
      </c>
      <c r="K58" s="107">
        <v>55064.6</v>
      </c>
      <c r="L58" s="61">
        <v>58519.8</v>
      </c>
      <c r="M58" s="1400">
        <v>-19466.8</v>
      </c>
      <c r="N58" s="5">
        <v>78.41044582685329</v>
      </c>
      <c r="O58" s="1401">
        <v>-135.3526585138183</v>
      </c>
    </row>
    <row r="59" spans="2:15" s="11" customFormat="1" ht="12.75">
      <c r="B59" s="300" t="s">
        <v>512</v>
      </c>
      <c r="G59" s="106">
        <v>-4516</v>
      </c>
      <c r="H59" s="106">
        <v>-30864</v>
      </c>
      <c r="I59" s="106">
        <v>-35934.4</v>
      </c>
      <c r="J59" s="106">
        <v>-13875.5</v>
      </c>
      <c r="K59" s="106">
        <v>-55064.6</v>
      </c>
      <c r="L59" s="28">
        <v>-58519.8</v>
      </c>
      <c r="M59" s="1397">
        <v>19466.8</v>
      </c>
      <c r="N59" s="4">
        <v>78.41044582685329</v>
      </c>
      <c r="O59" s="1206">
        <v>-135.3526585138183</v>
      </c>
    </row>
    <row r="60" spans="2:15" s="11" customFormat="1" ht="12.75">
      <c r="B60" s="300"/>
      <c r="C60" s="11" t="s">
        <v>456</v>
      </c>
      <c r="G60" s="106">
        <v>-5301.1</v>
      </c>
      <c r="H60" s="106">
        <v>-31931.7</v>
      </c>
      <c r="I60" s="106">
        <v>-37002</v>
      </c>
      <c r="J60" s="106">
        <v>-13875.4</v>
      </c>
      <c r="K60" s="106">
        <v>-54983.9</v>
      </c>
      <c r="L60" s="28">
        <v>-58519.8</v>
      </c>
      <c r="M60" s="1394">
        <v>16186.4</v>
      </c>
      <c r="N60" s="4">
        <v>72.19221024874967</v>
      </c>
      <c r="O60" s="1206">
        <v>-129.43843561478906</v>
      </c>
    </row>
    <row r="61" spans="2:15" s="11" customFormat="1" ht="12.75">
      <c r="B61" s="300"/>
      <c r="D61" s="11" t="s">
        <v>250</v>
      </c>
      <c r="G61" s="106">
        <v>-1426.1</v>
      </c>
      <c r="H61" s="106">
        <v>-22655.7</v>
      </c>
      <c r="I61" s="106">
        <v>-29636.8</v>
      </c>
      <c r="J61" s="106">
        <v>-7961.2</v>
      </c>
      <c r="K61" s="106">
        <v>-42981.1</v>
      </c>
      <c r="L61" s="28">
        <v>-45751.3</v>
      </c>
      <c r="M61" s="1394">
        <v>10870.4</v>
      </c>
      <c r="N61" s="4">
        <v>89.71428823651442</v>
      </c>
      <c r="O61" s="1206">
        <v>-125.29111632787435</v>
      </c>
    </row>
    <row r="62" spans="2:15" s="11" customFormat="1" ht="12.75">
      <c r="B62" s="300"/>
      <c r="D62" s="11" t="s">
        <v>454</v>
      </c>
      <c r="G62" s="106">
        <v>-3875</v>
      </c>
      <c r="H62" s="106">
        <v>-9276</v>
      </c>
      <c r="I62" s="106">
        <v>-7365.2</v>
      </c>
      <c r="J62" s="106">
        <v>-5914.2</v>
      </c>
      <c r="K62" s="106">
        <v>-12002.8</v>
      </c>
      <c r="L62" s="28">
        <v>-12768.5</v>
      </c>
      <c r="M62" s="1394">
        <v>5316</v>
      </c>
      <c r="N62" s="4">
        <v>29.396291504959027</v>
      </c>
      <c r="O62" s="1206">
        <v>-144.28966574465957</v>
      </c>
    </row>
    <row r="63" spans="2:15" s="11" customFormat="1" ht="12.75">
      <c r="B63" s="300"/>
      <c r="C63" s="11" t="s">
        <v>513</v>
      </c>
      <c r="G63" s="106">
        <v>785.1</v>
      </c>
      <c r="H63" s="106">
        <v>1067.7</v>
      </c>
      <c r="I63" s="106">
        <v>1067.6</v>
      </c>
      <c r="J63" s="106">
        <v>-0.1</v>
      </c>
      <c r="K63" s="106">
        <v>-80.7</v>
      </c>
      <c r="L63" s="28">
        <v>0</v>
      </c>
      <c r="M63" s="1400">
        <v>3280.4</v>
      </c>
      <c r="N63" s="4">
        <v>-107.55830289407137</v>
      </c>
      <c r="O63" s="505" t="s">
        <v>436</v>
      </c>
    </row>
    <row r="64" spans="1:15" s="1399" customFormat="1" ht="13.5" thickBot="1">
      <c r="A64" s="1395"/>
      <c r="B64" s="1534" t="s">
        <v>457</v>
      </c>
      <c r="C64" s="1535"/>
      <c r="D64" s="1535"/>
      <c r="E64" s="1535"/>
      <c r="F64" s="1535"/>
      <c r="G64" s="476">
        <v>-5716.1</v>
      </c>
      <c r="H64" s="1083">
        <v>-24665</v>
      </c>
      <c r="I64" s="476">
        <v>-29674.7</v>
      </c>
      <c r="J64" s="1083">
        <v>-13009.1</v>
      </c>
      <c r="K64" s="1083">
        <v>-39057.3</v>
      </c>
      <c r="L64" s="1536">
        <v>-41279.7</v>
      </c>
      <c r="M64" s="1537">
        <v>15072.2</v>
      </c>
      <c r="N64" s="1538">
        <v>58.351104804378686</v>
      </c>
      <c r="O64" s="1207">
        <v>-138.58996909668616</v>
      </c>
    </row>
    <row r="65" ht="13.5" thickTop="1"/>
    <row r="66" s="1402" customFormat="1" ht="12.75"/>
    <row r="67" s="1402" customFormat="1" ht="12.75"/>
    <row r="68" s="1402" customFormat="1" ht="12.75"/>
    <row r="69" s="1402" customFormat="1" ht="12.75"/>
    <row r="70" s="1402" customFormat="1" ht="12.75"/>
    <row r="71" s="1402" customFormat="1" ht="12.75"/>
    <row r="72" s="1402" customFormat="1" ht="12.75"/>
    <row r="73" s="1402" customFormat="1" ht="12.75"/>
    <row r="74" s="1402" customFormat="1" ht="12.75"/>
    <row r="75" s="1402" customFormat="1" ht="12.75"/>
    <row r="76" s="1402" customFormat="1" ht="12.75"/>
    <row r="77" s="1402" customFormat="1" ht="12.75"/>
    <row r="78" s="1402" customFormat="1" ht="12.75"/>
    <row r="79" s="1402" customFormat="1" ht="12.75"/>
    <row r="80" s="1402" customFormat="1" ht="12.75"/>
    <row r="81" s="1402" customFormat="1" ht="12.75"/>
    <row r="82" s="1402" customFormat="1" ht="12.75"/>
    <row r="83" s="1402" customFormat="1" ht="12.75"/>
    <row r="84" s="1402" customFormat="1" ht="12.75"/>
    <row r="85" s="1402" customFormat="1" ht="12.75"/>
    <row r="86" s="1402" customFormat="1" ht="12.75"/>
    <row r="87" s="1402" customFormat="1" ht="12.75"/>
    <row r="88" s="1402" customFormat="1" ht="12.75"/>
    <row r="89" s="1402" customFormat="1" ht="12.75"/>
    <row r="90" s="1402" customFormat="1" ht="12.75"/>
    <row r="91" s="1402" customFormat="1" ht="12.75"/>
    <row r="92" s="1402" customFormat="1" ht="12.75"/>
    <row r="93" s="1402" customFormat="1" ht="12.75"/>
    <row r="94" s="1402" customFormat="1" ht="12.75"/>
    <row r="95" s="1402" customFormat="1" ht="12.75"/>
    <row r="96" s="1402" customFormat="1" ht="12.75"/>
    <row r="97" s="1402" customFormat="1" ht="12.75"/>
    <row r="98" s="1402" customFormat="1" ht="12.75"/>
    <row r="99" s="1402" customFormat="1" ht="12.75"/>
    <row r="100" s="1402" customFormat="1" ht="12.75"/>
    <row r="101" s="1402" customFormat="1" ht="12.75"/>
    <row r="102" s="1402" customFormat="1" ht="12.75"/>
    <row r="103" s="1402" customFormat="1" ht="12.75"/>
    <row r="104" s="1402" customFormat="1" ht="12.75"/>
    <row r="105" s="1402" customFormat="1" ht="12.75"/>
    <row r="106" s="1402" customFormat="1" ht="12.75"/>
    <row r="107" s="1402" customFormat="1" ht="12.75"/>
    <row r="108" s="1402" customFormat="1" ht="12.75"/>
    <row r="109" s="1402" customFormat="1" ht="12.75"/>
    <row r="110" s="1402" customFormat="1" ht="12.75"/>
    <row r="111" s="1402" customFormat="1" ht="12.75"/>
    <row r="112" s="1402" customFormat="1" ht="12.75"/>
    <row r="113" s="1402" customFormat="1" ht="12.75"/>
    <row r="114" s="1402" customFormat="1" ht="12.75"/>
    <row r="115" s="1402" customFormat="1" ht="12.75"/>
    <row r="116" s="1402" customFormat="1" ht="12.75"/>
    <row r="117" s="1402" customFormat="1" ht="12.75"/>
    <row r="118" s="1402" customFormat="1" ht="12.75"/>
    <row r="119" s="1402" customFormat="1" ht="12.75"/>
    <row r="120" s="1402" customFormat="1" ht="12.75"/>
    <row r="121" s="1402" customFormat="1" ht="12.75"/>
    <row r="122" s="1402" customFormat="1" ht="12.75"/>
    <row r="123" s="1402" customFormat="1" ht="12.75"/>
    <row r="124" s="1402" customFormat="1" ht="12.75"/>
    <row r="125" s="1402" customFormat="1" ht="12.75"/>
    <row r="126" s="1402" customFormat="1" ht="12.75"/>
    <row r="127" s="1402" customFormat="1" ht="12.75"/>
    <row r="128" s="1402" customFormat="1" ht="12.75"/>
    <row r="129" s="1402" customFormat="1" ht="12.75"/>
    <row r="130" s="1402" customFormat="1" ht="12.75"/>
    <row r="131" s="1402" customFormat="1" ht="12.75"/>
    <row r="132" s="1402" customFormat="1" ht="12.75"/>
    <row r="133" s="1402" customFormat="1" ht="12.75"/>
    <row r="134" s="1402" customFormat="1" ht="12.75"/>
    <row r="135" s="1402" customFormat="1" ht="12.75"/>
    <row r="136" s="1402" customFormat="1" ht="12.75"/>
    <row r="137" s="1402" customFormat="1" ht="12.75"/>
    <row r="138" s="1402" customFormat="1" ht="12.75"/>
    <row r="139" s="1402" customFormat="1" ht="12.75"/>
    <row r="140" s="1402" customFormat="1" ht="12.75"/>
    <row r="141" s="1402" customFormat="1" ht="12.75"/>
    <row r="142" s="1402" customFormat="1" ht="12.75"/>
    <row r="143" s="1402" customFormat="1" ht="12.75"/>
    <row r="144" s="1402" customFormat="1" ht="12.75"/>
    <row r="145" s="1402" customFormat="1" ht="12.75"/>
    <row r="146" s="1402" customFormat="1" ht="12.75"/>
    <row r="147" s="1402" customFormat="1" ht="12.75"/>
    <row r="148" s="1402" customFormat="1" ht="12.75"/>
    <row r="149" s="1402" customFormat="1" ht="12.75"/>
    <row r="150" s="1402" customFormat="1" ht="12.75"/>
    <row r="151" s="1402" customFormat="1" ht="12.75"/>
    <row r="152" s="1402" customFormat="1" ht="12.75"/>
    <row r="153" s="1402" customFormat="1" ht="12.75"/>
    <row r="154" s="1402" customFormat="1" ht="12.75"/>
    <row r="155" s="1402" customFormat="1" ht="12.75"/>
    <row r="156" s="1402" customFormat="1" ht="12.75"/>
    <row r="157" s="1402" customFormat="1" ht="12.75"/>
    <row r="158" s="1402" customFormat="1" ht="12.75"/>
    <row r="159" s="1402" customFormat="1" ht="12.75"/>
    <row r="160" s="1402" customFormat="1" ht="12.75"/>
    <row r="161" s="1402" customFormat="1" ht="12.75"/>
    <row r="162" s="1402" customFormat="1" ht="12.75"/>
    <row r="163" s="1402" customFormat="1" ht="12.75"/>
    <row r="164" s="1402" customFormat="1" ht="12.75"/>
    <row r="165" s="1402" customFormat="1" ht="12.75"/>
    <row r="166" s="1402" customFormat="1" ht="12.75"/>
    <row r="167" s="1402" customFormat="1" ht="12.75"/>
    <row r="168" s="1402" customFormat="1" ht="12.75"/>
    <row r="169" s="1402" customFormat="1" ht="12.75"/>
    <row r="170" s="1402" customFormat="1" ht="12.75"/>
    <row r="171" s="1402" customFormat="1" ht="12.75"/>
    <row r="172" s="1402" customFormat="1" ht="12.75"/>
    <row r="173" s="1402" customFormat="1" ht="12.75"/>
    <row r="174" s="1402" customFormat="1" ht="12.75"/>
    <row r="175" s="1402" customFormat="1" ht="12.75"/>
    <row r="176" s="1402" customFormat="1" ht="12.75"/>
    <row r="177" s="1402" customFormat="1" ht="12.75"/>
    <row r="178" s="1402" customFormat="1" ht="12.75"/>
    <row r="179" s="1402" customFormat="1" ht="12.75"/>
    <row r="180" s="1402" customFormat="1" ht="12.75"/>
    <row r="181" s="1402" customFormat="1" ht="12.75"/>
    <row r="182" s="1402" customFormat="1" ht="12.75"/>
    <row r="183" s="1402" customFormat="1" ht="12.75"/>
    <row r="184" s="1402" customFormat="1" ht="12.75"/>
    <row r="185" s="1402" customFormat="1" ht="12.75"/>
    <row r="186" s="1402" customFormat="1" ht="12.75"/>
    <row r="187" s="1402" customFormat="1" ht="12.75"/>
    <row r="188" s="1402" customFormat="1" ht="12.75"/>
    <row r="189" s="1402" customFormat="1" ht="12.75"/>
    <row r="190" s="1402" customFormat="1" ht="12.75"/>
    <row r="191" s="1402" customFormat="1" ht="12.75"/>
    <row r="192" s="1402" customFormat="1" ht="12.75"/>
    <row r="193" s="1402" customFormat="1" ht="12.75"/>
    <row r="194" s="1402" customFormat="1" ht="12.75"/>
    <row r="195" s="1402" customFormat="1" ht="12.75"/>
    <row r="196" s="1402" customFormat="1" ht="12.75"/>
    <row r="197" s="1402" customFormat="1" ht="12.75"/>
    <row r="198" s="1402" customFormat="1" ht="12.75"/>
    <row r="199" s="1402" customFormat="1" ht="12.75"/>
    <row r="200" s="1402" customFormat="1" ht="12.75"/>
    <row r="201" s="1402" customFormat="1" ht="12.75"/>
    <row r="202" s="1402" customFormat="1" ht="12.75"/>
    <row r="203" s="1402" customFormat="1" ht="12.75"/>
    <row r="204" s="1402" customFormat="1" ht="12.75"/>
    <row r="205" s="1402" customFormat="1" ht="12.75"/>
    <row r="206" s="1402" customFormat="1" ht="12.75"/>
    <row r="207" s="1402" customFormat="1" ht="12.75"/>
    <row r="208" s="1402" customFormat="1" ht="12.75"/>
    <row r="209" s="1402" customFormat="1" ht="12.75"/>
    <row r="210" s="1402" customFormat="1" ht="12.75"/>
    <row r="211" s="1402" customFormat="1" ht="12.75"/>
    <row r="212" s="1402" customFormat="1" ht="12.75"/>
    <row r="213" s="1402" customFormat="1" ht="12.75"/>
    <row r="214" s="1402" customFormat="1" ht="12.75"/>
    <row r="215" s="1402" customFormat="1" ht="12.75"/>
    <row r="216" s="1402" customFormat="1" ht="12.75"/>
    <row r="217" s="1402" customFormat="1" ht="12.75"/>
    <row r="218" s="1402" customFormat="1" ht="12.75"/>
    <row r="219" s="1402" customFormat="1" ht="12.75"/>
    <row r="220" s="1402" customFormat="1" ht="12.75"/>
    <row r="221" s="1402" customFormat="1" ht="12.75"/>
    <row r="222" s="1402" customFormat="1" ht="12.75"/>
    <row r="223" s="1402" customFormat="1" ht="12.75"/>
    <row r="224" s="1402" customFormat="1" ht="12.75"/>
    <row r="225" s="1402" customFormat="1" ht="12.75"/>
    <row r="226" s="1402" customFormat="1" ht="12.75"/>
    <row r="227" s="1402" customFormat="1" ht="12.75"/>
    <row r="228" s="1402" customFormat="1" ht="12.75"/>
    <row r="229" s="1402" customFormat="1" ht="12.75"/>
    <row r="230" s="1402" customFormat="1" ht="12.75"/>
    <row r="231" s="1402" customFormat="1" ht="12.75"/>
    <row r="232" s="1402" customFormat="1" ht="12.75"/>
    <row r="233" s="1402" customFormat="1" ht="12.75"/>
    <row r="234" s="1402" customFormat="1" ht="12.75"/>
    <row r="235" s="1402" customFormat="1" ht="12.75"/>
    <row r="236" s="1402" customFormat="1" ht="12.75"/>
    <row r="237" s="1402" customFormat="1" ht="12.75"/>
    <row r="238" s="1402" customFormat="1" ht="12.75"/>
    <row r="239" s="1402" customFormat="1" ht="12.75"/>
    <row r="240" s="1402" customFormat="1" ht="12.75"/>
    <row r="241" s="1402" customFormat="1" ht="12.75"/>
    <row r="242" s="1402" customFormat="1" ht="12.75"/>
    <row r="243" s="1402" customFormat="1" ht="12.75"/>
    <row r="244" s="1402" customFormat="1" ht="12.75"/>
    <row r="245" s="1402" customFormat="1" ht="12.75"/>
    <row r="246" s="1402" customFormat="1" ht="12.75"/>
    <row r="247" s="1402" customFormat="1" ht="12.75"/>
    <row r="248" s="1402" customFormat="1" ht="12.75"/>
    <row r="249" s="1402" customFormat="1" ht="12.75"/>
    <row r="250" s="1402" customFormat="1" ht="12.75"/>
    <row r="251" s="1402" customFormat="1" ht="12.75"/>
    <row r="252" s="1402" customFormat="1" ht="12.75"/>
    <row r="253" s="1402" customFormat="1" ht="12.75"/>
    <row r="254" s="1402" customFormat="1" ht="12.75"/>
    <row r="255" s="1402" customFormat="1" ht="12.75"/>
    <row r="256" s="1402" customFormat="1" ht="12.75"/>
    <row r="257" s="1402" customFormat="1" ht="12.75"/>
    <row r="258" s="1402" customFormat="1" ht="12.75"/>
    <row r="259" s="1402" customFormat="1" ht="12.75"/>
    <row r="260" s="1402" customFormat="1" ht="12.75"/>
    <row r="261" s="1402" customFormat="1" ht="12.75"/>
    <row r="262" s="1402" customFormat="1" ht="12.75"/>
    <row r="263" s="1402" customFormat="1" ht="12.75"/>
    <row r="264" s="1402" customFormat="1" ht="12.75"/>
    <row r="265" s="1402" customFormat="1" ht="12.75"/>
    <row r="266" s="1402" customFormat="1" ht="12.75"/>
    <row r="267" s="1402" customFormat="1" ht="12.75"/>
    <row r="268" s="1402" customFormat="1" ht="12.75"/>
    <row r="269" s="1402" customFormat="1" ht="12.75"/>
    <row r="270" s="1402" customFormat="1" ht="12.75"/>
    <row r="271" s="1402" customFormat="1" ht="12.75"/>
    <row r="272" s="1402" customFormat="1" ht="12.75"/>
    <row r="273" s="1402" customFormat="1" ht="12.75"/>
    <row r="274" s="1402" customFormat="1" ht="12.75"/>
    <row r="275" s="1402" customFormat="1" ht="12.75"/>
    <row r="276" s="1402" customFormat="1" ht="12.75"/>
    <row r="277" s="1402" customFormat="1" ht="12.75"/>
    <row r="278" s="1402" customFormat="1" ht="12.75"/>
    <row r="279" s="1402" customFormat="1" ht="12.75"/>
    <row r="280" s="1402" customFormat="1" ht="12.75"/>
    <row r="281" s="1402" customFormat="1" ht="12.75"/>
    <row r="282" s="1402" customFormat="1" ht="12.75"/>
    <row r="283" s="1402" customFormat="1" ht="12.75"/>
    <row r="284" s="1402" customFormat="1" ht="12.75"/>
    <row r="285" s="1402" customFormat="1" ht="12.75"/>
    <row r="286" s="1402" customFormat="1" ht="12.75"/>
    <row r="287" s="1402" customFormat="1" ht="12.75"/>
    <row r="288" s="1402" customFormat="1" ht="12.75"/>
    <row r="289" s="1402" customFormat="1" ht="12.75"/>
    <row r="290" s="1402" customFormat="1" ht="12.75"/>
    <row r="291" s="1402" customFormat="1" ht="12.75"/>
    <row r="292" s="1402" customFormat="1" ht="12.75"/>
    <row r="293" s="1402" customFormat="1" ht="12.75"/>
    <row r="294" s="1402" customFormat="1" ht="12.75"/>
    <row r="295" s="1402" customFormat="1" ht="12.75"/>
    <row r="296" s="1402" customFormat="1" ht="12.75"/>
    <row r="297" s="1402" customFormat="1" ht="12.75"/>
    <row r="298" s="1402" customFormat="1" ht="12.75"/>
    <row r="299" s="1402" customFormat="1" ht="12.75"/>
    <row r="300" s="1402" customFormat="1" ht="12.75"/>
    <row r="301" s="1402" customFormat="1" ht="12.75"/>
    <row r="302" s="1402" customFormat="1" ht="12.75"/>
    <row r="303" s="1402" customFormat="1" ht="12.75"/>
    <row r="304" s="1402" customFormat="1" ht="12.75"/>
    <row r="305" s="1402" customFormat="1" ht="12.75"/>
    <row r="306" s="1402" customFormat="1" ht="12.75"/>
    <row r="307" s="1402" customFormat="1" ht="12.75"/>
    <row r="308" s="1402" customFormat="1" ht="12.75"/>
    <row r="309" s="1402" customFormat="1" ht="12.75"/>
    <row r="310" s="1402" customFormat="1" ht="12.75"/>
    <row r="311" s="1402" customFormat="1" ht="12.75"/>
    <row r="312" s="1402" customFormat="1" ht="12.75"/>
    <row r="313" s="1402" customFormat="1" ht="12.75"/>
    <row r="314" s="1402" customFormat="1" ht="12.75"/>
    <row r="315" s="1402" customFormat="1" ht="12.75"/>
    <row r="316" s="1402" customFormat="1" ht="12.75"/>
    <row r="317" s="1402" customFormat="1" ht="12.75"/>
    <row r="318" s="1402" customFormat="1" ht="12.75"/>
    <row r="319" s="1402" customFormat="1" ht="12.75"/>
    <row r="320" s="1402" customFormat="1" ht="12.75"/>
    <row r="321" s="1402" customFormat="1" ht="12.75"/>
    <row r="322" s="1402" customFormat="1" ht="12.75"/>
    <row r="323" s="1402" customFormat="1" ht="12.75"/>
    <row r="324" s="1402" customFormat="1" ht="12.75"/>
    <row r="325" s="1402" customFormat="1" ht="12.75"/>
    <row r="326" s="1402" customFormat="1" ht="12.75"/>
    <row r="327" s="1402" customFormat="1" ht="12.75"/>
    <row r="328" s="1402" customFormat="1" ht="12.75"/>
    <row r="329" s="1402" customFormat="1" ht="12.75"/>
    <row r="330" s="1402" customFormat="1" ht="12.75"/>
    <row r="331" s="1402" customFormat="1" ht="12.75"/>
    <row r="332" s="1402" customFormat="1" ht="12.75"/>
    <row r="333" s="1402" customFormat="1" ht="12.75"/>
    <row r="334" s="1402" customFormat="1" ht="12.75"/>
    <row r="335" s="1402" customFormat="1" ht="12.75"/>
    <row r="336" s="1402" customFormat="1" ht="12.75"/>
    <row r="337" s="1402" customFormat="1" ht="12.75"/>
    <row r="338" s="1402" customFormat="1" ht="12.75"/>
    <row r="339" s="1402" customFormat="1" ht="12.75"/>
    <row r="340" s="1402" customFormat="1" ht="12.75"/>
    <row r="341" s="1402" customFormat="1" ht="12.75"/>
    <row r="342" s="1402" customFormat="1" ht="12.75"/>
    <row r="343" s="1402" customFormat="1" ht="12.75"/>
    <row r="344" s="1402" customFormat="1" ht="12.75"/>
    <row r="345" s="1402" customFormat="1" ht="12.75"/>
    <row r="346" s="1402" customFormat="1" ht="12.75"/>
    <row r="347" s="1402" customFormat="1" ht="12.75"/>
    <row r="348" s="1402" customFormat="1" ht="12.75"/>
    <row r="349" s="1402" customFormat="1" ht="12.75"/>
    <row r="350" s="1402" customFormat="1" ht="12.75"/>
    <row r="351" s="1402" customFormat="1" ht="12.75"/>
    <row r="352" s="1402" customFormat="1" ht="12.75"/>
    <row r="353" s="1402" customFormat="1" ht="12.75"/>
    <row r="354" s="1402" customFormat="1" ht="12.75"/>
    <row r="355" s="1402" customFormat="1" ht="12.75"/>
    <row r="356" s="1402" customFormat="1" ht="12.75"/>
    <row r="357" s="1402" customFormat="1" ht="12.75"/>
    <row r="358" s="1402" customFormat="1" ht="12.75"/>
    <row r="359" s="1402" customFormat="1" ht="12.75"/>
    <row r="360" s="1402" customFormat="1" ht="12.75"/>
    <row r="361" s="1402" customFormat="1" ht="12.75"/>
    <row r="362" s="1402" customFormat="1" ht="12.75"/>
    <row r="363" s="1402" customFormat="1" ht="12.75"/>
    <row r="364" s="1402" customFormat="1" ht="12.75"/>
    <row r="365" s="1402" customFormat="1" ht="12.75"/>
    <row r="366" s="1402" customFormat="1" ht="12.75"/>
    <row r="367" s="1402" customFormat="1" ht="12.75"/>
    <row r="368" s="1402" customFormat="1" ht="12.75"/>
    <row r="369" s="1402" customFormat="1" ht="12.75"/>
    <row r="370" s="1402" customFormat="1" ht="12.75"/>
    <row r="371" s="1402" customFormat="1" ht="12.75"/>
    <row r="372" s="1402" customFormat="1" ht="12.75"/>
    <row r="373" s="1402" customFormat="1" ht="12.75"/>
    <row r="374" s="1402" customFormat="1" ht="12.75"/>
    <row r="375" s="1402" customFormat="1" ht="12.75"/>
    <row r="376" s="1402" customFormat="1" ht="12.75"/>
    <row r="377" s="1402" customFormat="1" ht="12.75"/>
    <row r="378" s="1402" customFormat="1" ht="12.75"/>
    <row r="379" s="1402" customFormat="1" ht="12.75"/>
    <row r="380" s="1402" customFormat="1" ht="12.75"/>
    <row r="381" s="1402" customFormat="1" ht="12.75"/>
    <row r="382" s="1402" customFormat="1" ht="12.75"/>
    <row r="383" s="1402" customFormat="1" ht="12.75"/>
    <row r="384" s="1402" customFormat="1" ht="12.75"/>
    <row r="385" s="1402" customFormat="1" ht="12.75"/>
    <row r="386" s="1402" customFormat="1" ht="12.75"/>
    <row r="387" s="1402" customFormat="1" ht="12.75"/>
    <row r="388" s="1402" customFormat="1" ht="12.75"/>
    <row r="389" s="1402" customFormat="1" ht="12.75"/>
    <row r="390" s="1402" customFormat="1" ht="12.75"/>
    <row r="391" s="1402" customFormat="1" ht="12.75"/>
    <row r="392" s="1402" customFormat="1" ht="12.75"/>
    <row r="393" s="1402" customFormat="1" ht="12.75"/>
    <row r="394" s="1402" customFormat="1" ht="12.75"/>
    <row r="395" s="1402" customFormat="1" ht="12.75"/>
    <row r="396" s="1402" customFormat="1" ht="12.75"/>
    <row r="397" s="1402" customFormat="1" ht="12.75"/>
    <row r="398" s="1402" customFormat="1" ht="12.75"/>
    <row r="399" s="1402" customFormat="1" ht="12.75"/>
    <row r="400" s="1402" customFormat="1" ht="12.75"/>
    <row r="401" s="1402" customFormat="1" ht="12.75"/>
    <row r="402" s="1402" customFormat="1" ht="12.75"/>
    <row r="403" s="1402" customFormat="1" ht="12.75"/>
    <row r="404" s="1402" customFormat="1" ht="12.75"/>
    <row r="405" s="1402" customFormat="1" ht="12.75"/>
    <row r="406" s="1402" customFormat="1" ht="12.75"/>
    <row r="407" s="1402" customFormat="1" ht="12.75"/>
    <row r="408" s="1402" customFormat="1" ht="12.75"/>
    <row r="409" s="1402" customFormat="1" ht="12.75"/>
    <row r="410" s="1402" customFormat="1" ht="12.75"/>
    <row r="411" s="1402" customFormat="1" ht="12.75"/>
    <row r="412" s="1402" customFormat="1" ht="12.75"/>
    <row r="413" s="1402" customFormat="1" ht="12.75"/>
    <row r="414" s="1402" customFormat="1" ht="12.75"/>
    <row r="415" s="1402" customFormat="1" ht="12.75"/>
    <row r="416" s="1402" customFormat="1" ht="12.75"/>
    <row r="417" s="1402" customFormat="1" ht="12.75"/>
    <row r="418" s="1402" customFormat="1" ht="12.75"/>
    <row r="419" s="1402" customFormat="1" ht="12.75"/>
    <row r="420" s="1402" customFormat="1" ht="12.75"/>
    <row r="421" s="1402" customFormat="1" ht="12.75"/>
    <row r="422" s="1402" customFormat="1" ht="12.75"/>
    <row r="423" s="1402" customFormat="1" ht="12.75"/>
    <row r="424" s="1402" customFormat="1" ht="12.75"/>
    <row r="425" s="1402" customFormat="1" ht="12.75"/>
    <row r="426" s="1402" customFormat="1" ht="12.75"/>
    <row r="427" s="1402" customFormat="1" ht="12.75"/>
    <row r="428" s="1402" customFormat="1" ht="12.75"/>
    <row r="429" s="1402" customFormat="1" ht="12.75"/>
    <row r="430" s="1402" customFormat="1" ht="12.75"/>
    <row r="431" s="1402" customFormat="1" ht="12.75"/>
    <row r="432" s="1402" customFormat="1" ht="12.75"/>
    <row r="433" s="1402" customFormat="1" ht="12.75"/>
    <row r="434" s="1402" customFormat="1" ht="12.75"/>
    <row r="435" s="1402" customFormat="1" ht="12.75"/>
    <row r="436" s="1402" customFormat="1" ht="12.75"/>
    <row r="437" s="1402" customFormat="1" ht="12.75"/>
    <row r="438" s="1402" customFormat="1" ht="12.75"/>
    <row r="439" s="1402" customFormat="1" ht="12.75"/>
    <row r="440" s="1402" customFormat="1" ht="12.75"/>
    <row r="441" s="1402" customFormat="1" ht="12.75"/>
    <row r="442" s="1402" customFormat="1" ht="12.75"/>
    <row r="443" s="1402" customFormat="1" ht="12.75"/>
    <row r="444" s="1402" customFormat="1" ht="12.75"/>
    <row r="445" s="1402" customFormat="1" ht="12.75"/>
    <row r="446" s="1402" customFormat="1" ht="12.75"/>
    <row r="447" s="1402" customFormat="1" ht="12.75"/>
    <row r="448" s="1402" customFormat="1" ht="12.75"/>
    <row r="449" s="1402" customFormat="1" ht="12.75"/>
    <row r="450" s="1402" customFormat="1" ht="12.75"/>
    <row r="451" s="1402" customFormat="1" ht="12.75"/>
    <row r="452" s="1402" customFormat="1" ht="12.75"/>
    <row r="453" s="1402" customFormat="1" ht="12.75"/>
    <row r="454" s="1402" customFormat="1" ht="12.75"/>
    <row r="455" s="1402" customFormat="1" ht="12.75"/>
    <row r="456" s="1402" customFormat="1" ht="12.75"/>
    <row r="457" s="1402" customFormat="1" ht="12.75"/>
    <row r="458" s="1402" customFormat="1" ht="12.75"/>
    <row r="459" s="1402" customFormat="1" ht="12.75"/>
    <row r="460" s="1402" customFormat="1" ht="12.75"/>
    <row r="461" s="1402" customFormat="1" ht="12.75"/>
    <row r="462" s="1402" customFormat="1" ht="12.75"/>
    <row r="463" s="1402" customFormat="1" ht="12.75"/>
    <row r="464" s="1402" customFormat="1" ht="12.75"/>
    <row r="465" s="1402" customFormat="1" ht="12.75"/>
    <row r="466" s="1402" customFormat="1" ht="12.75"/>
    <row r="467" s="1402" customFormat="1" ht="12.75"/>
    <row r="468" s="1402" customFormat="1" ht="12.75"/>
    <row r="469" s="1402" customFormat="1" ht="12.75"/>
    <row r="470" s="1402" customFormat="1" ht="12.75"/>
    <row r="471" s="1402" customFormat="1" ht="12.75"/>
    <row r="472" s="1402" customFormat="1" ht="12.75"/>
    <row r="473" s="1402" customFormat="1" ht="12.75"/>
    <row r="474" s="1402" customFormat="1" ht="12.75"/>
    <row r="475" s="1402" customFormat="1" ht="12.75"/>
    <row r="476" s="1402" customFormat="1" ht="12.75"/>
    <row r="477" s="1402" customFormat="1" ht="12.75"/>
    <row r="478" s="1402" customFormat="1" ht="12.75"/>
    <row r="479" s="1402" customFormat="1" ht="12.75"/>
    <row r="480" s="1402" customFormat="1" ht="12.75"/>
    <row r="481" s="1402" customFormat="1" ht="12.75"/>
    <row r="482" s="1402" customFormat="1" ht="12.75"/>
    <row r="483" s="1402" customFormat="1" ht="12.75"/>
    <row r="484" s="1402" customFormat="1" ht="12.75"/>
    <row r="485" s="1402" customFormat="1" ht="12.75"/>
    <row r="486" s="1402" customFormat="1" ht="12.75"/>
    <row r="487" s="1402" customFormat="1" ht="12.75"/>
    <row r="488" s="1402" customFormat="1" ht="12.75"/>
    <row r="489" s="1402" customFormat="1" ht="12.75"/>
    <row r="490" s="1402" customFormat="1" ht="12.75"/>
    <row r="491" s="1402" customFormat="1" ht="12.75"/>
    <row r="492" s="1402" customFormat="1" ht="12.75"/>
    <row r="493" s="1402" customFormat="1" ht="12.75"/>
    <row r="494" s="1402" customFormat="1" ht="12.75"/>
    <row r="495" s="1402" customFormat="1" ht="12.75"/>
    <row r="496" s="1402" customFormat="1" ht="12.75"/>
    <row r="497" s="1402" customFormat="1" ht="12.75"/>
    <row r="498" s="1402" customFormat="1" ht="12.75"/>
    <row r="499" s="1402" customFormat="1" ht="12.75"/>
    <row r="500" s="1402" customFormat="1" ht="12.75"/>
    <row r="501" s="1402" customFormat="1" ht="12.75"/>
    <row r="502" s="1402" customFormat="1" ht="12.75"/>
    <row r="503" s="1402" customFormat="1" ht="12.75"/>
    <row r="504" s="1402" customFormat="1" ht="12.75"/>
    <row r="505" s="1402" customFormat="1" ht="12.75"/>
    <row r="506" s="1402" customFormat="1" ht="12.75"/>
    <row r="507" s="1402" customFormat="1" ht="12.75"/>
    <row r="508" s="1402" customFormat="1" ht="12.75"/>
    <row r="509" s="1402" customFormat="1" ht="12.75"/>
    <row r="510" s="1402" customFormat="1" ht="12.75"/>
    <row r="511" s="1402" customFormat="1" ht="12.75"/>
    <row r="512" s="1402" customFormat="1" ht="12.75"/>
    <row r="513" s="1402" customFormat="1" ht="12.75"/>
    <row r="514" s="1402" customFormat="1" ht="12.75"/>
    <row r="515" s="1402" customFormat="1" ht="12.75"/>
    <row r="516" s="1402" customFormat="1" ht="12.75"/>
    <row r="517" s="1402" customFormat="1" ht="12.75"/>
    <row r="518" s="1402" customFormat="1" ht="12.75"/>
    <row r="519" s="1402" customFormat="1" ht="12.75"/>
    <row r="520" s="1402" customFormat="1" ht="12.75"/>
    <row r="521" s="1402" customFormat="1" ht="12.75"/>
    <row r="522" s="1402" customFormat="1" ht="12.75"/>
    <row r="523" s="1402" customFormat="1" ht="12.75"/>
    <row r="524" s="1402" customFormat="1" ht="12.75"/>
    <row r="525" s="1402" customFormat="1" ht="12.75"/>
    <row r="526" s="1402" customFormat="1" ht="12.75"/>
    <row r="527" s="1402" customFormat="1" ht="12.75"/>
    <row r="528" s="1402" customFormat="1" ht="12.75"/>
    <row r="529" s="1402" customFormat="1" ht="12.75"/>
    <row r="530" s="1402" customFormat="1" ht="12.75"/>
    <row r="531" s="1402" customFormat="1" ht="12.75"/>
    <row r="532" s="1402" customFormat="1" ht="12.75"/>
    <row r="533" s="1402" customFormat="1" ht="12.75"/>
    <row r="534" s="1402" customFormat="1" ht="12.75"/>
    <row r="535" s="1402" customFormat="1" ht="12.75"/>
    <row r="536" s="1402" customFormat="1" ht="12.75"/>
    <row r="537" s="1402" customFormat="1" ht="12.75"/>
    <row r="538" s="1402" customFormat="1" ht="12.75"/>
    <row r="539" s="1402" customFormat="1" ht="12.75"/>
    <row r="540" s="1402" customFormat="1" ht="12.75"/>
    <row r="541" s="1402" customFormat="1" ht="12.75"/>
    <row r="542" s="1402" customFormat="1" ht="12.75"/>
    <row r="543" s="1402" customFormat="1" ht="12.75"/>
    <row r="544" s="1402" customFormat="1" ht="12.75"/>
    <row r="545" s="1402" customFormat="1" ht="12.75"/>
    <row r="546" s="1402" customFormat="1" ht="12.75"/>
    <row r="547" s="1402" customFormat="1" ht="12.75"/>
    <row r="548" s="1402" customFormat="1" ht="12.75"/>
    <row r="549" s="1402" customFormat="1" ht="12.75"/>
    <row r="550" s="1402" customFormat="1" ht="12.75"/>
    <row r="551" s="1402" customFormat="1" ht="12.75"/>
    <row r="552" s="1402" customFormat="1" ht="12.75"/>
    <row r="553" s="1402" customFormat="1" ht="12.75"/>
    <row r="554" s="1402" customFormat="1" ht="12.75"/>
    <row r="555" s="1402" customFormat="1" ht="12.75"/>
    <row r="556" s="1402" customFormat="1" ht="12.75"/>
    <row r="557" s="1402" customFormat="1" ht="12.75"/>
    <row r="558" s="1402" customFormat="1" ht="12.75"/>
    <row r="559" s="1402" customFormat="1" ht="12.75"/>
    <row r="560" s="1402" customFormat="1" ht="12.75"/>
    <row r="561" s="1402" customFormat="1" ht="12.75"/>
    <row r="562" s="1402" customFormat="1" ht="12.75"/>
    <row r="563" s="1402" customFormat="1" ht="12.75"/>
    <row r="564" s="1402" customFormat="1" ht="12.75"/>
    <row r="565" s="1402" customFormat="1" ht="12.75"/>
    <row r="566" s="1402" customFormat="1" ht="12.75"/>
    <row r="567" s="1402" customFormat="1" ht="12.75"/>
    <row r="568" s="1402" customFormat="1" ht="12.75"/>
    <row r="569" s="1402" customFormat="1" ht="12.75"/>
    <row r="570" s="1402" customFormat="1" ht="12.75"/>
    <row r="571" s="1402" customFormat="1" ht="12.75"/>
    <row r="572" s="1402" customFormat="1" ht="12.75"/>
    <row r="573" s="1402" customFormat="1" ht="12.75"/>
    <row r="574" s="1402" customFormat="1" ht="12.75"/>
    <row r="575" s="1402" customFormat="1" ht="12.75"/>
    <row r="576" s="1402" customFormat="1" ht="12.75"/>
    <row r="577" s="1402" customFormat="1" ht="12.75"/>
    <row r="578" s="1402" customFormat="1" ht="12.75"/>
    <row r="579" s="1402" customFormat="1" ht="12.75"/>
    <row r="580" s="1402" customFormat="1" ht="12.75"/>
    <row r="581" s="1402" customFormat="1" ht="12.75"/>
    <row r="582" s="1402" customFormat="1" ht="12.75"/>
    <row r="583" s="1402" customFormat="1" ht="12.75"/>
    <row r="584" s="1402" customFormat="1" ht="12.75"/>
    <row r="585" s="1402" customFormat="1" ht="12.75"/>
    <row r="586" s="1402" customFormat="1" ht="12.75"/>
    <row r="587" s="1402" customFormat="1" ht="12.75"/>
    <row r="588" s="1402" customFormat="1" ht="12.75"/>
    <row r="589" s="1402" customFormat="1" ht="12.75"/>
    <row r="590" s="1402" customFormat="1" ht="12.75"/>
    <row r="591" s="1402" customFormat="1" ht="12.75"/>
    <row r="592" s="1402" customFormat="1" ht="12.75"/>
    <row r="593" s="1402" customFormat="1" ht="12.75"/>
    <row r="594" s="1402" customFormat="1" ht="12.75"/>
    <row r="595" s="1402" customFormat="1" ht="12.75"/>
    <row r="596" s="1402" customFormat="1" ht="12.75"/>
    <row r="597" s="1402" customFormat="1" ht="12.75"/>
    <row r="598" s="1402" customFormat="1" ht="12.75"/>
    <row r="599" s="1402" customFormat="1" ht="12.75"/>
    <row r="600" s="1402" customFormat="1" ht="12.75"/>
    <row r="601" s="1402" customFormat="1" ht="12.75"/>
    <row r="602" s="1402" customFormat="1" ht="12.75"/>
    <row r="603" s="1402" customFormat="1" ht="12.75"/>
    <row r="604" s="1402" customFormat="1" ht="12.75"/>
    <row r="605" s="1402" customFormat="1" ht="12.75"/>
    <row r="606" s="1402" customFormat="1" ht="12.75"/>
    <row r="607" s="1402" customFormat="1" ht="12.75"/>
    <row r="608" s="1402" customFormat="1" ht="12.75"/>
    <row r="609" s="1402" customFormat="1" ht="12.75"/>
    <row r="610" s="1402" customFormat="1" ht="12.75"/>
    <row r="611" s="1402" customFormat="1" ht="12.75"/>
    <row r="612" s="1402" customFormat="1" ht="12.75"/>
    <row r="613" s="1402" customFormat="1" ht="12.75"/>
    <row r="614" s="1402" customFormat="1" ht="12.75"/>
    <row r="615" s="1402" customFormat="1" ht="12.75"/>
    <row r="616" s="1402" customFormat="1" ht="12.75"/>
    <row r="617" s="1402" customFormat="1" ht="12.75"/>
    <row r="618" s="1402" customFormat="1" ht="12.75"/>
    <row r="619" s="1402" customFormat="1" ht="12.75"/>
    <row r="620" s="1402" customFormat="1" ht="12.75"/>
    <row r="621" s="1402" customFormat="1" ht="12.75"/>
    <row r="622" s="1402" customFormat="1" ht="12.75"/>
    <row r="623" s="1402" customFormat="1" ht="12.75"/>
    <row r="624" s="1402" customFormat="1" ht="12.75"/>
    <row r="625" s="1402" customFormat="1" ht="12.75"/>
    <row r="626" s="1402" customFormat="1" ht="12.75"/>
    <row r="627" s="1402" customFormat="1" ht="12.75"/>
    <row r="628" s="1402" customFormat="1" ht="12.75"/>
    <row r="629" s="1402" customFormat="1" ht="12.75"/>
    <row r="630" s="1402" customFormat="1" ht="12.75"/>
    <row r="631" s="1402" customFormat="1" ht="12.75"/>
    <row r="632" s="1402" customFormat="1" ht="12.75"/>
    <row r="633" s="1402" customFormat="1" ht="12.75"/>
    <row r="634" s="1402" customFormat="1" ht="12.75"/>
    <row r="635" s="1402" customFormat="1" ht="12.75"/>
    <row r="636" s="1402" customFormat="1" ht="12.75"/>
    <row r="637" s="1402" customFormat="1" ht="12.75"/>
    <row r="638" s="1402" customFormat="1" ht="12.75"/>
    <row r="639" s="1402" customFormat="1" ht="12.75"/>
    <row r="640" s="1402" customFormat="1" ht="12.75"/>
    <row r="641" s="1402" customFormat="1" ht="12.75"/>
    <row r="642" s="1402" customFormat="1" ht="12.75"/>
    <row r="643" s="1402" customFormat="1" ht="12.75"/>
    <row r="644" s="1402" customFormat="1" ht="12.75"/>
    <row r="645" s="1402" customFormat="1" ht="12.75"/>
    <row r="646" s="1402" customFormat="1" ht="12.75"/>
    <row r="647" s="1402" customFormat="1" ht="12.75"/>
    <row r="648" s="1402" customFormat="1" ht="12.75"/>
    <row r="649" s="1402" customFormat="1" ht="12.75"/>
    <row r="650" s="1402" customFormat="1" ht="12.75"/>
    <row r="651" s="1402" customFormat="1" ht="12.75"/>
    <row r="652" s="1402" customFormat="1" ht="12.75"/>
    <row r="653" s="1402" customFormat="1" ht="12.75"/>
    <row r="654" s="1402" customFormat="1" ht="12.75"/>
    <row r="655" s="1402" customFormat="1" ht="12.75"/>
    <row r="656" s="1402" customFormat="1" ht="12.75"/>
    <row r="657" s="1402" customFormat="1" ht="12.75"/>
    <row r="658" s="1402" customFormat="1" ht="12.75"/>
    <row r="659" s="1402" customFormat="1" ht="12.75"/>
    <row r="660" s="1402" customFormat="1" ht="12.75"/>
    <row r="661" s="1402" customFormat="1" ht="12.75"/>
    <row r="662" s="1402" customFormat="1" ht="12.75"/>
    <row r="663" s="1402" customFormat="1" ht="12.75"/>
    <row r="664" s="1402" customFormat="1" ht="12.75"/>
    <row r="665" s="1402" customFormat="1" ht="12.75"/>
    <row r="666" s="1402" customFormat="1" ht="12.75"/>
    <row r="667" s="1402" customFormat="1" ht="12.75"/>
    <row r="668" s="1402" customFormat="1" ht="12.75"/>
    <row r="669" s="1402" customFormat="1" ht="12.75"/>
    <row r="670" s="1402" customFormat="1" ht="12.75"/>
    <row r="671" s="1402" customFormat="1" ht="12.75"/>
    <row r="672" s="1402" customFormat="1" ht="12.75"/>
    <row r="673" s="1402" customFormat="1" ht="12.75"/>
    <row r="674" s="1402" customFormat="1" ht="12.75"/>
    <row r="675" s="1402" customFormat="1" ht="12.75"/>
    <row r="676" s="1402" customFormat="1" ht="12.75"/>
    <row r="677" s="1402" customFormat="1" ht="12.75"/>
    <row r="678" s="1402" customFormat="1" ht="12.75"/>
    <row r="679" s="1402" customFormat="1" ht="12.75"/>
    <row r="680" s="1402" customFormat="1" ht="12.75"/>
    <row r="681" s="1402" customFormat="1" ht="12.75"/>
    <row r="682" s="1402" customFormat="1" ht="12.75"/>
    <row r="683" s="1402" customFormat="1" ht="12.75"/>
    <row r="684" s="1402" customFormat="1" ht="12.75"/>
    <row r="685" s="1402" customFormat="1" ht="12.75"/>
    <row r="686" s="1402" customFormat="1" ht="12.75"/>
    <row r="687" s="1402" customFormat="1" ht="12.75"/>
    <row r="688" s="1402" customFormat="1" ht="12.75"/>
    <row r="689" s="1402" customFormat="1" ht="12.75"/>
    <row r="690" s="1402" customFormat="1" ht="12.75"/>
    <row r="691" s="1402" customFormat="1" ht="12.75"/>
    <row r="692" s="1402" customFormat="1" ht="12.75"/>
    <row r="693" s="1402" customFormat="1" ht="12.75"/>
    <row r="694" s="1402" customFormat="1" ht="12.75"/>
    <row r="695" s="1402" customFormat="1" ht="12.75"/>
    <row r="696" s="1402" customFormat="1" ht="12.75"/>
    <row r="697" s="1402" customFormat="1" ht="12.75"/>
    <row r="698" s="1402" customFormat="1" ht="12.75"/>
    <row r="699" s="1402" customFormat="1" ht="12.75"/>
    <row r="700" s="1402" customFormat="1" ht="12.75"/>
    <row r="701" s="1402" customFormat="1" ht="12.75"/>
    <row r="702" s="1402" customFormat="1" ht="12.75"/>
    <row r="703" s="1402" customFormat="1" ht="12.75"/>
    <row r="704" s="1402" customFormat="1" ht="12.75"/>
    <row r="705" s="1402" customFormat="1" ht="12.75"/>
    <row r="706" s="1402" customFormat="1" ht="12.75"/>
    <row r="707" s="1402" customFormat="1" ht="12.75"/>
    <row r="708" s="1402" customFormat="1" ht="12.75"/>
    <row r="709" s="1402" customFormat="1" ht="12.75"/>
    <row r="710" s="1402" customFormat="1" ht="12.75"/>
    <row r="711" s="1402" customFormat="1" ht="12.75"/>
    <row r="712" s="1402" customFormat="1" ht="12.75"/>
    <row r="713" s="1402" customFormat="1" ht="12.75"/>
    <row r="714" s="1402" customFormat="1" ht="12.75"/>
    <row r="715" s="1402" customFormat="1" ht="12.75"/>
    <row r="716" s="1402" customFormat="1" ht="12.75"/>
    <row r="717" s="1402" customFormat="1" ht="12.75"/>
    <row r="718" s="1402" customFormat="1" ht="12.75"/>
    <row r="719" s="1402" customFormat="1" ht="12.75"/>
    <row r="720" s="1402" customFormat="1" ht="12.75"/>
    <row r="721" s="1402" customFormat="1" ht="12.75"/>
    <row r="722" s="1402" customFormat="1" ht="12.75"/>
    <row r="723" s="1402" customFormat="1" ht="12.75"/>
    <row r="724" s="1402" customFormat="1" ht="12.75"/>
    <row r="725" s="1402" customFormat="1" ht="12.75"/>
    <row r="726" s="1402" customFormat="1" ht="12.75"/>
    <row r="727" s="1402" customFormat="1" ht="12.75"/>
    <row r="728" s="1402" customFormat="1" ht="12.75"/>
    <row r="729" s="1402" customFormat="1" ht="12.75"/>
    <row r="730" s="1402" customFormat="1" ht="12.75"/>
    <row r="731" s="1402" customFormat="1" ht="12.75"/>
    <row r="732" s="1402" customFormat="1" ht="12.75"/>
    <row r="733" s="1402" customFormat="1" ht="12.75"/>
    <row r="734" s="1402" customFormat="1" ht="12.75"/>
    <row r="735" s="1402" customFormat="1" ht="12.75"/>
    <row r="736" s="1402" customFormat="1" ht="12.75"/>
    <row r="737" s="1402" customFormat="1" ht="12.75"/>
    <row r="738" s="1402" customFormat="1" ht="12.75"/>
    <row r="739" s="1402" customFormat="1" ht="12.75"/>
    <row r="740" s="1402" customFormat="1" ht="12.75"/>
    <row r="741" s="1402" customFormat="1" ht="12.75"/>
    <row r="742" s="1402" customFormat="1" ht="12.75"/>
    <row r="743" s="1402" customFormat="1" ht="12.75"/>
    <row r="744" s="1402" customFormat="1" ht="12.75"/>
    <row r="745" s="1402" customFormat="1" ht="12.75"/>
    <row r="746" s="1402" customFormat="1" ht="12.75"/>
    <row r="747" s="1402" customFormat="1" ht="12.75"/>
    <row r="748" s="1402" customFormat="1" ht="12.75"/>
    <row r="749" s="1402" customFormat="1" ht="12.75"/>
    <row r="750" s="1402" customFormat="1" ht="12.75"/>
    <row r="751" s="1402" customFormat="1" ht="12.75"/>
    <row r="752" s="1402" customFormat="1" ht="12.75"/>
    <row r="753" s="1402" customFormat="1" ht="12.75"/>
    <row r="754" s="1402" customFormat="1" ht="12.75"/>
    <row r="755" s="1402" customFormat="1" ht="12.75"/>
    <row r="756" s="1402" customFormat="1" ht="12.75"/>
    <row r="757" s="1402" customFormat="1" ht="12.75"/>
    <row r="758" s="1402" customFormat="1" ht="12.75"/>
    <row r="759" s="1402" customFormat="1" ht="12.75"/>
    <row r="760" s="1402" customFormat="1" ht="12.75"/>
    <row r="761" s="1402" customFormat="1" ht="12.75"/>
    <row r="762" s="1402" customFormat="1" ht="12.75"/>
    <row r="763" s="1402" customFormat="1" ht="12.75"/>
    <row r="764" s="1402" customFormat="1" ht="12.75"/>
    <row r="765" s="1402" customFormat="1" ht="12.75"/>
    <row r="766" s="1402" customFormat="1" ht="12.75"/>
    <row r="767" s="1402" customFormat="1" ht="12.75"/>
    <row r="768" s="1402" customFormat="1" ht="12.75"/>
    <row r="769" s="1402" customFormat="1" ht="12.75"/>
    <row r="770" s="1402" customFormat="1" ht="12.75"/>
    <row r="771" s="1402" customFormat="1" ht="12.75"/>
    <row r="772" s="1402" customFormat="1" ht="12.75"/>
    <row r="773" s="1402" customFormat="1" ht="12.75"/>
    <row r="774" s="1402" customFormat="1" ht="12.75"/>
    <row r="775" s="1402" customFormat="1" ht="12.75"/>
    <row r="776" s="1402" customFormat="1" ht="12.75"/>
    <row r="777" s="1402" customFormat="1" ht="12.75"/>
    <row r="778" s="1402" customFormat="1" ht="12.75"/>
    <row r="779" s="1402" customFormat="1" ht="12.75"/>
    <row r="780" s="1402" customFormat="1" ht="12.75"/>
    <row r="781" s="1402" customFormat="1" ht="12.75"/>
    <row r="782" s="1402" customFormat="1" ht="12.75"/>
    <row r="783" s="1402" customFormat="1" ht="12.75"/>
    <row r="784" s="1402" customFormat="1" ht="12.75"/>
    <row r="785" s="1402" customFormat="1" ht="12.75"/>
    <row r="786" s="1402" customFormat="1" ht="12.75"/>
    <row r="787" s="1402" customFormat="1" ht="12.75"/>
    <row r="788" s="1402" customFormat="1" ht="12.75"/>
    <row r="789" s="1402" customFormat="1" ht="12.75"/>
    <row r="790" s="1402" customFormat="1" ht="12.75"/>
    <row r="791" s="1402" customFormat="1" ht="12.75"/>
    <row r="792" s="1402" customFormat="1" ht="12.75"/>
    <row r="793" s="1402" customFormat="1" ht="12.75"/>
    <row r="794" s="1402" customFormat="1" ht="12.75"/>
    <row r="795" s="1402" customFormat="1" ht="12.75"/>
    <row r="796" s="1402" customFormat="1" ht="12.75"/>
    <row r="797" s="1402" customFormat="1" ht="12.75"/>
    <row r="798" s="1402" customFormat="1" ht="12.75"/>
    <row r="799" s="1402" customFormat="1" ht="12.75"/>
    <row r="800" s="1402" customFormat="1" ht="12.75"/>
    <row r="801" s="1402" customFormat="1" ht="12.75"/>
    <row r="802" s="1402" customFormat="1" ht="12.75"/>
    <row r="803" s="1402" customFormat="1" ht="12.75"/>
    <row r="804" s="1402" customFormat="1" ht="12.75"/>
    <row r="805" s="1402" customFormat="1" ht="12.75"/>
    <row r="806" s="1402" customFormat="1" ht="12.75"/>
    <row r="807" s="1402" customFormat="1" ht="12.75"/>
    <row r="808" s="1402" customFormat="1" ht="12.75"/>
    <row r="809" s="1402" customFormat="1" ht="12.75"/>
    <row r="810" s="1402" customFormat="1" ht="12.75"/>
    <row r="811" s="1402" customFormat="1" ht="12.75"/>
    <row r="812" s="1402" customFormat="1" ht="12.75"/>
    <row r="813" s="1402" customFormat="1" ht="12.75"/>
    <row r="814" s="1402" customFormat="1" ht="12.75"/>
    <row r="815" s="1402" customFormat="1" ht="12.75"/>
    <row r="816" s="1402" customFormat="1" ht="12.75"/>
    <row r="817" s="1402" customFormat="1" ht="12.75"/>
    <row r="818" s="1402" customFormat="1" ht="12.75"/>
    <row r="819" s="1402" customFormat="1" ht="12.75"/>
    <row r="820" s="1402" customFormat="1" ht="12.75"/>
    <row r="821" s="1402" customFormat="1" ht="12.75"/>
    <row r="822" s="1402" customFormat="1" ht="12.75"/>
    <row r="823" s="1402" customFormat="1" ht="12.75"/>
    <row r="824" s="1402" customFormat="1" ht="12.75"/>
    <row r="825" s="1402" customFormat="1" ht="12.75"/>
    <row r="826" s="1402" customFormat="1" ht="12.75"/>
    <row r="827" s="1402" customFormat="1" ht="12.75"/>
    <row r="828" s="1402" customFormat="1" ht="12.75"/>
    <row r="829" s="1402" customFormat="1" ht="12.75"/>
    <row r="830" s="1402" customFormat="1" ht="12.75"/>
    <row r="831" s="1402" customFormat="1" ht="12.75"/>
    <row r="832" s="1402" customFormat="1" ht="12.75"/>
    <row r="833" s="1402" customFormat="1" ht="12.75"/>
    <row r="834" s="1402" customFormat="1" ht="12.75"/>
    <row r="835" s="1402" customFormat="1" ht="12.75"/>
    <row r="836" s="1402" customFormat="1" ht="12.75"/>
    <row r="837" s="1402" customFormat="1" ht="12.75"/>
    <row r="838" s="1402" customFormat="1" ht="12.75"/>
    <row r="839" s="1402" customFormat="1" ht="12.75"/>
    <row r="840" s="1402" customFormat="1" ht="12.75"/>
    <row r="841" s="1402" customFormat="1" ht="12.75"/>
    <row r="842" s="1402" customFormat="1" ht="12.75"/>
    <row r="843" s="1402" customFormat="1" ht="12.75"/>
    <row r="844" s="1402" customFormat="1" ht="12.75"/>
    <row r="845" s="1402" customFormat="1" ht="12.75"/>
    <row r="846" s="1402" customFormat="1" ht="12.75"/>
    <row r="847" s="1402" customFormat="1" ht="12.75"/>
    <row r="848" s="1402" customFormat="1" ht="12.75"/>
    <row r="849" s="1402" customFormat="1" ht="12.75"/>
    <row r="850" s="1402" customFormat="1" ht="12.75"/>
    <row r="851" s="1402" customFormat="1" ht="12.75"/>
    <row r="852" s="1402" customFormat="1" ht="12.75"/>
    <row r="853" s="1402" customFormat="1" ht="12.75"/>
    <row r="854" s="1402" customFormat="1" ht="12.75"/>
    <row r="855" s="1402" customFormat="1" ht="12.75"/>
    <row r="856" s="1402" customFormat="1" ht="12.75"/>
    <row r="857" s="1402" customFormat="1" ht="12.75"/>
    <row r="858" s="1402" customFormat="1" ht="12.75"/>
    <row r="859" s="1402" customFormat="1" ht="12.75"/>
    <row r="860" s="1402" customFormat="1" ht="12.75"/>
    <row r="861" s="1402" customFormat="1" ht="12.75"/>
    <row r="862" s="1402" customFormat="1" ht="12.75"/>
    <row r="863" s="1402" customFormat="1" ht="12.75"/>
    <row r="864" s="1402" customFormat="1" ht="12.75"/>
    <row r="865" s="1402" customFormat="1" ht="12.75"/>
    <row r="866" s="1402" customFormat="1" ht="12.75"/>
    <row r="867" s="1402" customFormat="1" ht="12.75"/>
    <row r="868" s="1402" customFormat="1" ht="12.75"/>
    <row r="869" s="1402" customFormat="1" ht="12.75"/>
    <row r="870" s="1402" customFormat="1" ht="12.75"/>
    <row r="871" s="1402" customFormat="1" ht="12.75"/>
    <row r="872" s="1402" customFormat="1" ht="12.75"/>
    <row r="873" s="1402" customFormat="1" ht="12.75"/>
    <row r="874" s="1402" customFormat="1" ht="12.75"/>
    <row r="875" s="1402" customFormat="1" ht="12.75"/>
    <row r="876" s="1402" customFormat="1" ht="12.75"/>
    <row r="877" s="1402" customFormat="1" ht="12.75"/>
    <row r="878" s="1402" customFormat="1" ht="12.75"/>
    <row r="879" s="1402" customFormat="1" ht="12.75"/>
    <row r="880" s="1402" customFormat="1" ht="12.75"/>
    <row r="881" s="1402" customFormat="1" ht="12.75"/>
    <row r="882" s="1402" customFormat="1" ht="12.75"/>
    <row r="883" s="1402" customFormat="1" ht="12.75"/>
    <row r="884" s="1402" customFormat="1" ht="12.75"/>
    <row r="885" s="1402" customFormat="1" ht="12.75"/>
    <row r="886" s="1402" customFormat="1" ht="12.75"/>
    <row r="887" s="1402" customFormat="1" ht="12.75"/>
    <row r="888" s="1402" customFormat="1" ht="12.75"/>
    <row r="889" s="1402" customFormat="1" ht="12.75"/>
    <row r="890" s="1402" customFormat="1" ht="12.75"/>
    <row r="891" s="1402" customFormat="1" ht="12.75"/>
    <row r="892" s="1402" customFormat="1" ht="12.75"/>
    <row r="893" s="1402" customFormat="1" ht="12.75"/>
    <row r="894" s="1402" customFormat="1" ht="12.75"/>
    <row r="895" s="1402" customFormat="1" ht="12.75"/>
    <row r="896" s="1402" customFormat="1" ht="12.75"/>
    <row r="897" s="1402" customFormat="1" ht="12.75"/>
    <row r="898" s="1402" customFormat="1" ht="12.75"/>
    <row r="899" s="1402" customFormat="1" ht="12.75"/>
    <row r="900" s="1402" customFormat="1" ht="12.75"/>
    <row r="901" s="1402" customFormat="1" ht="12.75"/>
    <row r="902" s="1402" customFormat="1" ht="12.75"/>
    <row r="903" s="1402" customFormat="1" ht="12.75"/>
    <row r="904" s="1402" customFormat="1" ht="12.75"/>
    <row r="905" s="1402" customFormat="1" ht="12.75"/>
    <row r="906" s="1402" customFormat="1" ht="12.75"/>
    <row r="907" s="1402" customFormat="1" ht="12.75"/>
    <row r="908" s="1402" customFormat="1" ht="12.75"/>
    <row r="909" s="1402" customFormat="1" ht="12.75"/>
    <row r="910" s="1402" customFormat="1" ht="12.75"/>
    <row r="911" s="1402" customFormat="1" ht="12.75"/>
    <row r="912" s="1402" customFormat="1" ht="12.75"/>
    <row r="913" s="1402" customFormat="1" ht="12.75"/>
    <row r="914" s="1402" customFormat="1" ht="12.75"/>
    <row r="915" s="1402" customFormat="1" ht="12.75"/>
    <row r="916" s="1402" customFormat="1" ht="12.75"/>
    <row r="917" s="1402" customFormat="1" ht="12.75"/>
    <row r="918" s="1402" customFormat="1" ht="12.75"/>
    <row r="919" s="1402" customFormat="1" ht="12.75"/>
    <row r="920" s="1402" customFormat="1" ht="12.75"/>
    <row r="921" s="1402" customFormat="1" ht="12.75"/>
    <row r="922" s="1402" customFormat="1" ht="12.75"/>
    <row r="923" s="1402" customFormat="1" ht="12.75"/>
    <row r="924" s="1402" customFormat="1" ht="12.75"/>
    <row r="925" s="1402" customFormat="1" ht="12.75"/>
    <row r="926" s="1402" customFormat="1" ht="12.75"/>
    <row r="927" s="1402" customFormat="1" ht="12.75"/>
    <row r="928" s="1402" customFormat="1" ht="12.75"/>
    <row r="929" s="1402" customFormat="1" ht="12.75"/>
    <row r="930" s="1402" customFormat="1" ht="12.75"/>
    <row r="931" s="1402" customFormat="1" ht="12.75"/>
    <row r="932" s="1402" customFormat="1" ht="12.75"/>
    <row r="933" s="1402" customFormat="1" ht="12.75"/>
    <row r="934" s="1402" customFormat="1" ht="12.75"/>
    <row r="935" s="1402" customFormat="1" ht="12.75"/>
    <row r="936" s="1402" customFormat="1" ht="12.75"/>
    <row r="937" s="1402" customFormat="1" ht="12.75"/>
    <row r="938" s="1402" customFormat="1" ht="12.75"/>
    <row r="939" s="1402" customFormat="1" ht="12.75"/>
    <row r="940" s="1402" customFormat="1" ht="12.75"/>
    <row r="941" s="1402" customFormat="1" ht="12.75"/>
    <row r="942" s="1402" customFormat="1" ht="12.75"/>
    <row r="943" s="1402" customFormat="1" ht="12.75"/>
    <row r="944" s="1402" customFormat="1" ht="12.75"/>
    <row r="945" s="1402" customFormat="1" ht="12.75"/>
    <row r="946" s="1402" customFormat="1" ht="12.75"/>
    <row r="947" s="1402" customFormat="1" ht="12.75"/>
    <row r="948" s="1402" customFormat="1" ht="12.75"/>
    <row r="949" s="1402" customFormat="1" ht="12.75"/>
    <row r="950" s="1402" customFormat="1" ht="12.75"/>
    <row r="951" s="1402" customFormat="1" ht="12.75"/>
    <row r="952" s="1402" customFormat="1" ht="12.75"/>
    <row r="953" s="1402" customFormat="1" ht="12.75"/>
    <row r="954" s="1402" customFormat="1" ht="12.75"/>
    <row r="955" s="1402" customFormat="1" ht="12.75"/>
    <row r="956" s="1402" customFormat="1" ht="12.75"/>
    <row r="957" s="1402" customFormat="1" ht="12.75"/>
    <row r="958" s="1402" customFormat="1" ht="12.75"/>
    <row r="959" s="1402" customFormat="1" ht="12.75"/>
    <row r="960" s="1402" customFormat="1" ht="12.75"/>
    <row r="961" s="1402" customFormat="1" ht="12.75"/>
    <row r="962" s="1402" customFormat="1" ht="12.75"/>
    <row r="963" s="1402" customFormat="1" ht="12.75"/>
    <row r="964" s="1402" customFormat="1" ht="12.75"/>
    <row r="965" s="1402" customFormat="1" ht="12.75"/>
    <row r="966" s="1402" customFormat="1" ht="12.75"/>
    <row r="967" s="1402" customFormat="1" ht="12.75"/>
    <row r="968" s="1402" customFormat="1" ht="12.75"/>
    <row r="969" s="1402" customFormat="1" ht="12.75"/>
    <row r="970" s="1402" customFormat="1" ht="12.75"/>
    <row r="971" s="1402" customFormat="1" ht="12.75"/>
    <row r="972" s="1402" customFormat="1" ht="12.75"/>
    <row r="973" s="1402" customFormat="1" ht="12.75"/>
    <row r="974" s="1402" customFormat="1" ht="12.75"/>
    <row r="975" s="1402" customFormat="1" ht="12.75"/>
    <row r="976" s="1402" customFormat="1" ht="12.75"/>
    <row r="977" s="1402" customFormat="1" ht="12.75"/>
    <row r="978" s="1402" customFormat="1" ht="12.75"/>
    <row r="979" s="1402" customFormat="1" ht="12.75"/>
    <row r="980" s="1402" customFormat="1" ht="12.75"/>
    <row r="981" s="1402" customFormat="1" ht="12.75"/>
    <row r="982" s="1402" customFormat="1" ht="12.75"/>
    <row r="983" s="1402" customFormat="1" ht="12.75"/>
    <row r="984" s="1402" customFormat="1" ht="12.75"/>
    <row r="985" s="1402" customFormat="1" ht="12.75"/>
    <row r="986" s="1402" customFormat="1" ht="12.75"/>
    <row r="987" s="1402" customFormat="1" ht="12.75"/>
    <row r="988" s="1402" customFormat="1" ht="12.75"/>
    <row r="989" s="1402" customFormat="1" ht="12.75"/>
    <row r="990" s="1402" customFormat="1" ht="12.75"/>
    <row r="991" s="1402" customFormat="1" ht="12.75"/>
    <row r="992" s="1402" customFormat="1" ht="12.75"/>
    <row r="993" s="1402" customFormat="1" ht="12.75"/>
    <row r="994" s="1402" customFormat="1" ht="12.75"/>
    <row r="995" s="1402" customFormat="1" ht="12.75"/>
    <row r="996" s="1402" customFormat="1" ht="12.75"/>
    <row r="997" s="1402" customFormat="1" ht="12.75"/>
    <row r="998" s="1402" customFormat="1" ht="12.75"/>
    <row r="999" s="1402" customFormat="1" ht="12.75"/>
    <row r="1000" s="1402" customFormat="1" ht="12.75"/>
    <row r="1001" s="1402" customFormat="1" ht="12.75"/>
    <row r="1002" s="1402" customFormat="1" ht="12.75"/>
    <row r="1003" s="1402" customFormat="1" ht="12.75"/>
    <row r="1004" s="1402" customFormat="1" ht="12.75"/>
    <row r="1005" s="1402" customFormat="1" ht="12.75"/>
    <row r="1006" s="1402" customFormat="1" ht="12.75"/>
    <row r="1007" s="1402" customFormat="1" ht="12.75"/>
    <row r="1008" s="1402" customFormat="1" ht="12.75"/>
    <row r="1009" s="1402" customFormat="1" ht="12.75"/>
    <row r="1010" s="1402" customFormat="1" ht="12.75"/>
    <row r="1011" s="1402" customFormat="1" ht="12.75"/>
    <row r="1012" s="1402" customFormat="1" ht="12.75"/>
    <row r="1013" s="1402" customFormat="1" ht="12.75"/>
    <row r="1014" s="1402" customFormat="1" ht="12.75"/>
    <row r="1015" s="1402" customFormat="1" ht="12.75"/>
    <row r="1016" s="1402" customFormat="1" ht="12.75"/>
    <row r="1017" s="1402" customFormat="1" ht="12.75"/>
    <row r="1018" s="1402" customFormat="1" ht="12.75"/>
    <row r="1019" s="1402" customFormat="1" ht="12.75"/>
    <row r="1020" s="1402" customFormat="1" ht="12.75"/>
    <row r="1021" s="1402" customFormat="1" ht="12.75"/>
    <row r="1022" s="1402" customFormat="1" ht="12.75"/>
    <row r="1023" s="1402" customFormat="1" ht="12.75"/>
    <row r="1024" s="1402" customFormat="1" ht="12.75"/>
    <row r="1025" s="1402" customFormat="1" ht="12.75"/>
    <row r="1026" s="1402" customFormat="1" ht="12.75"/>
    <row r="1027" s="1402" customFormat="1" ht="12.75"/>
    <row r="1028" s="1402" customFormat="1" ht="12.75"/>
    <row r="1029" s="1402" customFormat="1" ht="12.75"/>
    <row r="1030" s="1402" customFormat="1" ht="12.75"/>
    <row r="1031" s="1402" customFormat="1" ht="12.75"/>
    <row r="1032" s="1402" customFormat="1" ht="12.75"/>
    <row r="1033" s="1402" customFormat="1" ht="12.75"/>
    <row r="1034" s="1402" customFormat="1" ht="12.75"/>
    <row r="1035" s="1402" customFormat="1" ht="12.75"/>
    <row r="1036" s="1402" customFormat="1" ht="12.75"/>
    <row r="1037" s="1402" customFormat="1" ht="12.75"/>
    <row r="1038" s="1402" customFormat="1" ht="12.75"/>
    <row r="1039" s="1402" customFormat="1" ht="12.75"/>
    <row r="1040" s="1402" customFormat="1" ht="12.75"/>
    <row r="1041" s="1402" customFormat="1" ht="12.75"/>
    <row r="1042" s="1402" customFormat="1" ht="12.75"/>
    <row r="1043" s="1402" customFormat="1" ht="12.75"/>
    <row r="1044" s="1402" customFormat="1" ht="12.75"/>
    <row r="1045" s="1402" customFormat="1" ht="12.75"/>
    <row r="1046" s="1402" customFormat="1" ht="12.75"/>
    <row r="1047" s="1402" customFormat="1" ht="12.75"/>
    <row r="1048" s="1402" customFormat="1" ht="12.75"/>
    <row r="1049" s="1402" customFormat="1" ht="12.75"/>
    <row r="1050" s="1402" customFormat="1" ht="12.75"/>
    <row r="1051" s="1402" customFormat="1" ht="12.75"/>
    <row r="1052" s="1402" customFormat="1" ht="12.75"/>
    <row r="1053" s="1402" customFormat="1" ht="12.75"/>
    <row r="1054" s="1402" customFormat="1" ht="12.75"/>
    <row r="1055" s="1402" customFormat="1" ht="12.75"/>
    <row r="1056" s="1402" customFormat="1" ht="12.75"/>
    <row r="1057" s="1402" customFormat="1" ht="12.75"/>
    <row r="1058" s="1402" customFormat="1" ht="12.75"/>
    <row r="1059" s="1402" customFormat="1" ht="12.75"/>
    <row r="1060" s="1402" customFormat="1" ht="12.75"/>
    <row r="1061" s="1402" customFormat="1" ht="12.75"/>
    <row r="1062" s="1402" customFormat="1" ht="12.75"/>
    <row r="1063" s="1402" customFormat="1" ht="12.75"/>
    <row r="1064" s="1402" customFormat="1" ht="12.75"/>
    <row r="1065" s="1402" customFormat="1" ht="12.75"/>
    <row r="1066" s="1402" customFormat="1" ht="12.75"/>
    <row r="1067" s="1402" customFormat="1" ht="12.75"/>
    <row r="1068" s="1402" customFormat="1" ht="12.75"/>
    <row r="1069" s="1402" customFormat="1" ht="12.75"/>
    <row r="1070" s="1402" customFormat="1" ht="12.75"/>
    <row r="1071" s="1402" customFormat="1" ht="12.75"/>
    <row r="1072" s="1402" customFormat="1" ht="12.75"/>
    <row r="1073" s="1402" customFormat="1" ht="12.75"/>
    <row r="1074" s="1402" customFormat="1" ht="12.75"/>
    <row r="1075" s="1402" customFormat="1" ht="12.75"/>
    <row r="1076" s="1402" customFormat="1" ht="12.75"/>
    <row r="1077" s="1402" customFormat="1" ht="12.75"/>
    <row r="1078" s="1402" customFormat="1" ht="12.75"/>
    <row r="1079" s="1402" customFormat="1" ht="12.75"/>
    <row r="1080" s="1402" customFormat="1" ht="12.75"/>
    <row r="1081" s="1402" customFormat="1" ht="12.75"/>
    <row r="1082" s="1402" customFormat="1" ht="12.75"/>
    <row r="1083" s="1402" customFormat="1" ht="12.75"/>
    <row r="1084" s="1402" customFormat="1" ht="12.75"/>
    <row r="1085" s="1402" customFormat="1" ht="12.75"/>
    <row r="1086" s="1402" customFormat="1" ht="12.75"/>
    <row r="1087" s="1402" customFormat="1" ht="12.75"/>
    <row r="1088" s="1402" customFormat="1" ht="12.75"/>
    <row r="1089" s="1402" customFormat="1" ht="12.75"/>
    <row r="1090" s="1402" customFormat="1" ht="12.75"/>
    <row r="1091" s="1402" customFormat="1" ht="12.75"/>
    <row r="1092" s="1402" customFormat="1" ht="12.75"/>
    <row r="1093" s="1402" customFormat="1" ht="12.75"/>
    <row r="1094" s="1402" customFormat="1" ht="12.75"/>
    <row r="1095" s="1402" customFormat="1" ht="12.75"/>
    <row r="1096" s="1402" customFormat="1" ht="12.75"/>
    <row r="1097" s="1402" customFormat="1" ht="12.75"/>
    <row r="1098" s="1402" customFormat="1" ht="12.75"/>
    <row r="1099" s="1402" customFormat="1" ht="12.75"/>
    <row r="1100" s="1402" customFormat="1" ht="12.75"/>
    <row r="1101" s="1402" customFormat="1" ht="12.75"/>
    <row r="1102" s="1402" customFormat="1" ht="12.75"/>
    <row r="1103" s="1402" customFormat="1" ht="12.75"/>
    <row r="1104" s="1402" customFormat="1" ht="12.75"/>
    <row r="1105" s="1402" customFormat="1" ht="12.75"/>
    <row r="1106" s="1402" customFormat="1" ht="12.75"/>
    <row r="1107" s="1402" customFormat="1" ht="12.75"/>
    <row r="1108" s="1402" customFormat="1" ht="12.75"/>
    <row r="1109" s="1402" customFormat="1" ht="12.75"/>
    <row r="1110" s="1402" customFormat="1" ht="12.75"/>
    <row r="1111" s="1402" customFormat="1" ht="12.75"/>
    <row r="1112" s="1402" customFormat="1" ht="12.75"/>
    <row r="1113" s="1402" customFormat="1" ht="12.75"/>
    <row r="1114" s="1402" customFormat="1" ht="12.75"/>
    <row r="1115" s="1402" customFormat="1" ht="12.75"/>
    <row r="1116" s="1402" customFormat="1" ht="12.75"/>
    <row r="1117" s="1402" customFormat="1" ht="12.75"/>
    <row r="1118" s="1402" customFormat="1" ht="12.75"/>
    <row r="1119" s="1402" customFormat="1" ht="12.75"/>
    <row r="1120" s="1402" customFormat="1" ht="12.75"/>
    <row r="1121" s="1402" customFormat="1" ht="12.75"/>
    <row r="1122" s="1402" customFormat="1" ht="12.75"/>
    <row r="1123" s="1402" customFormat="1" ht="12.75"/>
    <row r="1124" s="1402" customFormat="1" ht="12.75"/>
    <row r="1125" s="1402" customFormat="1" ht="12.75"/>
    <row r="1126" s="1402" customFormat="1" ht="12.75"/>
    <row r="1127" s="1402" customFormat="1" ht="12.75"/>
    <row r="1128" s="1402" customFormat="1" ht="12.75"/>
    <row r="1129" s="1402" customFormat="1" ht="12.75"/>
    <row r="1130" s="1402" customFormat="1" ht="12.75"/>
    <row r="1131" s="1402" customFormat="1" ht="12.75"/>
    <row r="1132" s="1402" customFormat="1" ht="12.75"/>
    <row r="1133" s="1402" customFormat="1" ht="12.75"/>
    <row r="1134" s="1402" customFormat="1" ht="12.75"/>
    <row r="1135" s="1402" customFormat="1" ht="12.75"/>
    <row r="1136" s="1402" customFormat="1" ht="12.75"/>
    <row r="1137" s="1402" customFormat="1" ht="12.75"/>
    <row r="1138" s="1402" customFormat="1" ht="12.75"/>
    <row r="1139" s="1402" customFormat="1" ht="12.75"/>
    <row r="1140" s="1402" customFormat="1" ht="12.75"/>
    <row r="1141" s="1402" customFormat="1" ht="12.75"/>
    <row r="1142" s="1402" customFormat="1" ht="12.75"/>
    <row r="1143" s="1402" customFormat="1" ht="12.75"/>
    <row r="1144" s="1402" customFormat="1" ht="12.75"/>
    <row r="1145" s="1402" customFormat="1" ht="12.75"/>
    <row r="1146" s="1402" customFormat="1" ht="12.75"/>
    <row r="1147" s="1402" customFormat="1" ht="12.75"/>
    <row r="1148" s="1402" customFormat="1" ht="12.75"/>
    <row r="1149" s="1402" customFormat="1" ht="12.75"/>
    <row r="1150" s="1402" customFormat="1" ht="12.75"/>
    <row r="1151" s="1402" customFormat="1" ht="12.75"/>
    <row r="1152" s="1402" customFormat="1" ht="12.75"/>
    <row r="1153" s="1402" customFormat="1" ht="12.75"/>
    <row r="1154" s="1402" customFormat="1" ht="12.75"/>
    <row r="1155" s="1402" customFormat="1" ht="12.75"/>
    <row r="1156" s="1402" customFormat="1" ht="12.75"/>
    <row r="1157" s="1402" customFormat="1" ht="12.75"/>
    <row r="1158" s="1402" customFormat="1" ht="12.75"/>
    <row r="1159" s="1402" customFormat="1" ht="12.75"/>
    <row r="1160" s="1402" customFormat="1" ht="12.75"/>
    <row r="1161" s="1402" customFormat="1" ht="12.75"/>
    <row r="1162" s="1402" customFormat="1" ht="12.75"/>
    <row r="1163" s="1402" customFormat="1" ht="12.75"/>
    <row r="1164" s="1402" customFormat="1" ht="12.75"/>
    <row r="1165" s="1402" customFormat="1" ht="12.75"/>
    <row r="1166" s="1402" customFormat="1" ht="12.75"/>
    <row r="1167" s="1402" customFormat="1" ht="12.75"/>
    <row r="1168" s="1402" customFormat="1" ht="12.75"/>
    <row r="1169" s="1402" customFormat="1" ht="12.75"/>
    <row r="1170" s="1402" customFormat="1" ht="12.75"/>
    <row r="1171" s="1402" customFormat="1" ht="12.75"/>
    <row r="1172" s="1402" customFormat="1" ht="12.75"/>
    <row r="1173" s="1402" customFormat="1" ht="12.75"/>
    <row r="1174" s="1402" customFormat="1" ht="12.75"/>
    <row r="1175" s="1402" customFormat="1" ht="12.75"/>
    <row r="1176" s="1402" customFormat="1" ht="12.75"/>
    <row r="1177" s="1402" customFormat="1" ht="12.75"/>
    <row r="1178" s="1402" customFormat="1" ht="12.75"/>
    <row r="1179" s="1402" customFormat="1" ht="12.75"/>
    <row r="1180" s="1402" customFormat="1" ht="12.75"/>
    <row r="1181" s="1402" customFormat="1" ht="12.75"/>
    <row r="1182" s="1402" customFormat="1" ht="12.75"/>
    <row r="1183" s="1402" customFormat="1" ht="12.75"/>
    <row r="1184" s="1402" customFormat="1" ht="12.75"/>
    <row r="1185" s="1402" customFormat="1" ht="12.75"/>
    <row r="1186" s="1402" customFormat="1" ht="12.75"/>
    <row r="1187" s="1402" customFormat="1" ht="12.75"/>
    <row r="1188" s="1402" customFormat="1" ht="12.75"/>
    <row r="1189" s="1402" customFormat="1" ht="12.75"/>
    <row r="1190" s="1402" customFormat="1" ht="12.75"/>
    <row r="1191" s="1402" customFormat="1" ht="12.75"/>
    <row r="1192" s="1402" customFormat="1" ht="12.75"/>
    <row r="1193" s="1402" customFormat="1" ht="12.75"/>
    <row r="1194" s="1402" customFormat="1" ht="12.75"/>
    <row r="1195" s="1402" customFormat="1" ht="12.75"/>
    <row r="1196" s="1402" customFormat="1" ht="12.75"/>
    <row r="1197" s="1402" customFormat="1" ht="12.75"/>
    <row r="1198" s="1402" customFormat="1" ht="12.75"/>
    <row r="1199" s="1402" customFormat="1" ht="12.75"/>
    <row r="1200" s="1402" customFormat="1" ht="12.75"/>
    <row r="1201" s="1402" customFormat="1" ht="12.75"/>
    <row r="1202" s="1402" customFormat="1" ht="12.75"/>
    <row r="1203" s="1402" customFormat="1" ht="12.75"/>
    <row r="1204" s="1402" customFormat="1" ht="12.75"/>
    <row r="1205" s="1402" customFormat="1" ht="12.75"/>
    <row r="1206" s="1402" customFormat="1" ht="12.75"/>
    <row r="1207" s="1402" customFormat="1" ht="12.75"/>
    <row r="1208" s="1402" customFormat="1" ht="12.75"/>
    <row r="1209" s="1402" customFormat="1" ht="12.75"/>
    <row r="1210" s="1402" customFormat="1" ht="12.75"/>
    <row r="1211" s="1402" customFormat="1" ht="12.75"/>
    <row r="1212" s="1402" customFormat="1" ht="12.75"/>
    <row r="1213" s="1402" customFormat="1" ht="12.75"/>
    <row r="1214" s="1402" customFormat="1" ht="12.75"/>
    <row r="1215" s="1402" customFormat="1" ht="12.75"/>
    <row r="1216" s="1402" customFormat="1" ht="12.75"/>
    <row r="1217" s="1402" customFormat="1" ht="12.75"/>
    <row r="1218" s="1402" customFormat="1" ht="12.75"/>
    <row r="1219" s="1402" customFormat="1" ht="12.75"/>
    <row r="1220" s="1402" customFormat="1" ht="12.75"/>
    <row r="1221" s="1402" customFormat="1" ht="12.75"/>
    <row r="1222" s="1402" customFormat="1" ht="12.75"/>
    <row r="1223" s="1402" customFormat="1" ht="12.75"/>
    <row r="1224" s="1402" customFormat="1" ht="12.75"/>
    <row r="1225" s="1402" customFormat="1" ht="12.75"/>
    <row r="1226" s="1402" customFormat="1" ht="12.75"/>
    <row r="1227" s="1402" customFormat="1" ht="12.75"/>
    <row r="1228" s="1402" customFormat="1" ht="12.75"/>
    <row r="1229" s="1402" customFormat="1" ht="12.75"/>
    <row r="1230" s="1402" customFormat="1" ht="12.75"/>
    <row r="1231" s="1402" customFormat="1" ht="12.75"/>
    <row r="1232" s="1402" customFormat="1" ht="12.75"/>
    <row r="1233" s="1402" customFormat="1" ht="12.75"/>
    <row r="1234" s="1402" customFormat="1" ht="12.75"/>
    <row r="1235" s="1402" customFormat="1" ht="12.75"/>
    <row r="1236" s="1402" customFormat="1" ht="12.75"/>
    <row r="1237" s="1402" customFormat="1" ht="12.75"/>
    <row r="1238" s="1402" customFormat="1" ht="12.75"/>
    <row r="1239" s="1402" customFormat="1" ht="12.75"/>
    <row r="1240" s="1402" customFormat="1" ht="12.75"/>
    <row r="1241" s="1402" customFormat="1" ht="12.75"/>
    <row r="1242" s="1402" customFormat="1" ht="12.75"/>
    <row r="1243" s="1402" customFormat="1" ht="12.75"/>
    <row r="1244" s="1402" customFormat="1" ht="12.75"/>
    <row r="1245" s="1402" customFormat="1" ht="12.75"/>
    <row r="1246" s="1402" customFormat="1" ht="12.75"/>
    <row r="1247" s="1402" customFormat="1" ht="12.75"/>
    <row r="1248" s="1402" customFormat="1" ht="12.75"/>
    <row r="1249" s="1402" customFormat="1" ht="12.75"/>
    <row r="1250" s="1402" customFormat="1" ht="12.75"/>
    <row r="1251" s="1402" customFormat="1" ht="12.75"/>
    <row r="1252" s="1402" customFormat="1" ht="12.75"/>
    <row r="1253" s="1402" customFormat="1" ht="12.75"/>
    <row r="1254" s="1402" customFormat="1" ht="12.75"/>
    <row r="1255" s="1402" customFormat="1" ht="12.75"/>
    <row r="1256" s="1402" customFormat="1" ht="12.75"/>
    <row r="1257" s="1402" customFormat="1" ht="12.75"/>
    <row r="1258" s="1402" customFormat="1" ht="12.75"/>
    <row r="1259" s="1402" customFormat="1" ht="12.75"/>
    <row r="1260" s="1402" customFormat="1" ht="12.75"/>
    <row r="1261" s="1402" customFormat="1" ht="12.75"/>
    <row r="1262" s="1402" customFormat="1" ht="12.75"/>
    <row r="1263" s="1402" customFormat="1" ht="12.75"/>
    <row r="1264" s="1402" customFormat="1" ht="12.75"/>
    <row r="1265" s="1402" customFormat="1" ht="12.75"/>
    <row r="1266" s="1402" customFormat="1" ht="12.75"/>
    <row r="1267" s="1402" customFormat="1" ht="12.75"/>
    <row r="1268" s="1402" customFormat="1" ht="12.75"/>
    <row r="1269" s="1402" customFormat="1" ht="12.75"/>
    <row r="1270" s="1402" customFormat="1" ht="12.75"/>
    <row r="1271" s="1402" customFormat="1" ht="12.75"/>
    <row r="1272" s="1402" customFormat="1" ht="12.75"/>
    <row r="1273" s="1402" customFormat="1" ht="12.75"/>
    <row r="1274" s="1402" customFormat="1" ht="12.75"/>
    <row r="1275" s="1402" customFormat="1" ht="12.75"/>
    <row r="1276" s="1402" customFormat="1" ht="12.75"/>
    <row r="1277" s="1402" customFormat="1" ht="12.75"/>
    <row r="1278" s="1402" customFormat="1" ht="12.75"/>
    <row r="1279" s="1402" customFormat="1" ht="12.75"/>
    <row r="1280" s="1402" customFormat="1" ht="12.75"/>
    <row r="1281" s="1402" customFormat="1" ht="12.75"/>
    <row r="1282" s="1402" customFormat="1" ht="12.75"/>
    <row r="1283" s="1402" customFormat="1" ht="12.75"/>
    <row r="1284" s="1402" customFormat="1" ht="12.75"/>
    <row r="1285" s="1402" customFormat="1" ht="12.75"/>
    <row r="1286" s="1402" customFormat="1" ht="12.75"/>
    <row r="1287" s="1402" customFormat="1" ht="12.75"/>
    <row r="1288" s="1402" customFormat="1" ht="12.75"/>
    <row r="1289" s="1402" customFormat="1" ht="12.75"/>
    <row r="1290" s="1402" customFormat="1" ht="12.75"/>
    <row r="1291" s="1402" customFormat="1" ht="12.75"/>
    <row r="1292" s="1402" customFormat="1" ht="12.75"/>
    <row r="1293" s="1402" customFormat="1" ht="12.75"/>
    <row r="1294" s="1402" customFormat="1" ht="12.75"/>
    <row r="1295" s="1402" customFormat="1" ht="12.75"/>
    <row r="1296" s="1402" customFormat="1" ht="12.75"/>
    <row r="1297" s="1402" customFormat="1" ht="12.75"/>
    <row r="1298" s="1402" customFormat="1" ht="12.75"/>
    <row r="1299" s="1402" customFormat="1" ht="12.75"/>
    <row r="1300" s="1402" customFormat="1" ht="12.75"/>
    <row r="1301" s="1402" customFormat="1" ht="12.75"/>
    <row r="1302" s="1402" customFormat="1" ht="12.75"/>
    <row r="1303" s="1402" customFormat="1" ht="12.75"/>
    <row r="1304" s="1402" customFormat="1" ht="12.75"/>
    <row r="1305" s="1402" customFormat="1" ht="12.75"/>
    <row r="1306" s="1402" customFormat="1" ht="12.75"/>
    <row r="1307" s="1402" customFormat="1" ht="12.75"/>
    <row r="1308" s="1402" customFormat="1" ht="12.75"/>
    <row r="1309" s="1402" customFormat="1" ht="12.75"/>
    <row r="1310" s="1402" customFormat="1" ht="12.75"/>
    <row r="1311" s="1402" customFormat="1" ht="12.75"/>
    <row r="1312" s="1402" customFormat="1" ht="12.75"/>
    <row r="1313" s="1402" customFormat="1" ht="12.75"/>
    <row r="1314" s="1402" customFormat="1" ht="12.75"/>
    <row r="1315" s="1402" customFormat="1" ht="12.75"/>
    <row r="1316" s="1402" customFormat="1" ht="12.75"/>
    <row r="1317" s="1402" customFormat="1" ht="12.75"/>
    <row r="1318" s="1402" customFormat="1" ht="12.75"/>
    <row r="1319" s="1402" customFormat="1" ht="12.75"/>
    <row r="1320" s="1402" customFormat="1" ht="12.75"/>
    <row r="1321" s="1402" customFormat="1" ht="12.75"/>
    <row r="1322" s="1402" customFormat="1" ht="12.75"/>
    <row r="1323" s="1402" customFormat="1" ht="12.75"/>
    <row r="1324" s="1402" customFormat="1" ht="12.75"/>
    <row r="1325" s="1402" customFormat="1" ht="12.75"/>
    <row r="1326" s="1402" customFormat="1" ht="12.75"/>
    <row r="1327" s="1402" customFormat="1" ht="12.75"/>
    <row r="1328" s="1402" customFormat="1" ht="12.75"/>
    <row r="1329" s="1402" customFormat="1" ht="12.75"/>
    <row r="1330" s="1402" customFormat="1" ht="12.75"/>
    <row r="1331" s="1402" customFormat="1" ht="12.75"/>
    <row r="1332" s="1402" customFormat="1" ht="12.75"/>
    <row r="1333" s="1402" customFormat="1" ht="12.75"/>
    <row r="1334" s="1402" customFormat="1" ht="12.75"/>
    <row r="1335" s="1402" customFormat="1" ht="12.75"/>
    <row r="1336" s="1402" customFormat="1" ht="12.75"/>
    <row r="1337" s="1402" customFormat="1" ht="12.75"/>
    <row r="1338" s="1402" customFormat="1" ht="12.75"/>
    <row r="1339" s="1402" customFormat="1" ht="12.75"/>
    <row r="1340" s="1402" customFormat="1" ht="12.75"/>
    <row r="1341" s="1402" customFormat="1" ht="12.75"/>
    <row r="1342" s="1402" customFormat="1" ht="12.75"/>
    <row r="1343" s="1402" customFormat="1" ht="12.75"/>
    <row r="1344" s="1402" customFormat="1" ht="12.75"/>
    <row r="1345" s="1402" customFormat="1" ht="12.75"/>
    <row r="1346" s="1402" customFormat="1" ht="12.75"/>
    <row r="1347" s="1402" customFormat="1" ht="12.75"/>
    <row r="1348" s="1402" customFormat="1" ht="12.75"/>
    <row r="1349" s="1402" customFormat="1" ht="12.75"/>
    <row r="1350" s="1402" customFormat="1" ht="12.75"/>
    <row r="1351" s="1402" customFormat="1" ht="12.75"/>
    <row r="1352" s="1402" customFormat="1" ht="12.75"/>
    <row r="1353" s="1402" customFormat="1" ht="12.75"/>
    <row r="1354" s="1402" customFormat="1" ht="12.75"/>
    <row r="1355" s="1402" customFormat="1" ht="12.75"/>
    <row r="1356" s="1402" customFormat="1" ht="12.75"/>
    <row r="1357" s="1402" customFormat="1" ht="12.75"/>
    <row r="1358" s="1402" customFormat="1" ht="12.75"/>
    <row r="1359" s="1402" customFormat="1" ht="12.75"/>
    <row r="1360" s="1402" customFormat="1" ht="12.75"/>
    <row r="1361" s="1402" customFormat="1" ht="12.75"/>
    <row r="1362" s="1402" customFormat="1" ht="12.75"/>
    <row r="1363" s="1402" customFormat="1" ht="12.75"/>
    <row r="1364" s="1402" customFormat="1" ht="12.75"/>
    <row r="1365" s="1402" customFormat="1" ht="12.75"/>
    <row r="1366" s="1402" customFormat="1" ht="12.75"/>
    <row r="1367" s="1402" customFormat="1" ht="12.75"/>
    <row r="1368" s="1402" customFormat="1" ht="12.75"/>
    <row r="1369" s="1402" customFormat="1" ht="12.75"/>
    <row r="1370" s="1402" customFormat="1" ht="12.75"/>
    <row r="1371" s="1402" customFormat="1" ht="12.75"/>
    <row r="1372" s="1402" customFormat="1" ht="12.75"/>
    <row r="1373" s="1402" customFormat="1" ht="12.75"/>
    <row r="1374" s="1402" customFormat="1" ht="12.75"/>
    <row r="1375" s="1402" customFormat="1" ht="12.75"/>
    <row r="1376" s="1402" customFormat="1" ht="12.75"/>
    <row r="1377" s="1402" customFormat="1" ht="12.75"/>
    <row r="1378" s="1402" customFormat="1" ht="12.75"/>
    <row r="1379" s="1402" customFormat="1" ht="12.75"/>
    <row r="1380" s="1402" customFormat="1" ht="12.75"/>
    <row r="1381" s="1402" customFormat="1" ht="12.75"/>
    <row r="1382" s="1402" customFormat="1" ht="12.75"/>
    <row r="1383" s="1402" customFormat="1" ht="12.75"/>
    <row r="1384" s="1402" customFormat="1" ht="12.75"/>
    <row r="1385" s="1402" customFormat="1" ht="12.75"/>
    <row r="1386" s="1402" customFormat="1" ht="12.75"/>
    <row r="1387" s="1402" customFormat="1" ht="12.75"/>
    <row r="1388" s="1402" customFormat="1" ht="12.75"/>
    <row r="1389" s="1402" customFormat="1" ht="12.75"/>
    <row r="1390" s="1402" customFormat="1" ht="12.75"/>
    <row r="1391" s="1402" customFormat="1" ht="12.75"/>
    <row r="1392" s="1402" customFormat="1" ht="12.75"/>
    <row r="1393" s="1402" customFormat="1" ht="12.75"/>
    <row r="1394" s="1402" customFormat="1" ht="12.75"/>
    <row r="1395" s="1402" customFormat="1" ht="12.75"/>
    <row r="1396" s="1402" customFormat="1" ht="12.75"/>
    <row r="1397" s="1402" customFormat="1" ht="12.75"/>
    <row r="1398" s="1402" customFormat="1" ht="12.75"/>
    <row r="1399" s="1402" customFormat="1" ht="12.75"/>
    <row r="1400" s="1402" customFormat="1" ht="12.75"/>
    <row r="1401" s="1402" customFormat="1" ht="12.75"/>
    <row r="1402" s="1402" customFormat="1" ht="12.75"/>
    <row r="1403" s="1402" customFormat="1" ht="12.75"/>
    <row r="1404" s="1402" customFormat="1" ht="12.75"/>
    <row r="1405" s="1402" customFormat="1" ht="12.75"/>
    <row r="1406" s="1402" customFormat="1" ht="12.75"/>
    <row r="1407" s="1402" customFormat="1" ht="12.75"/>
    <row r="1408" s="1402" customFormat="1" ht="12.75"/>
    <row r="1409" s="1402" customFormat="1" ht="12.75"/>
    <row r="1410" s="1402" customFormat="1" ht="12.75"/>
    <row r="1411" s="1402" customFormat="1" ht="12.75"/>
    <row r="1412" s="1402" customFormat="1" ht="12.75"/>
    <row r="1413" s="1402" customFormat="1" ht="12.75"/>
    <row r="1414" s="1402" customFormat="1" ht="12.75"/>
    <row r="1415" s="1402" customFormat="1" ht="12.75"/>
    <row r="1416" s="1402" customFormat="1" ht="12.75"/>
    <row r="1417" s="1402" customFormat="1" ht="12.75"/>
    <row r="1418" s="1402" customFormat="1" ht="12.75"/>
    <row r="1419" s="1402" customFormat="1" ht="12.75"/>
    <row r="1420" s="1402" customFormat="1" ht="12.75"/>
    <row r="1421" s="1402" customFormat="1" ht="12.75"/>
    <row r="1422" s="1402" customFormat="1" ht="12.75"/>
    <row r="1423" s="1402" customFormat="1" ht="12.75"/>
    <row r="1424" s="1402" customFormat="1" ht="12.75"/>
    <row r="1425" s="1402" customFormat="1" ht="12.75"/>
    <row r="1426" s="1402" customFormat="1" ht="12.75"/>
    <row r="1427" s="1402" customFormat="1" ht="12.75"/>
    <row r="1428" s="1402" customFormat="1" ht="12.75"/>
    <row r="1429" s="1402" customFormat="1" ht="12.75"/>
    <row r="1430" s="1402" customFormat="1" ht="12.75"/>
    <row r="1431" s="1402" customFormat="1" ht="12.75"/>
    <row r="1432" s="1402" customFormat="1" ht="12.75"/>
    <row r="1433" s="1402" customFormat="1" ht="12.75"/>
    <row r="1434" s="1402" customFormat="1" ht="12.75"/>
    <row r="1435" s="1402" customFormat="1" ht="12.75"/>
    <row r="1436" s="1402" customFormat="1" ht="12.75"/>
    <row r="1437" s="1402" customFormat="1" ht="12.75"/>
    <row r="1438" s="1402" customFormat="1" ht="12.75"/>
    <row r="1439" s="1402" customFormat="1" ht="12.75"/>
    <row r="1440" s="1402" customFormat="1" ht="12.75"/>
    <row r="1441" s="1402" customFormat="1" ht="12.75"/>
    <row r="1442" s="1402" customFormat="1" ht="12.75"/>
    <row r="1443" s="1402" customFormat="1" ht="12.75"/>
    <row r="1444" s="1402" customFormat="1" ht="12.75"/>
    <row r="1445" s="1402" customFormat="1" ht="12.75"/>
    <row r="1446" s="1402" customFormat="1" ht="12.75"/>
    <row r="1447" s="1402" customFormat="1" ht="12.75"/>
    <row r="1448" s="1402" customFormat="1" ht="12.75"/>
    <row r="1449" s="1402" customFormat="1" ht="12.75"/>
    <row r="1450" s="1402" customFormat="1" ht="12.75"/>
    <row r="1451" s="1402" customFormat="1" ht="12.75"/>
    <row r="1452" s="1402" customFormat="1" ht="12.75"/>
    <row r="1453" s="1402" customFormat="1" ht="12.75"/>
    <row r="1454" s="1402" customFormat="1" ht="12.75"/>
    <row r="1455" s="1402" customFormat="1" ht="12.75"/>
    <row r="1456" s="1402" customFormat="1" ht="12.75"/>
    <row r="1457" s="1402" customFormat="1" ht="12.75"/>
    <row r="1458" s="1402" customFormat="1" ht="12.75"/>
    <row r="1459" s="1402" customFormat="1" ht="12.75"/>
    <row r="1460" s="1402" customFormat="1" ht="12.75"/>
    <row r="1461" s="1402" customFormat="1" ht="12.75"/>
    <row r="1462" s="1402" customFormat="1" ht="12.75"/>
    <row r="1463" s="1402" customFormat="1" ht="12.75"/>
    <row r="1464" s="1402" customFormat="1" ht="12.75"/>
    <row r="1465" s="1402" customFormat="1" ht="12.75"/>
    <row r="1466" s="1402" customFormat="1" ht="12.75"/>
    <row r="1467" s="1402" customFormat="1" ht="12.75"/>
    <row r="1468" s="1402" customFormat="1" ht="12.75"/>
    <row r="1469" s="1402" customFormat="1" ht="12.75"/>
    <row r="1470" s="1402" customFormat="1" ht="12.75"/>
    <row r="1471" s="1402" customFormat="1" ht="12.75"/>
    <row r="1472" s="1402" customFormat="1" ht="12.75"/>
    <row r="1473" s="1402" customFormat="1" ht="12.75"/>
    <row r="1474" s="1402" customFormat="1" ht="12.75"/>
    <row r="1475" s="1402" customFormat="1" ht="12.75"/>
    <row r="1476" s="1402" customFormat="1" ht="12.75"/>
    <row r="1477" s="1402" customFormat="1" ht="12.75"/>
    <row r="1478" s="1402" customFormat="1" ht="12.75"/>
    <row r="1479" s="1402" customFormat="1" ht="12.75"/>
    <row r="1480" s="1402" customFormat="1" ht="12.75"/>
    <row r="1481" s="1402" customFormat="1" ht="12.75"/>
    <row r="1482" s="1402" customFormat="1" ht="12.75"/>
    <row r="1483" s="1402" customFormat="1" ht="12.75"/>
    <row r="1484" s="1402" customFormat="1" ht="12.75"/>
    <row r="1485" s="1402" customFormat="1" ht="12.75"/>
    <row r="1486" s="1402" customFormat="1" ht="12.75"/>
    <row r="1487" s="1402" customFormat="1" ht="12.75"/>
    <row r="1488" s="1402" customFormat="1" ht="12.75"/>
    <row r="1489" s="1402" customFormat="1" ht="12.75"/>
    <row r="1490" s="1402" customFormat="1" ht="12.75"/>
    <row r="1491" s="1402" customFormat="1" ht="12.75"/>
    <row r="1492" s="1402" customFormat="1" ht="12.75"/>
    <row r="1493" s="1402" customFormat="1" ht="12.75"/>
    <row r="1494" s="1402" customFormat="1" ht="12.75"/>
    <row r="1495" s="1402" customFormat="1" ht="12.75"/>
    <row r="1496" s="1402" customFormat="1" ht="12.75"/>
    <row r="1497" s="1402" customFormat="1" ht="12.75"/>
    <row r="1498" s="1402" customFormat="1" ht="12.75"/>
    <row r="1499" s="1402" customFormat="1" ht="12.75"/>
    <row r="1500" s="1402" customFormat="1" ht="12.75"/>
    <row r="1501" s="1402" customFormat="1" ht="12.75"/>
    <row r="1502" s="1402" customFormat="1" ht="12.75"/>
    <row r="1503" s="1402" customFormat="1" ht="12.75"/>
    <row r="1504" s="1402" customFormat="1" ht="12.75"/>
    <row r="1505" s="1402" customFormat="1" ht="12.75"/>
    <row r="1506" s="1402" customFormat="1" ht="12.75"/>
    <row r="1507" s="1402" customFormat="1" ht="12.75"/>
    <row r="1508" s="1402" customFormat="1" ht="12.75"/>
    <row r="1509" s="1402" customFormat="1" ht="12.75"/>
    <row r="1510" s="1402" customFormat="1" ht="12.75"/>
    <row r="1511" s="1402" customFormat="1" ht="12.75"/>
    <row r="1512" s="1402" customFormat="1" ht="12.75"/>
    <row r="1513" s="1402" customFormat="1" ht="12.75"/>
    <row r="1514" s="1402" customFormat="1" ht="12.75"/>
    <row r="1515" s="1402" customFormat="1" ht="12.75"/>
    <row r="1516" s="1402" customFormat="1" ht="12.75"/>
    <row r="1517" s="1402" customFormat="1" ht="12.75"/>
    <row r="1518" s="1402" customFormat="1" ht="12.75"/>
    <row r="1519" s="1402" customFormat="1" ht="12.75"/>
    <row r="1520" s="1402" customFormat="1" ht="12.75"/>
    <row r="1521" s="1402" customFormat="1" ht="12.75"/>
    <row r="1522" s="1402" customFormat="1" ht="12.75"/>
    <row r="1523" s="1402" customFormat="1" ht="12.75"/>
    <row r="1524" s="1402" customFormat="1" ht="12.75"/>
    <row r="1525" s="1402" customFormat="1" ht="12.75"/>
    <row r="1526" s="1402" customFormat="1" ht="12.75"/>
    <row r="1527" s="1402" customFormat="1" ht="12.75"/>
    <row r="1528" s="1402" customFormat="1" ht="12.75"/>
    <row r="1529" s="1402" customFormat="1" ht="12.75"/>
    <row r="1530" s="1402" customFormat="1" ht="12.75"/>
    <row r="1531" s="1402" customFormat="1" ht="12.75"/>
    <row r="1532" s="1402" customFormat="1" ht="12.75"/>
    <row r="1533" s="1402" customFormat="1" ht="12.75"/>
    <row r="1534" s="1402" customFormat="1" ht="12.75"/>
    <row r="1535" s="1402" customFormat="1" ht="12.75"/>
    <row r="1536" s="1402" customFormat="1" ht="12.75"/>
    <row r="1537" s="1402" customFormat="1" ht="12.75"/>
    <row r="1538" s="1402" customFormat="1" ht="12.75"/>
    <row r="1539" s="1402" customFormat="1" ht="12.75"/>
    <row r="1540" s="1402" customFormat="1" ht="12.75"/>
    <row r="1541" s="1402" customFormat="1" ht="12.75"/>
    <row r="1542" s="1402" customFormat="1" ht="12.75"/>
    <row r="1543" s="1402" customFormat="1" ht="12.75"/>
    <row r="1544" s="1402" customFormat="1" ht="12.75"/>
    <row r="1545" s="1402" customFormat="1" ht="12.75"/>
    <row r="1546" s="1402" customFormat="1" ht="12.75"/>
    <row r="1547" s="1402" customFormat="1" ht="12.75"/>
    <row r="1548" s="1402" customFormat="1" ht="12.75"/>
    <row r="1549" s="1402" customFormat="1" ht="12.75"/>
    <row r="1550" s="1402" customFormat="1" ht="12.75"/>
    <row r="1551" s="1402" customFormat="1" ht="12.75"/>
    <row r="1552" s="1402" customFormat="1" ht="12.75"/>
    <row r="1553" s="1402" customFormat="1" ht="12.75"/>
    <row r="1554" s="1402" customFormat="1" ht="12.75"/>
    <row r="1555" s="1402" customFormat="1" ht="12.75"/>
    <row r="1556" s="1402" customFormat="1" ht="12.75"/>
    <row r="1557" s="1402" customFormat="1" ht="12.75"/>
    <row r="1558" s="1402" customFormat="1" ht="12.75"/>
    <row r="1559" s="1402" customFormat="1" ht="12.75"/>
    <row r="1560" s="1402" customFormat="1" ht="12.75"/>
    <row r="1561" s="1402" customFormat="1" ht="12.75"/>
    <row r="1562" s="1402" customFormat="1" ht="12.75"/>
    <row r="1563" s="1402" customFormat="1" ht="12.75"/>
    <row r="1564" s="1402" customFormat="1" ht="12.75"/>
    <row r="1565" s="1402" customFormat="1" ht="12.75"/>
    <row r="1566" s="1402" customFormat="1" ht="12.75"/>
    <row r="1567" s="1402" customFormat="1" ht="12.75"/>
    <row r="1568" s="1402" customFormat="1" ht="12.75"/>
    <row r="1569" s="1402" customFormat="1" ht="12.75"/>
    <row r="1570" s="1402" customFormat="1" ht="12.75"/>
    <row r="1571" s="1402" customFormat="1" ht="12.75"/>
    <row r="1572" s="1402" customFormat="1" ht="12.75"/>
    <row r="1573" s="1402" customFormat="1" ht="12.75"/>
    <row r="1574" s="1402" customFormat="1" ht="12.75"/>
    <row r="1575" s="1402" customFormat="1" ht="12.75"/>
    <row r="1576" s="1402" customFormat="1" ht="12.75"/>
    <row r="1577" s="1402" customFormat="1" ht="12.75"/>
    <row r="1578" s="1402" customFormat="1" ht="12.75"/>
    <row r="1579" s="1402" customFormat="1" ht="12.75"/>
    <row r="1580" s="1402" customFormat="1" ht="12.75"/>
    <row r="1581" s="1402" customFormat="1" ht="12.75"/>
    <row r="1582" s="1402" customFormat="1" ht="12.75"/>
    <row r="1583" s="1402" customFormat="1" ht="12.75"/>
    <row r="1584" s="1402" customFormat="1" ht="12.75"/>
    <row r="1585" s="1402" customFormat="1" ht="12.75"/>
    <row r="1586" s="1402" customFormat="1" ht="12.75"/>
    <row r="1587" s="1402" customFormat="1" ht="12.75"/>
    <row r="1588" s="1402" customFormat="1" ht="12.75"/>
    <row r="1589" s="1402" customFormat="1" ht="12.75"/>
    <row r="1590" s="1402" customFormat="1" ht="12.75"/>
    <row r="1591" s="1402" customFormat="1" ht="12.75"/>
    <row r="1592" s="1402" customFormat="1" ht="12.75"/>
    <row r="1593" s="1402" customFormat="1" ht="12.75"/>
    <row r="1594" s="1402" customFormat="1" ht="12.75"/>
    <row r="1595" s="1402" customFormat="1" ht="12.75"/>
    <row r="1596" s="1402" customFormat="1" ht="12.75"/>
    <row r="1597" s="1402" customFormat="1" ht="12.75"/>
    <row r="1598" s="1402" customFormat="1" ht="12.75"/>
    <row r="1599" s="1402" customFormat="1" ht="12.75"/>
    <row r="1600" s="1402" customFormat="1" ht="12.75"/>
    <row r="1601" s="1402" customFormat="1" ht="12.75"/>
    <row r="1602" s="1402" customFormat="1" ht="12.75"/>
    <row r="1603" s="1402" customFormat="1" ht="12.75"/>
    <row r="1604" s="1402" customFormat="1" ht="12.75"/>
    <row r="1605" s="1402" customFormat="1" ht="12.75"/>
    <row r="1606" s="1402" customFormat="1" ht="12.75"/>
    <row r="1607" s="1402" customFormat="1" ht="12.75"/>
    <row r="1608" s="1402" customFormat="1" ht="12.75"/>
    <row r="1609" s="1402" customFormat="1" ht="12.75"/>
    <row r="1610" s="1402" customFormat="1" ht="12.75"/>
    <row r="1611" s="1402" customFormat="1" ht="12.75"/>
    <row r="1612" s="1402" customFormat="1" ht="12.75"/>
    <row r="1613" s="1402" customFormat="1" ht="12.75"/>
    <row r="1614" s="1402" customFormat="1" ht="12.75"/>
    <row r="1615" s="1402" customFormat="1" ht="12.75"/>
    <row r="1616" s="1402" customFormat="1" ht="12.75"/>
    <row r="1617" s="1402" customFormat="1" ht="12.75"/>
    <row r="1618" s="1402" customFormat="1" ht="12.75"/>
    <row r="1619" s="1402" customFormat="1" ht="12.75"/>
    <row r="1620" s="1402" customFormat="1" ht="12.75"/>
    <row r="1621" s="1402" customFormat="1" ht="12.75"/>
    <row r="1622" s="1402" customFormat="1" ht="12.75"/>
    <row r="1623" s="1402" customFormat="1" ht="12.75"/>
    <row r="1624" s="1402" customFormat="1" ht="12.75"/>
    <row r="1625" s="1402" customFormat="1" ht="12.75"/>
    <row r="1626" s="1402" customFormat="1" ht="12.75"/>
    <row r="1627" s="1402" customFormat="1" ht="12.75"/>
    <row r="1628" s="1402" customFormat="1" ht="12.75"/>
    <row r="1629" s="1402" customFormat="1" ht="12.75"/>
    <row r="1630" s="1402" customFormat="1" ht="12.75"/>
    <row r="1631" s="1402" customFormat="1" ht="12.75"/>
    <row r="1632" s="1402" customFormat="1" ht="12.75"/>
    <row r="1633" s="1402" customFormat="1" ht="12.75"/>
    <row r="1634" s="1402" customFormat="1" ht="12.75"/>
    <row r="1635" s="1402" customFormat="1" ht="12.75"/>
    <row r="1636" s="1402" customFormat="1" ht="12.75"/>
    <row r="1637" s="1402" customFormat="1" ht="12.75"/>
    <row r="1638" s="1402" customFormat="1" ht="12.75"/>
    <row r="1639" s="1402" customFormat="1" ht="12.75"/>
    <row r="1640" s="1402" customFormat="1" ht="12.75"/>
    <row r="1641" s="1402" customFormat="1" ht="12.75"/>
    <row r="1642" s="1402" customFormat="1" ht="12.75"/>
    <row r="1643" s="1402" customFormat="1" ht="12.75"/>
    <row r="1644" s="1402" customFormat="1" ht="12.75"/>
    <row r="1645" s="1402" customFormat="1" ht="12.75"/>
    <row r="1646" s="1402" customFormat="1" ht="12.75"/>
    <row r="1647" s="1402" customFormat="1" ht="12.75"/>
    <row r="1648" s="1402" customFormat="1" ht="12.75"/>
    <row r="1649" s="1402" customFormat="1" ht="12.75"/>
    <row r="1650" s="1402" customFormat="1" ht="12.75"/>
    <row r="1651" s="1402" customFormat="1" ht="12.75"/>
    <row r="1652" s="1402" customFormat="1" ht="12.75"/>
    <row r="1653" s="1402" customFormat="1" ht="12.75"/>
    <row r="1654" s="1402" customFormat="1" ht="12.75"/>
    <row r="1655" s="1402" customFormat="1" ht="12.75"/>
    <row r="1656" s="1402" customFormat="1" ht="12.75"/>
    <row r="1657" s="1402" customFormat="1" ht="12.75"/>
    <row r="1658" s="1402" customFormat="1" ht="12.75"/>
    <row r="1659" s="1402" customFormat="1" ht="12.75"/>
    <row r="1660" s="1402" customFormat="1" ht="12.75"/>
    <row r="1661" s="1402" customFormat="1" ht="12.75"/>
    <row r="1662" s="1402" customFormat="1" ht="12.75"/>
    <row r="1663" s="1402" customFormat="1" ht="12.75"/>
    <row r="1664" s="1402" customFormat="1" ht="12.75"/>
    <row r="1665" s="1402" customFormat="1" ht="12.75"/>
    <row r="1666" s="1402" customFormat="1" ht="12.75"/>
    <row r="1667" s="1402" customFormat="1" ht="12.75"/>
    <row r="1668" s="1402" customFormat="1" ht="12.75"/>
    <row r="1669" s="1402" customFormat="1" ht="12.75"/>
    <row r="1670" s="1402" customFormat="1" ht="12.75"/>
    <row r="1671" s="1402" customFormat="1" ht="12.75"/>
    <row r="1672" s="1402" customFormat="1" ht="12.75"/>
    <row r="1673" s="1402" customFormat="1" ht="12.75"/>
    <row r="1674" s="1402" customFormat="1" ht="12.75"/>
    <row r="1675" s="1402" customFormat="1" ht="12.75"/>
    <row r="1676" s="1402" customFormat="1" ht="12.75"/>
    <row r="1677" s="1402" customFormat="1" ht="12.75"/>
    <row r="1678" s="1402" customFormat="1" ht="12.75"/>
    <row r="1679" s="1402" customFormat="1" ht="12.75"/>
    <row r="1680" s="1402" customFormat="1" ht="12.75"/>
    <row r="1681" s="1402" customFormat="1" ht="12.75"/>
    <row r="1682" s="1402" customFormat="1" ht="12.75"/>
    <row r="1683" s="1402" customFormat="1" ht="12.75"/>
    <row r="1684" s="1402" customFormat="1" ht="12.75"/>
    <row r="1685" s="1402" customFormat="1" ht="12.75"/>
    <row r="1686" s="1402" customFormat="1" ht="12.75"/>
    <row r="1687" s="1402" customFormat="1" ht="12.75"/>
    <row r="1688" s="1402" customFormat="1" ht="12.75"/>
    <row r="1689" s="1402" customFormat="1" ht="12.75"/>
    <row r="1690" s="1402" customFormat="1" ht="12.75"/>
    <row r="1691" s="1402" customFormat="1" ht="12.75"/>
    <row r="1692" s="1402" customFormat="1" ht="12.75"/>
    <row r="1693" s="1402" customFormat="1" ht="12.75"/>
    <row r="1694" s="1402" customFormat="1" ht="12.75"/>
    <row r="1695" s="1402" customFormat="1" ht="12.75"/>
    <row r="1696" s="1402" customFormat="1" ht="12.75"/>
    <row r="1697" s="1402" customFormat="1" ht="12.75"/>
    <row r="1698" s="1402" customFormat="1" ht="12.75"/>
    <row r="1699" s="1402" customFormat="1" ht="12.75"/>
    <row r="1700" s="1402" customFormat="1" ht="12.75"/>
    <row r="1701" s="1402" customFormat="1" ht="12.75"/>
    <row r="1702" s="1402" customFormat="1" ht="12.75"/>
    <row r="1703" s="1402" customFormat="1" ht="12.75"/>
    <row r="1704" s="1402" customFormat="1" ht="12.75"/>
    <row r="1705" s="1402" customFormat="1" ht="12.75"/>
    <row r="1706" s="1402" customFormat="1" ht="12.75"/>
    <row r="1707" s="1402" customFormat="1" ht="12.75"/>
    <row r="1708" s="1402" customFormat="1" ht="12.75"/>
    <row r="1709" s="1402" customFormat="1" ht="12.75"/>
    <row r="1710" s="1402" customFormat="1" ht="12.75"/>
    <row r="1711" s="1402" customFormat="1" ht="12.75"/>
    <row r="1712" s="1402" customFormat="1" ht="12.75"/>
    <row r="1713" s="1402" customFormat="1" ht="12.75"/>
    <row r="1714" s="1402" customFormat="1" ht="12.75"/>
    <row r="1715" s="1402" customFormat="1" ht="12.75"/>
    <row r="1716" s="1402" customFormat="1" ht="12.75"/>
    <row r="1717" s="1402" customFormat="1" ht="12.75"/>
    <row r="1718" s="1402" customFormat="1" ht="12.75"/>
    <row r="1719" s="1402" customFormat="1" ht="12.75"/>
    <row r="1720" s="1402" customFormat="1" ht="12.75"/>
    <row r="1721" s="1402" customFormat="1" ht="12.75"/>
    <row r="1722" s="1402" customFormat="1" ht="12.75"/>
    <row r="1723" s="1402" customFormat="1" ht="12.75"/>
    <row r="1724" s="1402" customFormat="1" ht="12.75"/>
    <row r="1725" s="1402" customFormat="1" ht="12.75"/>
    <row r="1726" s="1402" customFormat="1" ht="12.75"/>
    <row r="1727" s="1402" customFormat="1" ht="12.75"/>
    <row r="1728" s="1402" customFormat="1" ht="12.75"/>
    <row r="1729" s="1402" customFormat="1" ht="12.75"/>
    <row r="1730" s="1402" customFormat="1" ht="12.75"/>
    <row r="1731" s="1402" customFormat="1" ht="12.75"/>
    <row r="1732" s="1402" customFormat="1" ht="12.75"/>
    <row r="1733" s="1402" customFormat="1" ht="12.75"/>
    <row r="1734" s="1402" customFormat="1" ht="12.75"/>
    <row r="1735" s="1402" customFormat="1" ht="12.75"/>
    <row r="1736" s="1402" customFormat="1" ht="12.75"/>
    <row r="1737" s="1402" customFormat="1" ht="12.75"/>
    <row r="1738" s="1402" customFormat="1" ht="12.75"/>
    <row r="1739" s="1402" customFormat="1" ht="12.75"/>
    <row r="1740" s="1402" customFormat="1" ht="12.75"/>
    <row r="1741" s="1402" customFormat="1" ht="12.75"/>
    <row r="1742" s="1402" customFormat="1" ht="12.75"/>
    <row r="1743" s="1402" customFormat="1" ht="12.75"/>
    <row r="1744" s="1402" customFormat="1" ht="12.75"/>
    <row r="1745" s="1402" customFormat="1" ht="12.75"/>
    <row r="1746" s="1402" customFormat="1" ht="12.75"/>
    <row r="1747" s="1402" customFormat="1" ht="12.75"/>
    <row r="1748" s="1402" customFormat="1" ht="12.75"/>
    <row r="1749" s="1402" customFormat="1" ht="12.75"/>
    <row r="1750" s="1402" customFormat="1" ht="12.75"/>
    <row r="1751" s="1402" customFormat="1" ht="12.75"/>
    <row r="1752" s="1402" customFormat="1" ht="12.75"/>
    <row r="1753" s="1402" customFormat="1" ht="12.75"/>
    <row r="1754" s="1402" customFormat="1" ht="12.75"/>
    <row r="1755" s="1402" customFormat="1" ht="12.75"/>
    <row r="1756" s="1402" customFormat="1" ht="12.75"/>
    <row r="1757" s="1402" customFormat="1" ht="12.75"/>
    <row r="1758" s="1402" customFormat="1" ht="12.75"/>
    <row r="1759" s="1402" customFormat="1" ht="12.75"/>
    <row r="1760" s="1402" customFormat="1" ht="12.75"/>
    <row r="1761" s="1402" customFormat="1" ht="12.75"/>
    <row r="1762" s="1402" customFormat="1" ht="12.75"/>
    <row r="1763" s="1402" customFormat="1" ht="12.75"/>
    <row r="1764" s="1402" customFormat="1" ht="12.75"/>
    <row r="1765" s="1402" customFormat="1" ht="12.75"/>
    <row r="1766" s="1402" customFormat="1" ht="12.75"/>
    <row r="1767" s="1402" customFormat="1" ht="12.75"/>
    <row r="1768" s="1402" customFormat="1" ht="12.75"/>
    <row r="1769" s="1402" customFormat="1" ht="12.75"/>
    <row r="1770" s="1402" customFormat="1" ht="12.75"/>
    <row r="1771" s="1402" customFormat="1" ht="12.75"/>
    <row r="1772" s="1402" customFormat="1" ht="12.75"/>
    <row r="1773" s="1402" customFormat="1" ht="12.75"/>
    <row r="1774" s="1402" customFormat="1" ht="12.75"/>
    <row r="1775" s="1402" customFormat="1" ht="12.75"/>
    <row r="1776" s="1402" customFormat="1" ht="12.75"/>
    <row r="1777" s="1402" customFormat="1" ht="12.75"/>
    <row r="1778" s="1402" customFormat="1" ht="12.75"/>
    <row r="1779" s="1402" customFormat="1" ht="12.75"/>
    <row r="1780" s="1402" customFormat="1" ht="12.75"/>
  </sheetData>
  <mergeCells count="9">
    <mergeCell ref="M4:M5"/>
    <mergeCell ref="N4:O4"/>
    <mergeCell ref="N5:O5"/>
    <mergeCell ref="A1:O1"/>
    <mergeCell ref="A2:O2"/>
    <mergeCell ref="B3:F3"/>
    <mergeCell ref="B4:F6"/>
    <mergeCell ref="G4:I5"/>
    <mergeCell ref="J4:L5"/>
  </mergeCells>
  <printOptions horizontalCentered="1"/>
  <pageMargins left="0.75" right="0.75" top="1" bottom="1" header="0.5" footer="0.5"/>
  <pageSetup fitToHeight="1" fitToWidth="1" horizontalDpi="600" verticalDpi="600" orientation="portrait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0"/>
  <sheetViews>
    <sheetView workbookViewId="0" topLeftCell="A1">
      <selection activeCell="L8" sqref="L8"/>
    </sheetView>
  </sheetViews>
  <sheetFormatPr defaultColWidth="9.140625" defaultRowHeight="12.75"/>
  <cols>
    <col min="1" max="1" width="4.57421875" style="9" customWidth="1"/>
    <col min="2" max="2" width="24.140625" style="9" customWidth="1"/>
    <col min="3" max="3" width="12.00390625" style="9" customWidth="1"/>
    <col min="4" max="4" width="11.7109375" style="9" customWidth="1"/>
    <col min="5" max="5" width="12.140625" style="9" customWidth="1"/>
    <col min="6" max="6" width="11.28125" style="9" customWidth="1"/>
    <col min="7" max="7" width="10.00390625" style="9" customWidth="1"/>
    <col min="8" max="8" width="2.421875" style="9" customWidth="1"/>
    <col min="9" max="9" width="8.140625" style="9" customWidth="1"/>
    <col min="10" max="10" width="10.00390625" style="9" customWidth="1"/>
    <col min="11" max="11" width="2.421875" style="9" customWidth="1"/>
    <col min="12" max="12" width="10.7109375" style="9" customWidth="1"/>
    <col min="13" max="16384" width="8.140625" style="9" customWidth="1"/>
  </cols>
  <sheetData>
    <row r="1" spans="2:12" ht="12.75">
      <c r="B1" s="1626" t="s">
        <v>627</v>
      </c>
      <c r="C1" s="1626"/>
      <c r="D1" s="1626"/>
      <c r="E1" s="1626"/>
      <c r="F1" s="1626"/>
      <c r="G1" s="1626"/>
      <c r="H1" s="1626"/>
      <c r="I1" s="1626"/>
      <c r="J1" s="1626"/>
      <c r="K1" s="1626"/>
      <c r="L1" s="1626"/>
    </row>
    <row r="2" spans="2:13" ht="15.75">
      <c r="B2" s="1623" t="s">
        <v>852</v>
      </c>
      <c r="C2" s="1623"/>
      <c r="D2" s="1623"/>
      <c r="E2" s="1623"/>
      <c r="F2" s="1623"/>
      <c r="G2" s="1623"/>
      <c r="H2" s="1623"/>
      <c r="I2" s="1623"/>
      <c r="J2" s="1623"/>
      <c r="K2" s="1623"/>
      <c r="L2" s="1623"/>
      <c r="M2" s="33"/>
    </row>
    <row r="3" ht="13.5" thickBot="1">
      <c r="L3" s="581" t="s">
        <v>1558</v>
      </c>
    </row>
    <row r="4" spans="2:12" ht="12.75" customHeight="1" thickTop="1">
      <c r="B4" s="1615" t="s">
        <v>311</v>
      </c>
      <c r="C4" s="1618">
        <v>2008</v>
      </c>
      <c r="D4" s="1618">
        <v>2009</v>
      </c>
      <c r="E4" s="1618">
        <v>2009</v>
      </c>
      <c r="F4" s="1618">
        <v>2010</v>
      </c>
      <c r="G4" s="1628" t="s">
        <v>199</v>
      </c>
      <c r="H4" s="1624"/>
      <c r="I4" s="1624"/>
      <c r="J4" s="1624"/>
      <c r="K4" s="1624"/>
      <c r="L4" s="1625"/>
    </row>
    <row r="5" spans="2:12" ht="12.75">
      <c r="B5" s="1616"/>
      <c r="C5" s="1619"/>
      <c r="D5" s="1619"/>
      <c r="E5" s="1619"/>
      <c r="F5" s="1619"/>
      <c r="G5" s="1620" t="s">
        <v>1476</v>
      </c>
      <c r="H5" s="1621"/>
      <c r="I5" s="1622"/>
      <c r="J5" s="1620" t="s">
        <v>438</v>
      </c>
      <c r="K5" s="1621"/>
      <c r="L5" s="1606"/>
    </row>
    <row r="6" spans="2:12" ht="17.25" customHeight="1">
      <c r="B6" s="1617"/>
      <c r="C6" s="783" t="s">
        <v>394</v>
      </c>
      <c r="D6" s="783" t="s">
        <v>1238</v>
      </c>
      <c r="E6" s="783" t="s">
        <v>136</v>
      </c>
      <c r="F6" s="783" t="s">
        <v>200</v>
      </c>
      <c r="G6" s="1607" t="s">
        <v>1557</v>
      </c>
      <c r="H6" s="1608"/>
      <c r="I6" s="895" t="s">
        <v>883</v>
      </c>
      <c r="J6" s="1607" t="s">
        <v>1557</v>
      </c>
      <c r="K6" s="1608"/>
      <c r="L6" s="1040" t="s">
        <v>883</v>
      </c>
    </row>
    <row r="7" spans="2:12" s="17" customFormat="1" ht="15" customHeight="1">
      <c r="B7" s="1041" t="s">
        <v>884</v>
      </c>
      <c r="C7" s="896">
        <v>164656.646472394</v>
      </c>
      <c r="D7" s="896">
        <v>211417.06042942803</v>
      </c>
      <c r="E7" s="896">
        <v>218753.82648954002</v>
      </c>
      <c r="F7" s="896">
        <v>194609.69454608</v>
      </c>
      <c r="G7" s="897">
        <v>43065.01395703403</v>
      </c>
      <c r="H7" s="898" t="s">
        <v>1544</v>
      </c>
      <c r="I7" s="898">
        <v>26.15443401748998</v>
      </c>
      <c r="J7" s="899">
        <v>-14150.80194346003</v>
      </c>
      <c r="K7" s="1495" t="s">
        <v>1545</v>
      </c>
      <c r="L7" s="1042">
        <v>-6.468824875224145</v>
      </c>
    </row>
    <row r="8" spans="2:12" ht="15" customHeight="1">
      <c r="B8" s="415" t="s">
        <v>885</v>
      </c>
      <c r="C8" s="36">
        <v>170314.216566394</v>
      </c>
      <c r="D8" s="36">
        <v>217171.28143565802</v>
      </c>
      <c r="E8" s="36">
        <v>224745.60136872003</v>
      </c>
      <c r="F8" s="36">
        <v>202978.49572031</v>
      </c>
      <c r="G8" s="900">
        <v>46857.064869264024</v>
      </c>
      <c r="H8" s="901"/>
      <c r="I8" s="901">
        <v>27.512127768263916</v>
      </c>
      <c r="J8" s="49">
        <v>-21767.10564841004</v>
      </c>
      <c r="K8" s="1496"/>
      <c r="L8" s="1043">
        <v>-9.685219873424217</v>
      </c>
    </row>
    <row r="9" spans="2:12" ht="15" customHeight="1">
      <c r="B9" s="322" t="s">
        <v>886</v>
      </c>
      <c r="C9" s="902">
        <v>5657.570094</v>
      </c>
      <c r="D9" s="902">
        <v>5754.221006229999</v>
      </c>
      <c r="E9" s="902">
        <v>5991.7748791799995</v>
      </c>
      <c r="F9" s="902">
        <v>8368.801174229999</v>
      </c>
      <c r="G9" s="903">
        <v>96.65091222999945</v>
      </c>
      <c r="H9" s="904"/>
      <c r="I9" s="904">
        <v>1.70834670404703</v>
      </c>
      <c r="J9" s="905">
        <v>2377.026295049999</v>
      </c>
      <c r="K9" s="1497"/>
      <c r="L9" s="1044">
        <v>39.67148871546565</v>
      </c>
    </row>
    <row r="10" spans="2:12" s="17" customFormat="1" ht="15" customHeight="1">
      <c r="B10" s="1041" t="s">
        <v>887</v>
      </c>
      <c r="C10" s="896">
        <v>-20065.031864173983</v>
      </c>
      <c r="D10" s="896">
        <v>-31231.764389098003</v>
      </c>
      <c r="E10" s="896">
        <v>-23178.978632310005</v>
      </c>
      <c r="F10" s="896">
        <v>7352.173772259994</v>
      </c>
      <c r="G10" s="906">
        <v>-7471.332524924021</v>
      </c>
      <c r="H10" s="907" t="s">
        <v>1544</v>
      </c>
      <c r="I10" s="907">
        <v>37.2355876407256</v>
      </c>
      <c r="J10" s="50">
        <v>20537.822404569997</v>
      </c>
      <c r="K10" s="1498" t="s">
        <v>1545</v>
      </c>
      <c r="L10" s="1045">
        <v>-88.60538132573966</v>
      </c>
    </row>
    <row r="11" spans="2:12" s="17" customFormat="1" ht="15" customHeight="1">
      <c r="B11" s="1046" t="s">
        <v>888</v>
      </c>
      <c r="C11" s="35">
        <v>19168.32331113001</v>
      </c>
      <c r="D11" s="35">
        <v>10051.130202599996</v>
      </c>
      <c r="E11" s="35">
        <v>36602.17653651</v>
      </c>
      <c r="F11" s="35">
        <v>46583.08031905</v>
      </c>
      <c r="G11" s="906">
        <v>-9117.193108530015</v>
      </c>
      <c r="H11" s="907"/>
      <c r="I11" s="907">
        <v>-47.56385292831613</v>
      </c>
      <c r="J11" s="50">
        <v>9980.903782540001</v>
      </c>
      <c r="K11" s="1498"/>
      <c r="L11" s="1045">
        <v>27.26860729876059</v>
      </c>
    </row>
    <row r="12" spans="2:12" ht="15" customHeight="1">
      <c r="B12" s="415" t="s">
        <v>889</v>
      </c>
      <c r="C12" s="36">
        <v>14979.394264670009</v>
      </c>
      <c r="D12" s="36">
        <v>7158.876565909995</v>
      </c>
      <c r="E12" s="36">
        <v>32918.61281465</v>
      </c>
      <c r="F12" s="36">
        <v>28794.070674480005</v>
      </c>
      <c r="G12" s="900">
        <v>-7820.517698760013</v>
      </c>
      <c r="H12" s="901"/>
      <c r="I12" s="901">
        <v>-52.208504299838566</v>
      </c>
      <c r="J12" s="49">
        <v>-4124.542140169993</v>
      </c>
      <c r="K12" s="1496"/>
      <c r="L12" s="1043">
        <v>-12.529513814550594</v>
      </c>
    </row>
    <row r="13" spans="2:12" ht="15" customHeight="1">
      <c r="B13" s="415" t="s">
        <v>890</v>
      </c>
      <c r="C13" s="36">
        <v>18925.778102520002</v>
      </c>
      <c r="D13" s="36">
        <v>24597.9692593</v>
      </c>
      <c r="E13" s="36">
        <v>32918.61281465</v>
      </c>
      <c r="F13" s="36">
        <v>29382.8181903</v>
      </c>
      <c r="G13" s="900">
        <v>5672.191156779998</v>
      </c>
      <c r="H13" s="901"/>
      <c r="I13" s="901">
        <v>29.970715740478514</v>
      </c>
      <c r="J13" s="49">
        <v>-3535.7946243499973</v>
      </c>
      <c r="K13" s="1496"/>
      <c r="L13" s="1043">
        <v>-10.741019508502612</v>
      </c>
    </row>
    <row r="14" spans="2:12" ht="15" customHeight="1">
      <c r="B14" s="415" t="s">
        <v>891</v>
      </c>
      <c r="C14" s="36">
        <v>3946.383837849993</v>
      </c>
      <c r="D14" s="36">
        <v>17439.092693390005</v>
      </c>
      <c r="E14" s="36">
        <v>0</v>
      </c>
      <c r="F14" s="36">
        <v>588.7475158199959</v>
      </c>
      <c r="G14" s="900">
        <v>13492.708855540011</v>
      </c>
      <c r="H14" s="901"/>
      <c r="I14" s="901">
        <v>341.90057049521306</v>
      </c>
      <c r="J14" s="49">
        <v>588.7475158199959</v>
      </c>
      <c r="K14" s="1496"/>
      <c r="L14" s="1055" t="s">
        <v>436</v>
      </c>
    </row>
    <row r="15" spans="2:12" ht="15" customHeight="1">
      <c r="B15" s="415" t="s">
        <v>892</v>
      </c>
      <c r="C15" s="36">
        <v>443.0990100000001</v>
      </c>
      <c r="D15" s="36">
        <v>287.20987371</v>
      </c>
      <c r="E15" s="36">
        <v>209.87287371000002</v>
      </c>
      <c r="F15" s="36">
        <v>653.08336371</v>
      </c>
      <c r="G15" s="900">
        <v>-155.88913629000007</v>
      </c>
      <c r="H15" s="901"/>
      <c r="I15" s="901">
        <v>-35.18155824586474</v>
      </c>
      <c r="J15" s="49">
        <v>443.2104899999999</v>
      </c>
      <c r="K15" s="1496"/>
      <c r="L15" s="1043">
        <v>211.18045517994057</v>
      </c>
    </row>
    <row r="16" spans="2:12" ht="15" customHeight="1">
      <c r="B16" s="415" t="s">
        <v>893</v>
      </c>
      <c r="C16" s="36">
        <v>32</v>
      </c>
      <c r="D16" s="36">
        <v>32</v>
      </c>
      <c r="E16" s="36">
        <v>32</v>
      </c>
      <c r="F16" s="36">
        <v>16</v>
      </c>
      <c r="G16" s="900">
        <v>0</v>
      </c>
      <c r="H16" s="901"/>
      <c r="I16" s="901">
        <v>0</v>
      </c>
      <c r="J16" s="49">
        <v>-16</v>
      </c>
      <c r="K16" s="1496"/>
      <c r="L16" s="1043">
        <v>-50</v>
      </c>
    </row>
    <row r="17" spans="2:12" ht="15" customHeight="1">
      <c r="B17" s="415" t="s">
        <v>894</v>
      </c>
      <c r="C17" s="36">
        <v>660.655</v>
      </c>
      <c r="D17" s="36">
        <v>0</v>
      </c>
      <c r="E17" s="36">
        <v>0</v>
      </c>
      <c r="F17" s="36">
        <v>12600.551</v>
      </c>
      <c r="G17" s="900">
        <v>-660.655</v>
      </c>
      <c r="H17" s="901"/>
      <c r="I17" s="901">
        <v>-100</v>
      </c>
      <c r="J17" s="49">
        <v>12600.551</v>
      </c>
      <c r="K17" s="1496"/>
      <c r="L17" s="1055" t="s">
        <v>436</v>
      </c>
    </row>
    <row r="18" spans="2:12" ht="15" customHeight="1">
      <c r="B18" s="415" t="s">
        <v>895</v>
      </c>
      <c r="C18" s="36">
        <v>3053.1750364600002</v>
      </c>
      <c r="D18" s="36">
        <v>2573.0437629799994</v>
      </c>
      <c r="E18" s="36">
        <v>3441.6908481500004</v>
      </c>
      <c r="F18" s="36">
        <v>4519.37528086</v>
      </c>
      <c r="G18" s="900">
        <v>-480.1312734800008</v>
      </c>
      <c r="H18" s="901"/>
      <c r="I18" s="901">
        <v>-15.72563864653788</v>
      </c>
      <c r="J18" s="49">
        <v>1077.6844327099998</v>
      </c>
      <c r="K18" s="1496"/>
      <c r="L18" s="1043">
        <v>31.312644867254235</v>
      </c>
    </row>
    <row r="19" spans="2:12" s="17" customFormat="1" ht="15" customHeight="1">
      <c r="B19" s="1047" t="s">
        <v>896</v>
      </c>
      <c r="C19" s="908">
        <v>39233.355175303994</v>
      </c>
      <c r="D19" s="908">
        <v>41282.894591698</v>
      </c>
      <c r="E19" s="908">
        <v>59781.155168820005</v>
      </c>
      <c r="F19" s="908">
        <v>39230.90654679001</v>
      </c>
      <c r="G19" s="906">
        <v>-1645.8605836059928</v>
      </c>
      <c r="H19" s="907" t="s">
        <v>1544</v>
      </c>
      <c r="I19" s="907">
        <v>-4.195054377205047</v>
      </c>
      <c r="J19" s="50">
        <v>-10556.918622029998</v>
      </c>
      <c r="K19" s="1498" t="s">
        <v>1545</v>
      </c>
      <c r="L19" s="1045">
        <v>-17.65927505451778</v>
      </c>
    </row>
    <row r="20" spans="2:12" s="17" customFormat="1" ht="15" customHeight="1">
      <c r="B20" s="1046" t="s">
        <v>897</v>
      </c>
      <c r="C20" s="35">
        <v>144591.61460822003</v>
      </c>
      <c r="D20" s="35">
        <v>180185.29604033002</v>
      </c>
      <c r="E20" s="35">
        <v>195574.84785723002</v>
      </c>
      <c r="F20" s="35">
        <v>201961.86831833998</v>
      </c>
      <c r="G20" s="897">
        <v>35593.681432109996</v>
      </c>
      <c r="H20" s="898"/>
      <c r="I20" s="898">
        <v>24.6166982286997</v>
      </c>
      <c r="J20" s="899">
        <v>6387.020461109962</v>
      </c>
      <c r="K20" s="1495"/>
      <c r="L20" s="1042">
        <v>3.2657678280657527</v>
      </c>
    </row>
    <row r="21" spans="2:12" ht="15" customHeight="1">
      <c r="B21" s="415" t="s">
        <v>898</v>
      </c>
      <c r="C21" s="36">
        <v>112827.084928</v>
      </c>
      <c r="D21" s="36">
        <v>135972.824108</v>
      </c>
      <c r="E21" s="36">
        <v>140774.53738</v>
      </c>
      <c r="F21" s="36">
        <v>152561.336078</v>
      </c>
      <c r="G21" s="900">
        <v>23145.739180000008</v>
      </c>
      <c r="H21" s="901"/>
      <c r="I21" s="901">
        <v>20.514346528380432</v>
      </c>
      <c r="J21" s="49">
        <v>11786.798697999991</v>
      </c>
      <c r="K21" s="1496"/>
      <c r="L21" s="1043">
        <v>8.372820054938824</v>
      </c>
    </row>
    <row r="22" spans="2:12" ht="15" customHeight="1">
      <c r="B22" s="415" t="s">
        <v>899</v>
      </c>
      <c r="C22" s="36">
        <v>23857.26192658</v>
      </c>
      <c r="D22" s="36">
        <v>27815.83724159</v>
      </c>
      <c r="E22" s="36">
        <v>45848.69630186</v>
      </c>
      <c r="F22" s="36">
        <v>40185.673627330005</v>
      </c>
      <c r="G22" s="900">
        <v>3958.5753150100027</v>
      </c>
      <c r="H22" s="901"/>
      <c r="I22" s="901">
        <v>16.59274784840104</v>
      </c>
      <c r="J22" s="49">
        <v>-5663.022674529995</v>
      </c>
      <c r="K22" s="1496"/>
      <c r="L22" s="1043">
        <v>-12.351545695532145</v>
      </c>
    </row>
    <row r="23" spans="2:12" ht="15" customHeight="1">
      <c r="B23" s="415" t="s">
        <v>900</v>
      </c>
      <c r="C23" s="36">
        <v>7907.2677536400015</v>
      </c>
      <c r="D23" s="36">
        <v>16396.634690739997</v>
      </c>
      <c r="E23" s="36">
        <v>8951.570175370001</v>
      </c>
      <c r="F23" s="36">
        <v>9214.85861301</v>
      </c>
      <c r="G23" s="903">
        <v>8489.366937099996</v>
      </c>
      <c r="H23" s="904"/>
      <c r="I23" s="904">
        <v>107.36157167805571</v>
      </c>
      <c r="J23" s="905">
        <v>263.28843763999794</v>
      </c>
      <c r="K23" s="1497"/>
      <c r="L23" s="1044">
        <v>2.9412542434670157</v>
      </c>
    </row>
    <row r="24" spans="2:12" s="17" customFormat="1" ht="15" customHeight="1">
      <c r="B24" s="1048" t="s">
        <v>901</v>
      </c>
      <c r="C24" s="45">
        <v>144591.61460822</v>
      </c>
      <c r="D24" s="45">
        <v>180185.29604033</v>
      </c>
      <c r="E24" s="45">
        <v>195574.80385723</v>
      </c>
      <c r="F24" s="45">
        <v>201961.86831834</v>
      </c>
      <c r="G24" s="909">
        <v>35593.681432109996</v>
      </c>
      <c r="H24" s="1493"/>
      <c r="I24" s="910">
        <v>24.616698228699704</v>
      </c>
      <c r="J24" s="911">
        <v>6387.064461110014</v>
      </c>
      <c r="K24" s="1493"/>
      <c r="L24" s="1049">
        <v>3.2657910605767926</v>
      </c>
    </row>
    <row r="25" spans="2:12" s="17" customFormat="1" ht="15" customHeight="1" thickBot="1">
      <c r="B25" s="506" t="s">
        <v>902</v>
      </c>
      <c r="C25" s="1050">
        <v>-3946.383837849993</v>
      </c>
      <c r="D25" s="1050">
        <v>-17439.092693390005</v>
      </c>
      <c r="E25" s="1050">
        <v>8835.807735349998</v>
      </c>
      <c r="F25" s="1050">
        <v>-588.7475158199959</v>
      </c>
      <c r="G25" s="1051"/>
      <c r="H25" s="1494"/>
      <c r="I25" s="1053"/>
      <c r="J25" s="1052"/>
      <c r="K25" s="1494"/>
      <c r="L25" s="1054"/>
    </row>
    <row r="26" spans="2:12" s="17" customFormat="1" ht="15" customHeight="1" thickTop="1">
      <c r="B26" s="1416" t="s">
        <v>350</v>
      </c>
      <c r="C26" s="15"/>
      <c r="D26" s="15"/>
      <c r="E26" s="15"/>
      <c r="F26" s="15"/>
      <c r="G26" s="912"/>
      <c r="H26" s="23"/>
      <c r="I26" s="912"/>
      <c r="J26" s="23"/>
      <c r="K26" s="23"/>
      <c r="L26" s="23"/>
    </row>
    <row r="27" spans="2:12" s="17" customFormat="1" ht="15" customHeight="1">
      <c r="B27" s="913" t="s">
        <v>903</v>
      </c>
      <c r="C27" s="15"/>
      <c r="D27" s="15"/>
      <c r="E27" s="15"/>
      <c r="F27" s="15"/>
      <c r="G27" s="912"/>
      <c r="H27" s="23"/>
      <c r="I27" s="912"/>
      <c r="J27" s="23"/>
      <c r="K27" s="23"/>
      <c r="L27" s="23"/>
    </row>
    <row r="28" spans="2:4" ht="15" customHeight="1">
      <c r="B28" s="76" t="str">
        <f>'[3]M AC'!A47</f>
        <v> 1/ Adjusting the exchange valuation gain of Rs. 3695.4 million.</v>
      </c>
      <c r="C28" s="33"/>
      <c r="D28" s="33"/>
    </row>
    <row r="29" spans="2:6" ht="15" customHeight="1">
      <c r="B29" s="76" t="str">
        <f>'[3]M AC'!A48</f>
        <v> 2/ Adjusting the exchange valuation loss of Rs. 9993.33 million.</v>
      </c>
      <c r="C29" s="33"/>
      <c r="D29" s="33"/>
      <c r="F29" s="1"/>
    </row>
    <row r="37" ht="12.75">
      <c r="D37" s="914"/>
    </row>
    <row r="38" ht="12.75">
      <c r="C38" s="914"/>
    </row>
    <row r="39" ht="12.75">
      <c r="C39" s="914"/>
    </row>
    <row r="40" ht="12.75">
      <c r="C40" s="914"/>
    </row>
  </sheetData>
  <mergeCells count="12">
    <mergeCell ref="G6:H6"/>
    <mergeCell ref="J6:K6"/>
    <mergeCell ref="B1:L1"/>
    <mergeCell ref="B2:L2"/>
    <mergeCell ref="B4:B6"/>
    <mergeCell ref="C4:C5"/>
    <mergeCell ref="D4:D5"/>
    <mergeCell ref="E4:E5"/>
    <mergeCell ref="F4:F5"/>
    <mergeCell ref="G4:L4"/>
    <mergeCell ref="G5:I5"/>
    <mergeCell ref="J5:L5"/>
  </mergeCells>
  <printOptions horizontalCentered="1"/>
  <pageMargins left="0.75" right="0.75" top="1" bottom="1" header="0.5" footer="0.5"/>
  <pageSetup fitToHeight="1" fitToWidth="1" horizontalDpi="600" verticalDpi="600" orientation="portrait" scale="76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workbookViewId="0" topLeftCell="A1">
      <selection activeCell="H7" sqref="H7"/>
    </sheetView>
  </sheetViews>
  <sheetFormatPr defaultColWidth="9.140625" defaultRowHeight="21" customHeight="1"/>
  <cols>
    <col min="1" max="1" width="13.28125" style="9" customWidth="1"/>
    <col min="2" max="16384" width="9.140625" style="9" customWidth="1"/>
  </cols>
  <sheetData>
    <row r="1" spans="1:8" ht="21" customHeight="1">
      <c r="A1" s="1626" t="s">
        <v>1270</v>
      </c>
      <c r="B1" s="1626"/>
      <c r="C1" s="1626"/>
      <c r="D1" s="1626"/>
      <c r="E1" s="1626"/>
      <c r="F1" s="1626"/>
      <c r="G1" s="1626"/>
      <c r="H1" s="1626"/>
    </row>
    <row r="2" spans="1:8" ht="21" customHeight="1">
      <c r="A2" s="1790" t="s">
        <v>1271</v>
      </c>
      <c r="B2" s="1790"/>
      <c r="C2" s="1790"/>
      <c r="D2" s="1790"/>
      <c r="E2" s="1790"/>
      <c r="F2" s="1790"/>
      <c r="G2" s="1790"/>
      <c r="H2" s="1790"/>
    </row>
    <row r="3" spans="1:8" ht="21" customHeight="1" thickBot="1">
      <c r="A3" s="1833" t="s">
        <v>595</v>
      </c>
      <c r="B3" s="1833"/>
      <c r="C3" s="1833"/>
      <c r="D3" s="1833"/>
      <c r="E3" s="1833"/>
      <c r="F3" s="1833"/>
      <c r="G3" s="1833"/>
      <c r="H3" s="1833"/>
    </row>
    <row r="4" spans="1:8" ht="21" customHeight="1" thickTop="1">
      <c r="A4" s="1204" t="s">
        <v>9</v>
      </c>
      <c r="B4" s="893" t="s">
        <v>1219</v>
      </c>
      <c r="C4" s="893" t="s">
        <v>1200</v>
      </c>
      <c r="D4" s="893" t="s">
        <v>1201</v>
      </c>
      <c r="E4" s="893" t="s">
        <v>1202</v>
      </c>
      <c r="F4" s="893" t="s">
        <v>398</v>
      </c>
      <c r="G4" s="893" t="s">
        <v>1476</v>
      </c>
      <c r="H4" s="1205" t="s">
        <v>1506</v>
      </c>
    </row>
    <row r="5" spans="1:8" ht="21" customHeight="1">
      <c r="A5" s="415" t="s">
        <v>15</v>
      </c>
      <c r="B5" s="106">
        <v>728.7</v>
      </c>
      <c r="C5" s="106">
        <v>726.1</v>
      </c>
      <c r="D5" s="106">
        <v>980.096</v>
      </c>
      <c r="E5" s="106">
        <v>957.5</v>
      </c>
      <c r="F5" s="106">
        <v>2133.8</v>
      </c>
      <c r="G5" s="106">
        <v>3417.43</v>
      </c>
      <c r="H5" s="1206">
        <v>3939.5</v>
      </c>
    </row>
    <row r="6" spans="1:8" ht="21" customHeight="1">
      <c r="A6" s="415" t="s">
        <v>16</v>
      </c>
      <c r="B6" s="106">
        <v>980.1</v>
      </c>
      <c r="C6" s="106">
        <v>1117.4</v>
      </c>
      <c r="D6" s="106">
        <v>977.561</v>
      </c>
      <c r="E6" s="106">
        <v>1207.954</v>
      </c>
      <c r="F6" s="106">
        <v>1655.209</v>
      </c>
      <c r="G6" s="106">
        <v>2820.1</v>
      </c>
      <c r="H6" s="1206">
        <v>4235.2</v>
      </c>
    </row>
    <row r="7" spans="1:9" ht="21" customHeight="1">
      <c r="A7" s="415" t="s">
        <v>17</v>
      </c>
      <c r="B7" s="106">
        <v>1114.2</v>
      </c>
      <c r="C7" s="106">
        <v>1316.8</v>
      </c>
      <c r="D7" s="106">
        <v>907.879</v>
      </c>
      <c r="E7" s="106">
        <v>865.719</v>
      </c>
      <c r="F7" s="106">
        <v>2411.6</v>
      </c>
      <c r="G7" s="106">
        <v>1543.517</v>
      </c>
      <c r="H7" s="1206">
        <v>4145.5</v>
      </c>
      <c r="I7" s="1"/>
    </row>
    <row r="8" spans="1:8" ht="21" customHeight="1">
      <c r="A8" s="415" t="s">
        <v>18</v>
      </c>
      <c r="B8" s="106">
        <v>1019.2</v>
      </c>
      <c r="C8" s="106">
        <v>1186.5</v>
      </c>
      <c r="D8" s="106">
        <v>1103.189</v>
      </c>
      <c r="E8" s="106">
        <v>1188.259</v>
      </c>
      <c r="F8" s="106">
        <v>2065.7</v>
      </c>
      <c r="G8" s="106">
        <v>1571.367</v>
      </c>
      <c r="H8" s="1206">
        <v>3894.8</v>
      </c>
    </row>
    <row r="9" spans="1:8" ht="21" customHeight="1">
      <c r="A9" s="415" t="s">
        <v>19</v>
      </c>
      <c r="B9" s="106">
        <v>1354.5</v>
      </c>
      <c r="C9" s="106">
        <v>1205.8</v>
      </c>
      <c r="D9" s="106">
        <v>1583.675</v>
      </c>
      <c r="E9" s="106">
        <v>1661.361</v>
      </c>
      <c r="F9" s="106">
        <v>2859.9</v>
      </c>
      <c r="G9" s="106">
        <v>2301.56</v>
      </c>
      <c r="H9" s="1206">
        <v>4767.4</v>
      </c>
    </row>
    <row r="10" spans="1:8" ht="21" customHeight="1">
      <c r="A10" s="415" t="s">
        <v>20</v>
      </c>
      <c r="B10" s="106">
        <v>996.9</v>
      </c>
      <c r="C10" s="106">
        <v>1394.9</v>
      </c>
      <c r="D10" s="106">
        <v>1156.237</v>
      </c>
      <c r="E10" s="106">
        <v>1643.985</v>
      </c>
      <c r="F10" s="106">
        <v>3805.5</v>
      </c>
      <c r="G10" s="106">
        <v>2016.824</v>
      </c>
      <c r="H10" s="1206">
        <v>4917.8</v>
      </c>
    </row>
    <row r="11" spans="1:9" ht="21" customHeight="1">
      <c r="A11" s="415" t="s">
        <v>21</v>
      </c>
      <c r="B11" s="106">
        <v>1503.6</v>
      </c>
      <c r="C11" s="106">
        <v>1154.4</v>
      </c>
      <c r="D11" s="106">
        <v>603.806</v>
      </c>
      <c r="E11" s="106">
        <v>716.981</v>
      </c>
      <c r="F11" s="106">
        <v>2962.1</v>
      </c>
      <c r="G11" s="106">
        <v>2007.5</v>
      </c>
      <c r="H11" s="414">
        <v>5107.5</v>
      </c>
      <c r="I11" s="1"/>
    </row>
    <row r="12" spans="1:8" ht="21" customHeight="1">
      <c r="A12" s="415" t="s">
        <v>22</v>
      </c>
      <c r="B12" s="106">
        <v>1717.9</v>
      </c>
      <c r="C12" s="106">
        <v>1107.8</v>
      </c>
      <c r="D12" s="106">
        <v>603.011</v>
      </c>
      <c r="E12" s="106">
        <v>1428.479</v>
      </c>
      <c r="F12" s="106">
        <v>1963.1</v>
      </c>
      <c r="G12" s="106">
        <v>2480.095</v>
      </c>
      <c r="H12" s="1206">
        <v>3755.8</v>
      </c>
    </row>
    <row r="13" spans="1:8" ht="21" customHeight="1">
      <c r="A13" s="415" t="s">
        <v>23</v>
      </c>
      <c r="B13" s="106">
        <v>2060.5</v>
      </c>
      <c r="C13" s="106">
        <v>1567.2</v>
      </c>
      <c r="D13" s="106">
        <v>1398.554</v>
      </c>
      <c r="E13" s="106">
        <v>2052.853</v>
      </c>
      <c r="F13" s="106">
        <v>3442.1</v>
      </c>
      <c r="G13" s="106">
        <v>3768.18</v>
      </c>
      <c r="H13" s="1206">
        <v>4382.1</v>
      </c>
    </row>
    <row r="14" spans="1:8" ht="21" customHeight="1">
      <c r="A14" s="415" t="s">
        <v>24</v>
      </c>
      <c r="B14" s="106">
        <v>1309.9</v>
      </c>
      <c r="C14" s="106">
        <v>1830.8</v>
      </c>
      <c r="D14" s="106">
        <v>916.412</v>
      </c>
      <c r="E14" s="106">
        <v>2714.843</v>
      </c>
      <c r="F14" s="106">
        <v>3420.2</v>
      </c>
      <c r="G14" s="106">
        <v>3495.035</v>
      </c>
      <c r="H14" s="414">
        <v>3427.2</v>
      </c>
    </row>
    <row r="15" spans="1:8" ht="21" customHeight="1">
      <c r="A15" s="415" t="s">
        <v>25</v>
      </c>
      <c r="B15" s="106">
        <v>1455.4</v>
      </c>
      <c r="C15" s="106">
        <v>1825.2</v>
      </c>
      <c r="D15" s="106">
        <v>1181.457</v>
      </c>
      <c r="E15" s="106">
        <v>1711.2</v>
      </c>
      <c r="F15" s="106">
        <v>2205.73</v>
      </c>
      <c r="G15" s="32">
        <v>3452.1</v>
      </c>
      <c r="H15" s="414">
        <v>3016.2</v>
      </c>
    </row>
    <row r="16" spans="1:8" ht="21" customHeight="1">
      <c r="A16" s="415" t="s">
        <v>358</v>
      </c>
      <c r="B16" s="106">
        <v>1016</v>
      </c>
      <c r="C16" s="106">
        <v>1900.2</v>
      </c>
      <c r="D16" s="106">
        <v>1394</v>
      </c>
      <c r="E16" s="106">
        <v>1571.796</v>
      </c>
      <c r="F16" s="106">
        <v>3091.435</v>
      </c>
      <c r="G16" s="106">
        <v>4253.095</v>
      </c>
      <c r="H16" s="414"/>
    </row>
    <row r="17" spans="1:9" ht="21" customHeight="1" thickBot="1">
      <c r="A17" s="506" t="s">
        <v>659</v>
      </c>
      <c r="B17" s="476">
        <v>15256.9</v>
      </c>
      <c r="C17" s="476">
        <v>16333.1</v>
      </c>
      <c r="D17" s="476">
        <v>12805.877000000002</v>
      </c>
      <c r="E17" s="476">
        <v>17720.93</v>
      </c>
      <c r="F17" s="476">
        <v>32016.374</v>
      </c>
      <c r="G17" s="476">
        <v>33126.803</v>
      </c>
      <c r="H17" s="1207">
        <v>45589</v>
      </c>
      <c r="I17" s="1"/>
    </row>
    <row r="18" spans="1:8" ht="21" customHeight="1" thickTop="1">
      <c r="A18" s="9" t="s">
        <v>1507</v>
      </c>
      <c r="F18" s="1"/>
      <c r="H18" s="1"/>
    </row>
    <row r="19" spans="1:8" ht="11.25" customHeight="1">
      <c r="A19" s="9" t="s">
        <v>1508</v>
      </c>
      <c r="F19" s="1"/>
      <c r="H19" s="33"/>
    </row>
  </sheetData>
  <mergeCells count="3">
    <mergeCell ref="A1:H1"/>
    <mergeCell ref="A2:H2"/>
    <mergeCell ref="A3:H3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 topLeftCell="A1">
      <selection activeCell="A1" sqref="A1:IV16384"/>
    </sheetView>
  </sheetViews>
  <sheetFormatPr defaultColWidth="9.140625" defaultRowHeight="12.75"/>
  <cols>
    <col min="1" max="1" width="7.57421875" style="9" customWidth="1"/>
    <col min="2" max="2" width="23.140625" style="9" bestFit="1" customWidth="1"/>
    <col min="3" max="5" width="9.140625" style="9" customWidth="1"/>
    <col min="6" max="6" width="10.140625" style="9" customWidth="1"/>
    <col min="7" max="7" width="9.140625" style="9" customWidth="1"/>
    <col min="8" max="8" width="10.7109375" style="9" customWidth="1"/>
    <col min="9" max="16384" width="9.140625" style="9" customWidth="1"/>
  </cols>
  <sheetData>
    <row r="1" spans="1:8" ht="12.75">
      <c r="A1" s="1586" t="s">
        <v>119</v>
      </c>
      <c r="B1" s="1586"/>
      <c r="C1" s="1586"/>
      <c r="D1" s="1586"/>
      <c r="E1" s="1586"/>
      <c r="F1" s="1586"/>
      <c r="G1" s="1586"/>
      <c r="H1" s="1586"/>
    </row>
    <row r="2" spans="1:8" ht="15.75">
      <c r="A2" s="1860" t="s">
        <v>628</v>
      </c>
      <c r="B2" s="1861"/>
      <c r="C2" s="1861"/>
      <c r="D2" s="1861"/>
      <c r="E2" s="1861"/>
      <c r="F2" s="1861"/>
      <c r="G2" s="1861"/>
      <c r="H2" s="1861"/>
    </row>
    <row r="3" spans="1:8" ht="16.5" thickBot="1">
      <c r="A3" s="374"/>
      <c r="B3" s="375"/>
      <c r="C3" s="375"/>
      <c r="D3" s="375"/>
      <c r="E3" s="375"/>
      <c r="F3" s="375"/>
      <c r="G3" s="1862" t="s">
        <v>629</v>
      </c>
      <c r="H3" s="1862"/>
    </row>
    <row r="4" spans="1:8" ht="16.5" thickTop="1">
      <c r="A4" s="419"/>
      <c r="B4" s="420"/>
      <c r="C4" s="421"/>
      <c r="D4" s="421"/>
      <c r="E4" s="421"/>
      <c r="F4" s="422"/>
      <c r="G4" s="423" t="s">
        <v>439</v>
      </c>
      <c r="H4" s="424"/>
    </row>
    <row r="5" spans="1:8" ht="15.75">
      <c r="A5" s="425"/>
      <c r="B5" s="96"/>
      <c r="C5" s="376" t="s">
        <v>282</v>
      </c>
      <c r="D5" s="377" t="s">
        <v>146</v>
      </c>
      <c r="E5" s="376" t="s">
        <v>282</v>
      </c>
      <c r="F5" s="376" t="s">
        <v>146</v>
      </c>
      <c r="G5" s="560" t="s">
        <v>147</v>
      </c>
      <c r="H5" s="613"/>
    </row>
    <row r="6" spans="1:8" ht="15.75">
      <c r="A6" s="425"/>
      <c r="B6" s="96"/>
      <c r="C6" s="378">
        <v>2008</v>
      </c>
      <c r="D6" s="559">
        <v>2009</v>
      </c>
      <c r="E6" s="378">
        <v>2009</v>
      </c>
      <c r="F6" s="378">
        <v>2010</v>
      </c>
      <c r="G6" s="1309" t="s">
        <v>1476</v>
      </c>
      <c r="H6" s="426" t="s">
        <v>438</v>
      </c>
    </row>
    <row r="7" spans="1:8" ht="15.75">
      <c r="A7" s="427"/>
      <c r="B7" s="380"/>
      <c r="C7" s="381"/>
      <c r="D7" s="381"/>
      <c r="E7" s="381"/>
      <c r="F7" s="379"/>
      <c r="G7" s="381"/>
      <c r="H7" s="428"/>
    </row>
    <row r="8" spans="1:8" ht="12.75">
      <c r="A8" s="429" t="s">
        <v>250</v>
      </c>
      <c r="B8" s="382"/>
      <c r="C8" s="383">
        <v>169683.6</v>
      </c>
      <c r="D8" s="383">
        <v>216623.6</v>
      </c>
      <c r="E8" s="383">
        <v>224190.3</v>
      </c>
      <c r="F8" s="384">
        <v>196840.9</v>
      </c>
      <c r="G8" s="383">
        <v>27.663250897552857</v>
      </c>
      <c r="H8" s="430">
        <v>-12.199189706245093</v>
      </c>
    </row>
    <row r="9" spans="1:8" ht="15.75">
      <c r="A9" s="431"/>
      <c r="B9" s="385" t="s">
        <v>381</v>
      </c>
      <c r="C9" s="386">
        <v>142848.828</v>
      </c>
      <c r="D9" s="386">
        <v>193773.103</v>
      </c>
      <c r="E9" s="386">
        <v>201756.013453</v>
      </c>
      <c r="F9" s="387">
        <v>160787.139413</v>
      </c>
      <c r="G9" s="386">
        <v>35.649067418320016</v>
      </c>
      <c r="H9" s="432">
        <v>-20.306147677498544</v>
      </c>
    </row>
    <row r="10" spans="1:8" ht="15.75">
      <c r="A10" s="431"/>
      <c r="B10" s="388" t="s">
        <v>382</v>
      </c>
      <c r="C10" s="386">
        <v>26834.772</v>
      </c>
      <c r="D10" s="386">
        <v>22850.497</v>
      </c>
      <c r="E10" s="386">
        <v>22434.286547</v>
      </c>
      <c r="F10" s="387">
        <v>36053.760587</v>
      </c>
      <c r="G10" s="386">
        <v>-14.847433769886337</v>
      </c>
      <c r="H10" s="432">
        <v>60.70830026828398</v>
      </c>
    </row>
    <row r="11" spans="1:8" ht="15.75">
      <c r="A11" s="433"/>
      <c r="B11" s="389"/>
      <c r="C11" s="390"/>
      <c r="D11" s="390"/>
      <c r="E11" s="390"/>
      <c r="F11" s="391"/>
      <c r="G11" s="390"/>
      <c r="H11" s="434"/>
    </row>
    <row r="12" spans="1:8" ht="15.75">
      <c r="A12" s="427"/>
      <c r="B12" s="380"/>
      <c r="C12" s="392"/>
      <c r="D12" s="392"/>
      <c r="E12" s="392"/>
      <c r="F12" s="387"/>
      <c r="G12" s="392"/>
      <c r="H12" s="435"/>
    </row>
    <row r="13" spans="1:8" ht="12.75">
      <c r="A13" s="429" t="s">
        <v>383</v>
      </c>
      <c r="B13" s="385"/>
      <c r="C13" s="383">
        <v>42939.9</v>
      </c>
      <c r="D13" s="383">
        <v>55053.8</v>
      </c>
      <c r="E13" s="383">
        <v>55795.3</v>
      </c>
      <c r="F13" s="384">
        <v>50583</v>
      </c>
      <c r="G13" s="383">
        <v>28.211290664393715</v>
      </c>
      <c r="H13" s="430">
        <v>-9.341826282858946</v>
      </c>
    </row>
    <row r="14" spans="1:8" ht="15.75">
      <c r="A14" s="431"/>
      <c r="B14" s="385" t="s">
        <v>381</v>
      </c>
      <c r="C14" s="386">
        <v>38827.1</v>
      </c>
      <c r="D14" s="386">
        <v>50962.1</v>
      </c>
      <c r="E14" s="386">
        <v>52200.4</v>
      </c>
      <c r="F14" s="387">
        <v>45322.4</v>
      </c>
      <c r="G14" s="386">
        <v>31.25394376608091</v>
      </c>
      <c r="H14" s="432">
        <v>-13.176144244105416</v>
      </c>
    </row>
    <row r="15" spans="1:8" ht="15.75">
      <c r="A15" s="431"/>
      <c r="B15" s="388" t="s">
        <v>382</v>
      </c>
      <c r="C15" s="386">
        <v>4112.8</v>
      </c>
      <c r="D15" s="386">
        <v>4091.7</v>
      </c>
      <c r="E15" s="386">
        <v>3594.9</v>
      </c>
      <c r="F15" s="387">
        <v>5260.6</v>
      </c>
      <c r="G15" s="386">
        <v>-0.5130324839525429</v>
      </c>
      <c r="H15" s="432">
        <v>46.33508581601714</v>
      </c>
    </row>
    <row r="16" spans="1:8" ht="15.75">
      <c r="A16" s="433"/>
      <c r="B16" s="389"/>
      <c r="C16" s="393"/>
      <c r="D16" s="393"/>
      <c r="E16" s="393"/>
      <c r="F16" s="391"/>
      <c r="G16" s="393"/>
      <c r="H16" s="1544"/>
    </row>
    <row r="17" spans="1:8" ht="15.75">
      <c r="A17" s="431"/>
      <c r="B17" s="385"/>
      <c r="C17" s="394"/>
      <c r="D17" s="394"/>
      <c r="E17" s="394"/>
      <c r="F17" s="387"/>
      <c r="G17" s="394"/>
      <c r="H17" s="1545"/>
    </row>
    <row r="18" spans="1:8" ht="12.75">
      <c r="A18" s="429" t="s">
        <v>384</v>
      </c>
      <c r="B18" s="382"/>
      <c r="C18" s="383">
        <v>212623.5</v>
      </c>
      <c r="D18" s="383">
        <v>271677.4</v>
      </c>
      <c r="E18" s="383">
        <v>279985.6</v>
      </c>
      <c r="F18" s="384">
        <v>247423.9</v>
      </c>
      <c r="G18" s="383">
        <v>27.773929034184846</v>
      </c>
      <c r="H18" s="430">
        <v>-11.62977667422895</v>
      </c>
    </row>
    <row r="19" spans="1:8" ht="15.75">
      <c r="A19" s="431"/>
      <c r="B19" s="385"/>
      <c r="C19" s="395"/>
      <c r="D19" s="395"/>
      <c r="E19" s="395"/>
      <c r="F19" s="387"/>
      <c r="G19" s="395"/>
      <c r="H19" s="432"/>
    </row>
    <row r="20" spans="1:8" ht="15.75">
      <c r="A20" s="431"/>
      <c r="B20" s="385" t="s">
        <v>381</v>
      </c>
      <c r="C20" s="386">
        <v>181675.928</v>
      </c>
      <c r="D20" s="386">
        <v>244735.203</v>
      </c>
      <c r="E20" s="386">
        <v>253956.413453</v>
      </c>
      <c r="F20" s="387">
        <v>206109.5</v>
      </c>
      <c r="G20" s="386">
        <v>34.70975802584039</v>
      </c>
      <c r="H20" s="432">
        <v>-18.840600559140867</v>
      </c>
    </row>
    <row r="21" spans="1:8" ht="15.75">
      <c r="A21" s="431"/>
      <c r="B21" s="396" t="s">
        <v>385</v>
      </c>
      <c r="C21" s="386">
        <v>85.44489578997619</v>
      </c>
      <c r="D21" s="386">
        <v>90.08301868318821</v>
      </c>
      <c r="E21" s="386">
        <v>90.70338383581156</v>
      </c>
      <c r="F21" s="387">
        <v>83.2911129965324</v>
      </c>
      <c r="G21" s="386" t="s">
        <v>436</v>
      </c>
      <c r="H21" s="1544" t="s">
        <v>436</v>
      </c>
    </row>
    <row r="22" spans="1:8" ht="15.75">
      <c r="A22" s="431"/>
      <c r="B22" s="388" t="s">
        <v>382</v>
      </c>
      <c r="C22" s="386">
        <v>30947.572</v>
      </c>
      <c r="D22" s="386">
        <v>26942.197</v>
      </c>
      <c r="E22" s="386">
        <v>26029.186547</v>
      </c>
      <c r="F22" s="387">
        <v>41314.360586999996</v>
      </c>
      <c r="G22" s="386">
        <v>-12.942453126855952</v>
      </c>
      <c r="H22" s="432">
        <v>58.72321062511918</v>
      </c>
    </row>
    <row r="23" spans="1:8" ht="12.75">
      <c r="A23" s="436"/>
      <c r="B23" s="397" t="s">
        <v>385</v>
      </c>
      <c r="C23" s="386">
        <v>14.555104210023822</v>
      </c>
      <c r="D23" s="386">
        <v>9.916981316811777</v>
      </c>
      <c r="E23" s="386">
        <v>9.296616164188446</v>
      </c>
      <c r="F23" s="391">
        <v>16.708887003467606</v>
      </c>
      <c r="G23" s="386" t="s">
        <v>436</v>
      </c>
      <c r="H23" s="1544" t="s">
        <v>436</v>
      </c>
    </row>
    <row r="24" spans="1:8" ht="15.75">
      <c r="A24" s="437" t="s">
        <v>386</v>
      </c>
      <c r="B24" s="398"/>
      <c r="C24" s="399"/>
      <c r="D24" s="399"/>
      <c r="E24" s="399"/>
      <c r="F24" s="387"/>
      <c r="G24" s="399"/>
      <c r="H24" s="1546"/>
    </row>
    <row r="25" spans="1:8" ht="15.75">
      <c r="A25" s="438"/>
      <c r="B25" s="396" t="s">
        <v>387</v>
      </c>
      <c r="C25" s="386">
        <v>11.511300237942486</v>
      </c>
      <c r="D25" s="386">
        <v>11.787809664307227</v>
      </c>
      <c r="E25" s="386">
        <v>12.032566957874538</v>
      </c>
      <c r="F25" s="387">
        <v>8.102789858947482</v>
      </c>
      <c r="G25" s="386" t="s">
        <v>436</v>
      </c>
      <c r="H25" s="1544" t="s">
        <v>436</v>
      </c>
    </row>
    <row r="26" spans="1:8" ht="15.75">
      <c r="A26" s="439"/>
      <c r="B26" s="400" t="s">
        <v>388</v>
      </c>
      <c r="C26" s="401">
        <v>9.268689264046712</v>
      </c>
      <c r="D26" s="401">
        <v>9.601851322304226</v>
      </c>
      <c r="E26" s="401">
        <v>9.808686330396318</v>
      </c>
      <c r="F26" s="391">
        <v>6.827589825154357</v>
      </c>
      <c r="G26" s="401" t="s">
        <v>436</v>
      </c>
      <c r="H26" s="1544" t="s">
        <v>436</v>
      </c>
    </row>
    <row r="27" spans="1:8" ht="12.75">
      <c r="A27" s="440" t="s">
        <v>389</v>
      </c>
      <c r="B27" s="380"/>
      <c r="C27" s="386">
        <v>212623.5</v>
      </c>
      <c r="D27" s="386">
        <v>271677.4</v>
      </c>
      <c r="E27" s="386">
        <v>279985.6</v>
      </c>
      <c r="F27" s="402">
        <v>247423.9</v>
      </c>
      <c r="G27" s="386">
        <v>27.773929034184846</v>
      </c>
      <c r="H27" s="1546">
        <v>-11.62977667422895</v>
      </c>
    </row>
    <row r="28" spans="1:8" ht="12.75">
      <c r="A28" s="441" t="s">
        <v>390</v>
      </c>
      <c r="B28" s="385"/>
      <c r="C28" s="386">
        <v>630.6</v>
      </c>
      <c r="D28" s="386">
        <v>547.7</v>
      </c>
      <c r="E28" s="386">
        <v>555.3</v>
      </c>
      <c r="F28" s="386">
        <v>6137.6</v>
      </c>
      <c r="G28" s="386">
        <v>-13.146209958769418</v>
      </c>
      <c r="H28" s="432">
        <v>1005.276427156492</v>
      </c>
    </row>
    <row r="29" spans="1:8" ht="15.75">
      <c r="A29" s="441" t="s">
        <v>391</v>
      </c>
      <c r="B29" s="403"/>
      <c r="C29" s="386">
        <v>213254.1</v>
      </c>
      <c r="D29" s="386">
        <v>272225.1</v>
      </c>
      <c r="E29" s="386">
        <v>280540.9</v>
      </c>
      <c r="F29" s="386">
        <v>253561.5</v>
      </c>
      <c r="G29" s="386">
        <v>27.652926719814516</v>
      </c>
      <c r="H29" s="432">
        <v>-9.616922167142121</v>
      </c>
    </row>
    <row r="30" spans="1:8" ht="15.75">
      <c r="A30" s="441" t="s">
        <v>392</v>
      </c>
      <c r="B30" s="403"/>
      <c r="C30" s="386">
        <v>41798.7</v>
      </c>
      <c r="D30" s="386">
        <v>57905.9</v>
      </c>
      <c r="E30" s="386">
        <v>59457.4</v>
      </c>
      <c r="F30" s="386">
        <v>57439.7</v>
      </c>
      <c r="G30" s="386">
        <v>38.535169754083256</v>
      </c>
      <c r="H30" s="432">
        <v>-3.3935220847194927</v>
      </c>
    </row>
    <row r="31" spans="1:8" ht="15.75">
      <c r="A31" s="441" t="s">
        <v>393</v>
      </c>
      <c r="B31" s="403"/>
      <c r="C31" s="386">
        <v>171455.4</v>
      </c>
      <c r="D31" s="386">
        <v>214319.2</v>
      </c>
      <c r="E31" s="386">
        <v>221083.5</v>
      </c>
      <c r="F31" s="386">
        <v>196121.9</v>
      </c>
      <c r="G31" s="386">
        <v>24.999970837897223</v>
      </c>
      <c r="H31" s="432">
        <v>-11.290575732698287</v>
      </c>
    </row>
    <row r="32" spans="1:8" ht="15.75">
      <c r="A32" s="441" t="s">
        <v>238</v>
      </c>
      <c r="B32" s="403"/>
      <c r="C32" s="386">
        <v>-39545.9</v>
      </c>
      <c r="D32" s="386">
        <v>-42863.8</v>
      </c>
      <c r="E32" s="386">
        <v>-49628.09999999992</v>
      </c>
      <c r="F32" s="404">
        <v>24961.6</v>
      </c>
      <c r="G32" s="386" t="s">
        <v>436</v>
      </c>
      <c r="H32" s="1544" t="s">
        <v>436</v>
      </c>
    </row>
    <row r="33" spans="1:8" ht="15.75">
      <c r="A33" s="441" t="s">
        <v>239</v>
      </c>
      <c r="B33" s="403"/>
      <c r="C33" s="386">
        <v>9871.37</v>
      </c>
      <c r="D33" s="386">
        <v>3806.5</v>
      </c>
      <c r="E33" s="386">
        <v>8348.4</v>
      </c>
      <c r="F33" s="404">
        <v>-9889.63</v>
      </c>
      <c r="G33" s="386" t="s">
        <v>436</v>
      </c>
      <c r="H33" s="1544" t="s">
        <v>436</v>
      </c>
    </row>
    <row r="34" spans="1:8" ht="16.5" thickBot="1">
      <c r="A34" s="442" t="s">
        <v>1534</v>
      </c>
      <c r="B34" s="443"/>
      <c r="C34" s="444">
        <v>-29674.53</v>
      </c>
      <c r="D34" s="444">
        <v>-39057.3</v>
      </c>
      <c r="E34" s="444">
        <v>-41279.69999999992</v>
      </c>
      <c r="F34" s="445">
        <v>15072.2</v>
      </c>
      <c r="G34" s="444" t="s">
        <v>436</v>
      </c>
      <c r="H34" s="1544" t="s">
        <v>436</v>
      </c>
    </row>
    <row r="35" spans="1:8" ht="16.5" thickTop="1">
      <c r="A35" s="405" t="s">
        <v>45</v>
      </c>
      <c r="B35" s="375"/>
      <c r="C35" s="374"/>
      <c r="D35" s="374"/>
      <c r="E35" s="374"/>
      <c r="F35" s="374"/>
      <c r="G35" s="374"/>
      <c r="H35" s="1547"/>
    </row>
    <row r="36" spans="1:8" ht="15.75">
      <c r="A36" s="406" t="s">
        <v>46</v>
      </c>
      <c r="B36" s="407"/>
      <c r="C36" s="374"/>
      <c r="D36" s="374"/>
      <c r="E36" s="374"/>
      <c r="F36" s="374"/>
      <c r="G36" s="374"/>
      <c r="H36" s="374"/>
    </row>
    <row r="37" spans="1:8" ht="15.75">
      <c r="A37" s="408" t="s">
        <v>47</v>
      </c>
      <c r="B37" s="409"/>
      <c r="C37" s="374"/>
      <c r="D37" s="374"/>
      <c r="E37" s="374"/>
      <c r="F37" s="374"/>
      <c r="G37" s="374"/>
      <c r="H37" s="374"/>
    </row>
    <row r="38" spans="1:8" ht="15.75">
      <c r="A38" s="409" t="s">
        <v>48</v>
      </c>
      <c r="B38" s="374"/>
      <c r="C38" s="410">
        <v>68.5</v>
      </c>
      <c r="D38" s="411">
        <v>75.6</v>
      </c>
      <c r="E38" s="410">
        <v>78.05</v>
      </c>
      <c r="F38" s="410">
        <v>74.6</v>
      </c>
      <c r="G38" s="374"/>
      <c r="H38" s="374"/>
    </row>
  </sheetData>
  <mergeCells count="3">
    <mergeCell ref="A1:H1"/>
    <mergeCell ref="A2:H2"/>
    <mergeCell ref="G3:H3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">
      <selection activeCell="H9" sqref="H9"/>
    </sheetView>
  </sheetViews>
  <sheetFormatPr defaultColWidth="9.140625" defaultRowHeight="12.75"/>
  <cols>
    <col min="1" max="1" width="7.57421875" style="9" customWidth="1"/>
    <col min="2" max="2" width="23.140625" style="9" bestFit="1" customWidth="1"/>
    <col min="3" max="16384" width="9.140625" style="9" customWidth="1"/>
  </cols>
  <sheetData>
    <row r="1" spans="1:8" ht="12.75">
      <c r="A1" s="1586" t="s">
        <v>116</v>
      </c>
      <c r="B1" s="1586"/>
      <c r="C1" s="1586"/>
      <c r="D1" s="1586"/>
      <c r="E1" s="1586"/>
      <c r="F1" s="1586"/>
      <c r="G1" s="1586"/>
      <c r="H1" s="1586"/>
    </row>
    <row r="2" spans="1:9" ht="15.75">
      <c r="A2" s="1587" t="s">
        <v>39</v>
      </c>
      <c r="B2" s="1587"/>
      <c r="C2" s="1587"/>
      <c r="D2" s="1587"/>
      <c r="E2" s="1587"/>
      <c r="F2" s="1587"/>
      <c r="G2" s="1587"/>
      <c r="H2" s="1587"/>
      <c r="I2" s="33"/>
    </row>
    <row r="3" spans="6:9" ht="13.5" thickBot="1">
      <c r="F3" s="1833" t="s">
        <v>117</v>
      </c>
      <c r="G3" s="1833"/>
      <c r="H3" s="1833"/>
      <c r="I3" s="33"/>
    </row>
    <row r="4" spans="1:9" ht="13.5" thickTop="1">
      <c r="A4" s="419"/>
      <c r="B4" s="420"/>
      <c r="C4" s="860"/>
      <c r="D4" s="860"/>
      <c r="E4" s="860"/>
      <c r="F4" s="860"/>
      <c r="G4" s="861" t="s">
        <v>439</v>
      </c>
      <c r="H4" s="862"/>
      <c r="I4" s="33"/>
    </row>
    <row r="5" spans="1:8" ht="12.75">
      <c r="A5" s="863"/>
      <c r="B5" s="96"/>
      <c r="C5" s="833" t="s">
        <v>282</v>
      </c>
      <c r="D5" s="834" t="s">
        <v>146</v>
      </c>
      <c r="E5" s="834" t="s">
        <v>282</v>
      </c>
      <c r="F5" s="834" t="s">
        <v>146</v>
      </c>
      <c r="G5" s="835" t="s">
        <v>147</v>
      </c>
      <c r="H5" s="864"/>
    </row>
    <row r="6" spans="1:8" ht="12.75">
      <c r="A6" s="863"/>
      <c r="B6" s="96"/>
      <c r="C6" s="833">
        <v>2008</v>
      </c>
      <c r="D6" s="836">
        <v>2009</v>
      </c>
      <c r="E6" s="836">
        <v>2009</v>
      </c>
      <c r="F6" s="837">
        <v>2010</v>
      </c>
      <c r="G6" s="1212" t="s">
        <v>1476</v>
      </c>
      <c r="H6" s="865" t="s">
        <v>438</v>
      </c>
    </row>
    <row r="7" spans="1:8" ht="12.75">
      <c r="A7" s="866"/>
      <c r="B7" s="67"/>
      <c r="C7" s="838"/>
      <c r="D7" s="838"/>
      <c r="E7" s="838"/>
      <c r="F7" s="838"/>
      <c r="G7" s="11"/>
      <c r="H7" s="867"/>
    </row>
    <row r="8" spans="1:8" ht="12.75">
      <c r="A8" s="319" t="s">
        <v>250</v>
      </c>
      <c r="B8" s="839"/>
      <c r="C8" s="68">
        <v>2477.1328467153285</v>
      </c>
      <c r="D8" s="68">
        <v>2865.3915343915346</v>
      </c>
      <c r="E8" s="68">
        <v>2872.3933376041</v>
      </c>
      <c r="F8" s="68">
        <v>2638.6179624664883</v>
      </c>
      <c r="G8" s="840">
        <v>15.67371278415834</v>
      </c>
      <c r="H8" s="874">
        <v>-8.13869646879931</v>
      </c>
    </row>
    <row r="9" spans="1:8" ht="12.75">
      <c r="A9" s="300"/>
      <c r="B9" s="37" t="s">
        <v>381</v>
      </c>
      <c r="C9" s="60">
        <v>2085.3843503649637</v>
      </c>
      <c r="D9" s="60">
        <v>2563.136283068783</v>
      </c>
      <c r="E9" s="60">
        <v>2584.958532389494</v>
      </c>
      <c r="F9" s="60">
        <v>2155.323584624665</v>
      </c>
      <c r="G9" s="66">
        <v>22.909538599932816</v>
      </c>
      <c r="H9" s="453">
        <v>-16.62057407813353</v>
      </c>
    </row>
    <row r="10" spans="1:8" ht="12.75">
      <c r="A10" s="300"/>
      <c r="B10" s="841" t="s">
        <v>382</v>
      </c>
      <c r="C10" s="60">
        <v>391.748496350365</v>
      </c>
      <c r="D10" s="60">
        <v>302.25525132275135</v>
      </c>
      <c r="E10" s="60">
        <v>287.434805214606</v>
      </c>
      <c r="F10" s="60">
        <v>483.29437784182306</v>
      </c>
      <c r="G10" s="66">
        <v>-22.844566312661556</v>
      </c>
      <c r="H10" s="453">
        <v>68.14052058900225</v>
      </c>
    </row>
    <row r="11" spans="1:8" ht="12.75">
      <c r="A11" s="321"/>
      <c r="B11" s="38"/>
      <c r="C11" s="842"/>
      <c r="D11" s="842"/>
      <c r="E11" s="842"/>
      <c r="F11" s="842"/>
      <c r="G11" s="843"/>
      <c r="H11" s="875"/>
    </row>
    <row r="12" spans="1:8" ht="12.75">
      <c r="A12" s="866"/>
      <c r="B12" s="67"/>
      <c r="C12" s="844"/>
      <c r="D12" s="844"/>
      <c r="E12" s="844"/>
      <c r="F12" s="844"/>
      <c r="G12" s="845"/>
      <c r="H12" s="876"/>
    </row>
    <row r="13" spans="1:8" ht="12.75">
      <c r="A13" s="319" t="s">
        <v>383</v>
      </c>
      <c r="B13" s="37"/>
      <c r="C13" s="68">
        <v>626.8598540145986</v>
      </c>
      <c r="D13" s="68">
        <v>728.2248677248679</v>
      </c>
      <c r="E13" s="68">
        <v>714.8661114670084</v>
      </c>
      <c r="F13" s="68">
        <v>678.1</v>
      </c>
      <c r="G13" s="840">
        <v>16.17028320781708</v>
      </c>
      <c r="H13" s="874">
        <v>-5.1</v>
      </c>
    </row>
    <row r="14" spans="1:8" ht="12.75">
      <c r="A14" s="300"/>
      <c r="B14" s="37" t="s">
        <v>381</v>
      </c>
      <c r="C14" s="60">
        <v>566.8189781021897</v>
      </c>
      <c r="D14" s="60">
        <v>674.1018518518518</v>
      </c>
      <c r="E14" s="60">
        <v>668.8071748878924</v>
      </c>
      <c r="F14" s="60">
        <v>607.5</v>
      </c>
      <c r="G14" s="66">
        <v>18.927184497044223</v>
      </c>
      <c r="H14" s="453">
        <v>-9.2</v>
      </c>
    </row>
    <row r="15" spans="1:8" ht="12.75">
      <c r="A15" s="300"/>
      <c r="B15" s="841" t="s">
        <v>382</v>
      </c>
      <c r="C15" s="60">
        <v>60.040875912408765</v>
      </c>
      <c r="D15" s="60">
        <v>54.12301587301587</v>
      </c>
      <c r="E15" s="60">
        <v>46.05893657911595</v>
      </c>
      <c r="F15" s="60">
        <v>70.51742627345845</v>
      </c>
      <c r="G15" s="66">
        <v>-9.856385253316787</v>
      </c>
      <c r="H15" s="453">
        <v>53.10259313592681</v>
      </c>
    </row>
    <row r="16" spans="1:8" ht="12.75">
      <c r="A16" s="321"/>
      <c r="B16" s="38"/>
      <c r="C16" s="846"/>
      <c r="D16" s="846"/>
      <c r="E16" s="846"/>
      <c r="F16" s="846"/>
      <c r="G16" s="847"/>
      <c r="H16" s="877"/>
    </row>
    <row r="17" spans="1:8" ht="12.75">
      <c r="A17" s="300"/>
      <c r="B17" s="37"/>
      <c r="C17" s="69"/>
      <c r="D17" s="69"/>
      <c r="E17" s="69"/>
      <c r="F17" s="69"/>
      <c r="G17" s="848"/>
      <c r="H17" s="878"/>
    </row>
    <row r="18" spans="1:8" ht="12.75">
      <c r="A18" s="319" t="s">
        <v>384</v>
      </c>
      <c r="B18" s="839"/>
      <c r="C18" s="68">
        <v>3103.992700729927</v>
      </c>
      <c r="D18" s="68">
        <v>3593.6164021164027</v>
      </c>
      <c r="E18" s="68">
        <v>3587.259449071108</v>
      </c>
      <c r="F18" s="68">
        <v>3316.7</v>
      </c>
      <c r="G18" s="840">
        <v>15.773996545524653</v>
      </c>
      <c r="H18" s="874">
        <v>-7.5</v>
      </c>
    </row>
    <row r="19" spans="1:8" ht="12.75">
      <c r="A19" s="300"/>
      <c r="B19" s="37"/>
      <c r="C19" s="69"/>
      <c r="D19" s="69"/>
      <c r="E19" s="69"/>
      <c r="F19" s="69"/>
      <c r="G19" s="848"/>
      <c r="H19" s="878"/>
    </row>
    <row r="20" spans="1:8" ht="12.75">
      <c r="A20" s="300"/>
      <c r="B20" s="37" t="s">
        <v>381</v>
      </c>
      <c r="C20" s="60">
        <v>2652.2033284671534</v>
      </c>
      <c r="D20" s="60">
        <v>3237.2381349206353</v>
      </c>
      <c r="E20" s="60">
        <v>3253.7657072773864</v>
      </c>
      <c r="F20" s="60">
        <v>2762.9</v>
      </c>
      <c r="G20" s="66">
        <v>22.058444772090823</v>
      </c>
      <c r="H20" s="453">
        <v>-15.1</v>
      </c>
    </row>
    <row r="21" spans="1:8" ht="12.75">
      <c r="A21" s="300"/>
      <c r="B21" s="70" t="s">
        <v>385</v>
      </c>
      <c r="C21" s="60">
        <v>85.44489578997619</v>
      </c>
      <c r="D21" s="60">
        <v>90.08301868318821</v>
      </c>
      <c r="E21" s="60">
        <v>90.70338383581156</v>
      </c>
      <c r="F21" s="60">
        <v>83.2911129965324</v>
      </c>
      <c r="G21" s="66" t="s">
        <v>436</v>
      </c>
      <c r="H21" s="453" t="s">
        <v>436</v>
      </c>
    </row>
    <row r="22" spans="1:8" ht="12.75">
      <c r="A22" s="300"/>
      <c r="B22" s="841" t="s">
        <v>382</v>
      </c>
      <c r="C22" s="60">
        <v>451.7893722627737</v>
      </c>
      <c r="D22" s="60">
        <v>356.37826719576725</v>
      </c>
      <c r="E22" s="60">
        <v>333.493741793722</v>
      </c>
      <c r="F22" s="60">
        <v>553.8118041152815</v>
      </c>
      <c r="G22" s="66">
        <v>-21.118492581873454</v>
      </c>
      <c r="H22" s="453">
        <v>66.0636272022862</v>
      </c>
    </row>
    <row r="23" spans="1:8" ht="12.75">
      <c r="A23" s="321"/>
      <c r="B23" s="849" t="s">
        <v>385</v>
      </c>
      <c r="C23" s="60">
        <v>14.555104210023822</v>
      </c>
      <c r="D23" s="60">
        <v>9.916981316811777</v>
      </c>
      <c r="E23" s="60">
        <v>9.296616164188446</v>
      </c>
      <c r="F23" s="60">
        <v>16.708887003467606</v>
      </c>
      <c r="G23" s="66" t="s">
        <v>436</v>
      </c>
      <c r="H23" s="453" t="s">
        <v>436</v>
      </c>
    </row>
    <row r="24" spans="1:8" ht="12.75">
      <c r="A24" s="868" t="s">
        <v>386</v>
      </c>
      <c r="B24" s="850"/>
      <c r="C24" s="851"/>
      <c r="D24" s="851"/>
      <c r="E24" s="851"/>
      <c r="F24" s="851"/>
      <c r="G24" s="118"/>
      <c r="H24" s="879"/>
    </row>
    <row r="25" spans="1:8" ht="12.75">
      <c r="A25" s="869"/>
      <c r="B25" s="70" t="s">
        <v>387</v>
      </c>
      <c r="C25" s="60">
        <v>11.511300237942486</v>
      </c>
      <c r="D25" s="60">
        <v>11.787809664307227</v>
      </c>
      <c r="E25" s="60">
        <v>12.032566957874538</v>
      </c>
      <c r="F25" s="60">
        <v>8.102789858947482</v>
      </c>
      <c r="G25" s="66" t="s">
        <v>436</v>
      </c>
      <c r="H25" s="453" t="s">
        <v>436</v>
      </c>
    </row>
    <row r="26" spans="1:8" ht="12.75">
      <c r="A26" s="870"/>
      <c r="B26" s="852" t="s">
        <v>388</v>
      </c>
      <c r="C26" s="853">
        <v>9.268689264046712</v>
      </c>
      <c r="D26" s="853">
        <v>9.601851322304226</v>
      </c>
      <c r="E26" s="853">
        <v>9.808686330396318</v>
      </c>
      <c r="F26" s="853">
        <v>6.827589825154357</v>
      </c>
      <c r="G26" s="854" t="s">
        <v>436</v>
      </c>
      <c r="H26" s="880" t="s">
        <v>436</v>
      </c>
    </row>
    <row r="27" spans="1:8" ht="12.75">
      <c r="A27" s="871" t="s">
        <v>389</v>
      </c>
      <c r="B27" s="838"/>
      <c r="C27" s="855">
        <v>3103.992700729927</v>
      </c>
      <c r="D27" s="855">
        <v>3593.6164021164027</v>
      </c>
      <c r="E27" s="855">
        <v>3587.259449071108</v>
      </c>
      <c r="F27" s="855">
        <v>3316.7</v>
      </c>
      <c r="G27" s="856">
        <v>15.773996545524653</v>
      </c>
      <c r="H27" s="881">
        <v>-7.5</v>
      </c>
    </row>
    <row r="28" spans="1:8" ht="12.75">
      <c r="A28" s="872" t="s">
        <v>390</v>
      </c>
      <c r="B28" s="32"/>
      <c r="C28" s="60">
        <v>9.205839416058394</v>
      </c>
      <c r="D28" s="60">
        <v>7.244708994708996</v>
      </c>
      <c r="E28" s="60">
        <v>7.1146700832799485</v>
      </c>
      <c r="F28" s="60">
        <v>82.27345844504022</v>
      </c>
      <c r="G28" s="66">
        <v>-21.303113520842658</v>
      </c>
      <c r="H28" s="453">
        <v>1056.3917579030053</v>
      </c>
    </row>
    <row r="29" spans="1:8" ht="12.75">
      <c r="A29" s="872" t="s">
        <v>391</v>
      </c>
      <c r="B29" s="32"/>
      <c r="C29" s="60">
        <v>3113.1985401459856</v>
      </c>
      <c r="D29" s="60">
        <v>3600.861111111111</v>
      </c>
      <c r="E29" s="60">
        <v>3594.3741191543886</v>
      </c>
      <c r="F29" s="60">
        <v>3398.9</v>
      </c>
      <c r="G29" s="66">
        <v>15.664358205122937</v>
      </c>
      <c r="H29" s="453">
        <v>-5.4</v>
      </c>
    </row>
    <row r="30" spans="1:8" ht="12.75">
      <c r="A30" s="872" t="s">
        <v>392</v>
      </c>
      <c r="B30" s="32"/>
      <c r="C30" s="60">
        <v>610.2</v>
      </c>
      <c r="D30" s="60">
        <v>765.9510582010582</v>
      </c>
      <c r="E30" s="60">
        <v>761.7860345932095</v>
      </c>
      <c r="F30" s="60">
        <v>770</v>
      </c>
      <c r="G30" s="66">
        <v>25.524591642258002</v>
      </c>
      <c r="H30" s="453">
        <v>1.1</v>
      </c>
    </row>
    <row r="31" spans="1:8" ht="13.5" thickBot="1">
      <c r="A31" s="882" t="s">
        <v>393</v>
      </c>
      <c r="B31" s="873"/>
      <c r="C31" s="883">
        <v>2502.9985401459853</v>
      </c>
      <c r="D31" s="883">
        <v>2834.9100529100533</v>
      </c>
      <c r="E31" s="883">
        <v>2832.5880845611787</v>
      </c>
      <c r="F31" s="883">
        <v>2629</v>
      </c>
      <c r="G31" s="884">
        <v>13.260555587248149</v>
      </c>
      <c r="H31" s="885">
        <v>-7.1565990503715255</v>
      </c>
    </row>
    <row r="32" spans="1:8" ht="13.5" thickTop="1">
      <c r="A32" s="872" t="s">
        <v>238</v>
      </c>
      <c r="B32" s="32"/>
      <c r="C32" s="60">
        <v>-577.3124087591241</v>
      </c>
      <c r="D32" s="60">
        <v>-566.9814814814815</v>
      </c>
      <c r="E32" s="60">
        <v>-635.8500960922476</v>
      </c>
      <c r="F32" s="60">
        <v>334.6</v>
      </c>
      <c r="G32" s="66">
        <v>-1.7894864411190952</v>
      </c>
      <c r="H32" s="453">
        <v>-152.6</v>
      </c>
    </row>
    <row r="33" spans="1:8" ht="12.75">
      <c r="A33" s="872" t="s">
        <v>239</v>
      </c>
      <c r="B33" s="32"/>
      <c r="C33" s="1539">
        <v>144.10759124087593</v>
      </c>
      <c r="D33" s="1539">
        <v>50.3505291005291</v>
      </c>
      <c r="E33" s="1539">
        <v>106.96220371556694</v>
      </c>
      <c r="F33" s="60">
        <v>-132.6</v>
      </c>
      <c r="G33" s="1540">
        <v>-65.06046026654616</v>
      </c>
      <c r="H33" s="453">
        <v>-223.93982374237353</v>
      </c>
    </row>
    <row r="34" spans="1:8" ht="13.5" thickBot="1">
      <c r="A34" s="1405" t="s">
        <v>1534</v>
      </c>
      <c r="B34" s="1406"/>
      <c r="C34" s="610">
        <v>-433.20481751824815</v>
      </c>
      <c r="D34" s="610">
        <v>-516.6309523809524</v>
      </c>
      <c r="E34" s="610">
        <v>-528.8878923766806</v>
      </c>
      <c r="F34" s="611">
        <v>202</v>
      </c>
      <c r="G34" s="610">
        <v>19.257896378123746</v>
      </c>
      <c r="H34" s="612">
        <v>-138.2</v>
      </c>
    </row>
    <row r="35" spans="1:2" ht="13.5" thickTop="1">
      <c r="A35" s="857"/>
      <c r="B35" s="10"/>
    </row>
    <row r="36" spans="1:2" ht="12.75">
      <c r="A36" s="858" t="s">
        <v>46</v>
      </c>
      <c r="B36" s="10"/>
    </row>
    <row r="37" spans="1:6" ht="12.75">
      <c r="A37" s="10" t="s">
        <v>47</v>
      </c>
      <c r="B37" s="10"/>
      <c r="C37" s="859"/>
      <c r="D37" s="859"/>
      <c r="E37" s="859"/>
      <c r="F37" s="859"/>
    </row>
    <row r="38" spans="1:6" ht="12.75">
      <c r="A38" s="9" t="s">
        <v>48</v>
      </c>
      <c r="C38" s="9">
        <v>68.5</v>
      </c>
      <c r="D38" s="9">
        <v>75.6</v>
      </c>
      <c r="E38" s="9">
        <v>78.05</v>
      </c>
      <c r="F38" s="9">
        <v>74.6</v>
      </c>
    </row>
  </sheetData>
  <mergeCells count="3">
    <mergeCell ref="A1:H1"/>
    <mergeCell ref="A2:H2"/>
    <mergeCell ref="F3:H3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workbookViewId="0" topLeftCell="A16">
      <selection activeCell="A46" sqref="A46:K46"/>
    </sheetView>
  </sheetViews>
  <sheetFormatPr defaultColWidth="9.140625" defaultRowHeight="12.75"/>
  <cols>
    <col min="1" max="1" width="16.7109375" style="9" customWidth="1"/>
    <col min="2" max="2" width="14.28125" style="9" customWidth="1"/>
    <col min="3" max="3" width="7.28125" style="9" customWidth="1"/>
    <col min="4" max="4" width="7.00390625" style="9" customWidth="1"/>
    <col min="5" max="7" width="7.140625" style="9" customWidth="1"/>
    <col min="8" max="9" width="7.421875" style="9" customWidth="1"/>
    <col min="10" max="10" width="8.140625" style="9" customWidth="1"/>
    <col min="11" max="11" width="7.00390625" style="9" customWidth="1"/>
    <col min="12" max="16384" width="9.140625" style="9" customWidth="1"/>
  </cols>
  <sheetData>
    <row r="1" spans="1:8" ht="12.75">
      <c r="A1" s="1863" t="s">
        <v>134</v>
      </c>
      <c r="B1" s="1864"/>
      <c r="C1" s="1864"/>
      <c r="D1" s="1864"/>
      <c r="E1" s="1864"/>
      <c r="F1" s="1864"/>
      <c r="G1" s="1864"/>
      <c r="H1" s="1865"/>
    </row>
    <row r="2" spans="1:8" ht="18.75" customHeight="1" thickBot="1">
      <c r="A2" s="1866" t="s">
        <v>36</v>
      </c>
      <c r="B2" s="1867"/>
      <c r="C2" s="1867"/>
      <c r="D2" s="1867"/>
      <c r="E2" s="1867"/>
      <c r="F2" s="1867"/>
      <c r="G2" s="1867"/>
      <c r="H2" s="1868"/>
    </row>
    <row r="3" spans="1:8" ht="13.5" thickTop="1">
      <c r="A3" s="1869" t="s">
        <v>8</v>
      </c>
      <c r="B3" s="1742" t="s">
        <v>9</v>
      </c>
      <c r="C3" s="1742" t="s">
        <v>10</v>
      </c>
      <c r="D3" s="1742"/>
      <c r="E3" s="1742"/>
      <c r="F3" s="1742" t="s">
        <v>11</v>
      </c>
      <c r="G3" s="1742"/>
      <c r="H3" s="1743"/>
    </row>
    <row r="4" spans="1:8" ht="39" customHeight="1">
      <c r="A4" s="1744"/>
      <c r="B4" s="1729"/>
      <c r="C4" s="129" t="s">
        <v>12</v>
      </c>
      <c r="D4" s="129" t="s">
        <v>13</v>
      </c>
      <c r="E4" s="295" t="s">
        <v>14</v>
      </c>
      <c r="F4" s="129" t="s">
        <v>12</v>
      </c>
      <c r="G4" s="129" t="s">
        <v>13</v>
      </c>
      <c r="H4" s="412" t="s">
        <v>14</v>
      </c>
    </row>
    <row r="5" spans="1:8" ht="6.75" customHeight="1">
      <c r="A5" s="413"/>
      <c r="B5" s="296"/>
      <c r="C5" s="32"/>
      <c r="D5" s="32"/>
      <c r="E5" s="32"/>
      <c r="F5" s="32"/>
      <c r="G5" s="32"/>
      <c r="H5" s="414"/>
    </row>
    <row r="6" spans="1:8" ht="12.75">
      <c r="A6" s="600" t="s">
        <v>398</v>
      </c>
      <c r="B6" s="561" t="s">
        <v>15</v>
      </c>
      <c r="C6" s="562">
        <v>65.87</v>
      </c>
      <c r="D6" s="562">
        <v>66.46</v>
      </c>
      <c r="E6" s="562">
        <v>66.165</v>
      </c>
      <c r="F6" s="562">
        <v>64.9025</v>
      </c>
      <c r="G6" s="562">
        <v>65.4928125</v>
      </c>
      <c r="H6" s="601">
        <v>65.19765625</v>
      </c>
    </row>
    <row r="7" spans="1:8" ht="12.75">
      <c r="A7" s="600"/>
      <c r="B7" s="561" t="s">
        <v>16</v>
      </c>
      <c r="C7" s="562">
        <v>65</v>
      </c>
      <c r="D7" s="562">
        <v>65.59</v>
      </c>
      <c r="E7" s="562">
        <v>65.295</v>
      </c>
      <c r="F7" s="562">
        <v>65.59032258064518</v>
      </c>
      <c r="G7" s="562">
        <v>66.18032258064517</v>
      </c>
      <c r="H7" s="601">
        <v>65.88532258064518</v>
      </c>
    </row>
    <row r="8" spans="1:8" ht="12.75">
      <c r="A8" s="600"/>
      <c r="B8" s="561" t="s">
        <v>17</v>
      </c>
      <c r="C8" s="562">
        <v>63.2</v>
      </c>
      <c r="D8" s="562">
        <v>63.8</v>
      </c>
      <c r="E8" s="562">
        <v>63.5</v>
      </c>
      <c r="F8" s="562">
        <v>63.72</v>
      </c>
      <c r="G8" s="562">
        <v>64.31266666666666</v>
      </c>
      <c r="H8" s="601">
        <v>64.01633333333334</v>
      </c>
    </row>
    <row r="9" spans="1:8" ht="12.75">
      <c r="A9" s="600"/>
      <c r="B9" s="561" t="s">
        <v>18</v>
      </c>
      <c r="C9" s="562">
        <v>63.05</v>
      </c>
      <c r="D9" s="562">
        <v>63.65</v>
      </c>
      <c r="E9" s="562">
        <v>63.35</v>
      </c>
      <c r="F9" s="562">
        <v>63.24</v>
      </c>
      <c r="G9" s="562">
        <v>63.84</v>
      </c>
      <c r="H9" s="601">
        <v>63.54</v>
      </c>
    </row>
    <row r="10" spans="1:8" ht="12.75">
      <c r="A10" s="600"/>
      <c r="B10" s="561" t="s">
        <v>19</v>
      </c>
      <c r="C10" s="562">
        <v>63.25</v>
      </c>
      <c r="D10" s="562">
        <v>63.85</v>
      </c>
      <c r="E10" s="562">
        <v>63.55</v>
      </c>
      <c r="F10" s="562">
        <v>63.35137931034483</v>
      </c>
      <c r="G10" s="562">
        <v>63.951379310344834</v>
      </c>
      <c r="H10" s="601">
        <v>63.651379310344836</v>
      </c>
    </row>
    <row r="11" spans="1:8" ht="12.75">
      <c r="A11" s="600"/>
      <c r="B11" s="561" t="s">
        <v>20</v>
      </c>
      <c r="C11" s="562">
        <v>62.9</v>
      </c>
      <c r="D11" s="562">
        <v>63.5</v>
      </c>
      <c r="E11" s="562">
        <v>63.2</v>
      </c>
      <c r="F11" s="562">
        <v>63.182</v>
      </c>
      <c r="G11" s="562">
        <v>63.78200000000001</v>
      </c>
      <c r="H11" s="601">
        <v>63.482000000000006</v>
      </c>
    </row>
    <row r="12" spans="1:8" ht="12.75">
      <c r="A12" s="600"/>
      <c r="B12" s="561" t="s">
        <v>21</v>
      </c>
      <c r="C12" s="562">
        <v>63.35</v>
      </c>
      <c r="D12" s="562">
        <v>63.95</v>
      </c>
      <c r="E12" s="562">
        <v>63.65</v>
      </c>
      <c r="F12" s="562">
        <v>63.12275862068965</v>
      </c>
      <c r="G12" s="562">
        <v>63.71862068965518</v>
      </c>
      <c r="H12" s="601">
        <v>63.42068965517242</v>
      </c>
    </row>
    <row r="13" spans="1:8" ht="12.75">
      <c r="A13" s="600"/>
      <c r="B13" s="561" t="s">
        <v>22</v>
      </c>
      <c r="C13" s="562">
        <v>64.49</v>
      </c>
      <c r="D13" s="562">
        <v>65.09</v>
      </c>
      <c r="E13" s="562">
        <v>64.79</v>
      </c>
      <c r="F13" s="562">
        <v>63.932</v>
      </c>
      <c r="G13" s="562">
        <v>64.53133333333334</v>
      </c>
      <c r="H13" s="601">
        <v>64.23166666666667</v>
      </c>
    </row>
    <row r="14" spans="1:8" ht="12.75">
      <c r="A14" s="600"/>
      <c r="B14" s="561" t="s">
        <v>23</v>
      </c>
      <c r="C14" s="562">
        <v>63.85</v>
      </c>
      <c r="D14" s="562">
        <v>64.45</v>
      </c>
      <c r="E14" s="562">
        <v>64.15</v>
      </c>
      <c r="F14" s="562">
        <v>64.20666666666666</v>
      </c>
      <c r="G14" s="562">
        <v>64.80566666666667</v>
      </c>
      <c r="H14" s="601">
        <v>64.50616666666667</v>
      </c>
    </row>
    <row r="15" spans="1:8" ht="12.75">
      <c r="A15" s="600"/>
      <c r="B15" s="561" t="s">
        <v>24</v>
      </c>
      <c r="C15" s="562">
        <v>67</v>
      </c>
      <c r="D15" s="562">
        <v>67.6</v>
      </c>
      <c r="E15" s="562">
        <v>67.3</v>
      </c>
      <c r="F15" s="562">
        <v>64.58709677419354</v>
      </c>
      <c r="G15" s="562">
        <v>65.18709677419355</v>
      </c>
      <c r="H15" s="601">
        <v>64.88709677419354</v>
      </c>
    </row>
    <row r="16" spans="1:8" ht="12.75">
      <c r="A16" s="600"/>
      <c r="B16" s="561" t="s">
        <v>25</v>
      </c>
      <c r="C16" s="562">
        <v>68.45</v>
      </c>
      <c r="D16" s="562">
        <v>69.05</v>
      </c>
      <c r="E16" s="562">
        <v>68.75</v>
      </c>
      <c r="F16" s="562">
        <v>68.2075</v>
      </c>
      <c r="G16" s="562">
        <v>68.8071875</v>
      </c>
      <c r="H16" s="601">
        <v>68.50734375</v>
      </c>
    </row>
    <row r="17" spans="1:8" ht="12.75">
      <c r="A17" s="600"/>
      <c r="B17" s="561" t="s">
        <v>358</v>
      </c>
      <c r="C17" s="562">
        <v>68.5</v>
      </c>
      <c r="D17" s="562">
        <v>69.1</v>
      </c>
      <c r="E17" s="562">
        <v>68.8</v>
      </c>
      <c r="F17" s="562">
        <v>68.57677419354837</v>
      </c>
      <c r="G17" s="562">
        <v>69.17645161290324</v>
      </c>
      <c r="H17" s="601">
        <v>68.8766129032258</v>
      </c>
    </row>
    <row r="18" spans="1:8" ht="12.75">
      <c r="A18" s="600"/>
      <c r="B18" s="563" t="s">
        <v>26</v>
      </c>
      <c r="C18" s="564">
        <v>64.90916666666668</v>
      </c>
      <c r="D18" s="564">
        <v>65.5075</v>
      </c>
      <c r="E18" s="564">
        <v>65.20833333333333</v>
      </c>
      <c r="F18" s="564">
        <v>64.71824984550734</v>
      </c>
      <c r="G18" s="564">
        <v>65.31546146953406</v>
      </c>
      <c r="H18" s="602">
        <v>65.01685565752071</v>
      </c>
    </row>
    <row r="19" spans="1:8" ht="7.5" customHeight="1">
      <c r="A19" s="600"/>
      <c r="B19" s="563"/>
      <c r="C19" s="564"/>
      <c r="D19" s="564"/>
      <c r="E19" s="564"/>
      <c r="F19" s="564"/>
      <c r="G19" s="564"/>
      <c r="H19" s="602"/>
    </row>
    <row r="20" spans="1:8" ht="12.75">
      <c r="A20" s="600" t="s">
        <v>1476</v>
      </c>
      <c r="B20" s="561" t="s">
        <v>15</v>
      </c>
      <c r="C20" s="562">
        <v>68.55</v>
      </c>
      <c r="D20" s="562">
        <v>69.15</v>
      </c>
      <c r="E20" s="562">
        <v>68.85</v>
      </c>
      <c r="F20" s="562">
        <v>67.781875</v>
      </c>
      <c r="G20" s="562">
        <v>68.3809375</v>
      </c>
      <c r="H20" s="601">
        <v>68.08140625</v>
      </c>
    </row>
    <row r="21" spans="1:8" ht="12.75">
      <c r="A21" s="600"/>
      <c r="B21" s="561" t="s">
        <v>16</v>
      </c>
      <c r="C21" s="562">
        <v>73.25</v>
      </c>
      <c r="D21" s="562">
        <v>73.85</v>
      </c>
      <c r="E21" s="562">
        <v>73.55</v>
      </c>
      <c r="F21" s="562">
        <v>70.53870967741935</v>
      </c>
      <c r="G21" s="562">
        <v>71.13870967741936</v>
      </c>
      <c r="H21" s="601">
        <v>70.83870967741936</v>
      </c>
    </row>
    <row r="22" spans="1:8" ht="12.75">
      <c r="A22" s="600"/>
      <c r="B22" s="561" t="s">
        <v>17</v>
      </c>
      <c r="C22" s="562">
        <v>77.4</v>
      </c>
      <c r="D22" s="562">
        <v>78</v>
      </c>
      <c r="E22" s="562">
        <v>77.7</v>
      </c>
      <c r="F22" s="562">
        <v>74.74733333333333</v>
      </c>
      <c r="G22" s="562">
        <v>75.34733333333334</v>
      </c>
      <c r="H22" s="601">
        <v>75.04733333333334</v>
      </c>
    </row>
    <row r="23" spans="1:8" ht="12.75">
      <c r="A23" s="600"/>
      <c r="B23" s="561" t="s">
        <v>18</v>
      </c>
      <c r="C23" s="562">
        <v>78.7</v>
      </c>
      <c r="D23" s="562">
        <v>79.3</v>
      </c>
      <c r="E23" s="562">
        <v>79</v>
      </c>
      <c r="F23" s="562">
        <v>78.13966666666667</v>
      </c>
      <c r="G23" s="562">
        <v>78.6689569892473</v>
      </c>
      <c r="H23" s="601">
        <v>78.40431182795699</v>
      </c>
    </row>
    <row r="24" spans="1:8" ht="12.75">
      <c r="A24" s="600"/>
      <c r="B24" s="561" t="s">
        <v>19</v>
      </c>
      <c r="C24" s="562">
        <v>77.3</v>
      </c>
      <c r="D24" s="562">
        <v>77.9</v>
      </c>
      <c r="E24" s="562">
        <v>77.6</v>
      </c>
      <c r="F24" s="562">
        <v>79.08</v>
      </c>
      <c r="G24" s="562">
        <v>79.68</v>
      </c>
      <c r="H24" s="601">
        <v>79.38</v>
      </c>
    </row>
    <row r="25" spans="1:8" ht="12.75">
      <c r="A25" s="600"/>
      <c r="B25" s="561" t="s">
        <v>20</v>
      </c>
      <c r="C25" s="562">
        <v>77.75</v>
      </c>
      <c r="D25" s="562">
        <v>78.35</v>
      </c>
      <c r="E25" s="562">
        <v>78.05</v>
      </c>
      <c r="F25" s="562">
        <v>77</v>
      </c>
      <c r="G25" s="562">
        <v>77.6</v>
      </c>
      <c r="H25" s="601">
        <v>77.3</v>
      </c>
    </row>
    <row r="26" spans="1:8" ht="12.75">
      <c r="A26" s="600"/>
      <c r="B26" s="561" t="s">
        <v>21</v>
      </c>
      <c r="C26" s="562">
        <v>77.7</v>
      </c>
      <c r="D26" s="562">
        <v>78.3</v>
      </c>
      <c r="E26" s="562">
        <v>78</v>
      </c>
      <c r="F26" s="562">
        <v>78.05172413793103</v>
      </c>
      <c r="G26" s="562">
        <v>78.65172413793104</v>
      </c>
      <c r="H26" s="601">
        <v>78.35172413793103</v>
      </c>
    </row>
    <row r="27" spans="1:8" ht="12.75">
      <c r="A27" s="600"/>
      <c r="B27" s="561" t="s">
        <v>22</v>
      </c>
      <c r="C27" s="562">
        <v>82.55</v>
      </c>
      <c r="D27" s="562">
        <v>83.15</v>
      </c>
      <c r="E27" s="562">
        <v>82.85</v>
      </c>
      <c r="F27" s="562">
        <v>80.45700000000001</v>
      </c>
      <c r="G27" s="562">
        <v>81.057</v>
      </c>
      <c r="H27" s="601">
        <v>80.757</v>
      </c>
    </row>
    <row r="28" spans="1:8" ht="12.75">
      <c r="A28" s="600"/>
      <c r="B28" s="561" t="s">
        <v>23</v>
      </c>
      <c r="C28" s="562">
        <v>79.65</v>
      </c>
      <c r="D28" s="562">
        <v>80.25</v>
      </c>
      <c r="E28" s="562">
        <v>79.95</v>
      </c>
      <c r="F28" s="562">
        <v>80.76612903225806</v>
      </c>
      <c r="G28" s="562">
        <v>81.36612903225806</v>
      </c>
      <c r="H28" s="601">
        <v>81.06612903225806</v>
      </c>
    </row>
    <row r="29" spans="1:8" ht="12.75">
      <c r="A29" s="600"/>
      <c r="B29" s="561" t="s">
        <v>24</v>
      </c>
      <c r="C29" s="562">
        <v>79.15</v>
      </c>
      <c r="D29" s="562">
        <v>79.75</v>
      </c>
      <c r="E29" s="562">
        <v>79.45</v>
      </c>
      <c r="F29" s="562">
        <v>79.38645161290324</v>
      </c>
      <c r="G29" s="562">
        <v>79.98645161290322</v>
      </c>
      <c r="H29" s="601">
        <v>79.68645161290323</v>
      </c>
    </row>
    <row r="30" spans="1:8" ht="11.25" customHeight="1">
      <c r="A30" s="600"/>
      <c r="B30" s="561" t="s">
        <v>25</v>
      </c>
      <c r="C30" s="562">
        <v>75.6</v>
      </c>
      <c r="D30" s="562">
        <v>76.2</v>
      </c>
      <c r="E30" s="562">
        <v>75.9</v>
      </c>
      <c r="F30" s="562">
        <v>75.98903225806451</v>
      </c>
      <c r="G30" s="562">
        <v>76.62129032258063</v>
      </c>
      <c r="H30" s="601">
        <v>76.30516129032257</v>
      </c>
    </row>
    <row r="31" spans="1:8" ht="11.25" customHeight="1">
      <c r="A31" s="600"/>
      <c r="B31" s="561" t="s">
        <v>358</v>
      </c>
      <c r="C31" s="562">
        <v>78.05</v>
      </c>
      <c r="D31" s="562">
        <v>78.65</v>
      </c>
      <c r="E31" s="562">
        <v>78.35</v>
      </c>
      <c r="F31" s="562">
        <v>77.02387096774194</v>
      </c>
      <c r="G31" s="562">
        <v>77.62387096774194</v>
      </c>
      <c r="H31" s="601">
        <v>77.3238709677419</v>
      </c>
    </row>
    <row r="32" spans="1:8" ht="11.25" customHeight="1">
      <c r="A32" s="603"/>
      <c r="B32" s="563" t="s">
        <v>26</v>
      </c>
      <c r="C32" s="564">
        <v>77.1375</v>
      </c>
      <c r="D32" s="564">
        <v>77.7375</v>
      </c>
      <c r="E32" s="564">
        <v>77.4375</v>
      </c>
      <c r="F32" s="564">
        <v>76.5801493905265</v>
      </c>
      <c r="G32" s="564">
        <v>77.17686696445125</v>
      </c>
      <c r="H32" s="602">
        <v>76.87850817748888</v>
      </c>
    </row>
    <row r="33" spans="1:8" ht="11.25" customHeight="1">
      <c r="A33" s="600"/>
      <c r="B33" s="563"/>
      <c r="C33" s="562"/>
      <c r="D33" s="562"/>
      <c r="E33" s="562"/>
      <c r="F33" s="562"/>
      <c r="G33" s="562"/>
      <c r="H33" s="601"/>
    </row>
    <row r="34" spans="1:8" ht="11.25" customHeight="1">
      <c r="A34" s="600" t="s">
        <v>438</v>
      </c>
      <c r="B34" s="561" t="s">
        <v>15</v>
      </c>
      <c r="C34" s="562">
        <v>77</v>
      </c>
      <c r="D34" s="562">
        <v>77.6</v>
      </c>
      <c r="E34" s="562">
        <v>77.3</v>
      </c>
      <c r="F34" s="562">
        <v>76.8359375</v>
      </c>
      <c r="G34" s="562">
        <v>77.4359375</v>
      </c>
      <c r="H34" s="601">
        <v>77.1359375</v>
      </c>
    </row>
    <row r="35" spans="1:8" ht="11.25" customHeight="1">
      <c r="A35" s="600"/>
      <c r="B35" s="561" t="s">
        <v>16</v>
      </c>
      <c r="C35" s="562">
        <v>77.5</v>
      </c>
      <c r="D35" s="562">
        <v>78.1</v>
      </c>
      <c r="E35" s="562">
        <v>77.8</v>
      </c>
      <c r="F35" s="562">
        <v>77.64483870967742</v>
      </c>
      <c r="G35" s="562">
        <v>78.24483870967742</v>
      </c>
      <c r="H35" s="601">
        <v>77.94483870967741</v>
      </c>
    </row>
    <row r="36" spans="1:8" ht="13.5" customHeight="1">
      <c r="A36" s="600"/>
      <c r="B36" s="561" t="s">
        <v>17</v>
      </c>
      <c r="C36" s="562">
        <v>73.66</v>
      </c>
      <c r="D36" s="562">
        <v>74.26</v>
      </c>
      <c r="E36" s="562">
        <v>73.96</v>
      </c>
      <c r="F36" s="562">
        <v>75.62419354838711</v>
      </c>
      <c r="G36" s="562">
        <v>76.22419354838712</v>
      </c>
      <c r="H36" s="601">
        <v>75.92419354838711</v>
      </c>
    </row>
    <row r="37" spans="1:8" ht="12.75">
      <c r="A37" s="600"/>
      <c r="B37" s="561" t="s">
        <v>18</v>
      </c>
      <c r="C37" s="562">
        <v>74</v>
      </c>
      <c r="D37" s="562">
        <v>74.6</v>
      </c>
      <c r="E37" s="562">
        <v>74.3</v>
      </c>
      <c r="F37" s="562">
        <v>74.4144827586207</v>
      </c>
      <c r="G37" s="562">
        <v>75.01448275862069</v>
      </c>
      <c r="H37" s="601">
        <v>74.71448275862069</v>
      </c>
    </row>
    <row r="38" spans="1:8" ht="12.75" customHeight="1">
      <c r="A38" s="600"/>
      <c r="B38" s="561" t="s">
        <v>19</v>
      </c>
      <c r="C38" s="562">
        <v>74.44</v>
      </c>
      <c r="D38" s="562">
        <v>75.04</v>
      </c>
      <c r="E38" s="562">
        <v>74.74</v>
      </c>
      <c r="F38" s="562">
        <v>74.07137931034482</v>
      </c>
      <c r="G38" s="562">
        <v>74.67137931034483</v>
      </c>
      <c r="H38" s="601">
        <v>74.37137931034482</v>
      </c>
    </row>
    <row r="39" spans="1:8" ht="12.75" customHeight="1">
      <c r="A39" s="600"/>
      <c r="B39" s="561" t="s">
        <v>20</v>
      </c>
      <c r="C39" s="562">
        <v>72.6</v>
      </c>
      <c r="D39" s="562">
        <v>73.2</v>
      </c>
      <c r="E39" s="562">
        <v>72.9</v>
      </c>
      <c r="F39" s="562">
        <v>73.94466666666666</v>
      </c>
      <c r="G39" s="562">
        <v>74.54466666666667</v>
      </c>
      <c r="H39" s="601">
        <v>74.24466666666666</v>
      </c>
    </row>
    <row r="40" spans="1:8" ht="12.75" customHeight="1">
      <c r="A40" s="600"/>
      <c r="B40" s="561" t="s">
        <v>21</v>
      </c>
      <c r="C40" s="562">
        <v>73.99</v>
      </c>
      <c r="D40" s="562">
        <v>74.59</v>
      </c>
      <c r="E40" s="562">
        <v>74.29</v>
      </c>
      <c r="F40" s="562">
        <v>73.5455172413793</v>
      </c>
      <c r="G40" s="562">
        <v>74.14551724137931</v>
      </c>
      <c r="H40" s="601">
        <v>73.8455172413793</v>
      </c>
    </row>
    <row r="41" spans="1:8" ht="12.75" customHeight="1">
      <c r="A41" s="600"/>
      <c r="B41" s="561" t="s">
        <v>22</v>
      </c>
      <c r="C41" s="562">
        <v>72.4</v>
      </c>
      <c r="D41" s="562">
        <v>73</v>
      </c>
      <c r="E41" s="562">
        <v>72.7</v>
      </c>
      <c r="F41" s="562">
        <v>73.35655172413793</v>
      </c>
      <c r="G41" s="562">
        <v>73.95655172413792</v>
      </c>
      <c r="H41" s="601">
        <v>73.65655172413793</v>
      </c>
    </row>
    <row r="42" spans="1:8" ht="12.75" customHeight="1">
      <c r="A42" s="600"/>
      <c r="B42" s="561" t="s">
        <v>23</v>
      </c>
      <c r="C42" s="562">
        <v>70.76</v>
      </c>
      <c r="D42" s="562">
        <v>71.36</v>
      </c>
      <c r="E42" s="562">
        <v>71.06</v>
      </c>
      <c r="F42" s="562">
        <v>71.81322580645161</v>
      </c>
      <c r="G42" s="562">
        <v>72.4132258064516</v>
      </c>
      <c r="H42" s="601">
        <v>72.11322580645161</v>
      </c>
    </row>
    <row r="43" spans="1:8" ht="12.75" customHeight="1">
      <c r="A43" s="600"/>
      <c r="B43" s="561" t="s">
        <v>24</v>
      </c>
      <c r="C43" s="562">
        <v>71.81</v>
      </c>
      <c r="D43" s="562">
        <v>72.41</v>
      </c>
      <c r="E43" s="562">
        <v>72.11</v>
      </c>
      <c r="F43" s="562">
        <v>71.19516129032259</v>
      </c>
      <c r="G43" s="562">
        <v>71.79516129032257</v>
      </c>
      <c r="H43" s="601">
        <v>71.4951612903226</v>
      </c>
    </row>
    <row r="44" spans="1:8" ht="12.75" customHeight="1" thickBot="1">
      <c r="A44" s="604"/>
      <c r="B44" s="605" t="s">
        <v>25</v>
      </c>
      <c r="C44" s="606">
        <v>74.6</v>
      </c>
      <c r="D44" s="606">
        <v>75.2</v>
      </c>
      <c r="E44" s="606">
        <v>74.9</v>
      </c>
      <c r="F44" s="606">
        <v>74.25129032258064</v>
      </c>
      <c r="G44" s="606">
        <v>74.85129032258065</v>
      </c>
      <c r="H44" s="607">
        <v>74.55129032258066</v>
      </c>
    </row>
    <row r="45" spans="1:8" ht="12.75" customHeight="1" thickTop="1">
      <c r="A45" s="597"/>
      <c r="B45" s="598"/>
      <c r="C45" s="599"/>
      <c r="D45" s="599"/>
      <c r="E45" s="599"/>
      <c r="F45" s="599"/>
      <c r="G45" s="599"/>
      <c r="H45" s="599"/>
    </row>
    <row r="46" spans="1:11" ht="12.75">
      <c r="A46" s="1651" t="s">
        <v>118</v>
      </c>
      <c r="B46" s="1651"/>
      <c r="C46" s="1651"/>
      <c r="D46" s="1651"/>
      <c r="E46" s="1651"/>
      <c r="F46" s="1651"/>
      <c r="G46" s="1651"/>
      <c r="H46" s="1651"/>
      <c r="I46" s="1651"/>
      <c r="J46" s="1651"/>
      <c r="K46" s="1651"/>
    </row>
    <row r="47" spans="1:11" ht="15.75">
      <c r="A47" s="1870" t="s">
        <v>27</v>
      </c>
      <c r="B47" s="1870"/>
      <c r="C47" s="1870"/>
      <c r="D47" s="1870"/>
      <c r="E47" s="1870"/>
      <c r="F47" s="1870"/>
      <c r="G47" s="1870"/>
      <c r="H47" s="1870"/>
      <c r="I47" s="1870"/>
      <c r="J47" s="1870"/>
      <c r="K47" s="1870"/>
    </row>
    <row r="48" spans="1:11" ht="13.5" thickBo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3.5" thickTop="1">
      <c r="A49" s="1871"/>
      <c r="B49" s="1873" t="s">
        <v>28</v>
      </c>
      <c r="C49" s="1873"/>
      <c r="D49" s="1873"/>
      <c r="E49" s="1873" t="s">
        <v>560</v>
      </c>
      <c r="F49" s="1873"/>
      <c r="G49" s="1873"/>
      <c r="H49" s="1804" t="s">
        <v>439</v>
      </c>
      <c r="I49" s="1804"/>
      <c r="J49" s="1804"/>
      <c r="K49" s="1805"/>
    </row>
    <row r="50" spans="1:11" ht="12.75">
      <c r="A50" s="1872"/>
      <c r="B50" s="1874"/>
      <c r="C50" s="1874"/>
      <c r="D50" s="1874"/>
      <c r="E50" s="1874"/>
      <c r="F50" s="1874"/>
      <c r="G50" s="1874"/>
      <c r="H50" s="1875" t="s">
        <v>29</v>
      </c>
      <c r="I50" s="1875"/>
      <c r="J50" s="1875" t="s">
        <v>148</v>
      </c>
      <c r="K50" s="1876"/>
    </row>
    <row r="51" spans="1:11" ht="12.75">
      <c r="A51" s="416"/>
      <c r="B51" s="566">
        <v>2007</v>
      </c>
      <c r="C51" s="567" t="s">
        <v>30</v>
      </c>
      <c r="D51" s="567">
        <v>2009</v>
      </c>
      <c r="E51" s="567">
        <v>2008</v>
      </c>
      <c r="F51" s="567">
        <v>2009</v>
      </c>
      <c r="G51" s="567">
        <v>2010</v>
      </c>
      <c r="H51" s="567">
        <v>2008</v>
      </c>
      <c r="I51" s="567">
        <v>2009</v>
      </c>
      <c r="J51" s="567">
        <v>2009</v>
      </c>
      <c r="K51" s="608">
        <v>2010</v>
      </c>
    </row>
    <row r="52" spans="1:11" ht="12.75">
      <c r="A52" s="417" t="s">
        <v>31</v>
      </c>
      <c r="B52" s="565">
        <v>79.73</v>
      </c>
      <c r="C52" s="565">
        <v>143.25</v>
      </c>
      <c r="D52" s="565">
        <v>61.53</v>
      </c>
      <c r="E52" s="565">
        <v>135.78</v>
      </c>
      <c r="F52" s="565">
        <v>70.45</v>
      </c>
      <c r="G52" s="565">
        <v>75.15</v>
      </c>
      <c r="H52" s="109">
        <v>79.66888247836448</v>
      </c>
      <c r="I52" s="109">
        <v>-57.047120418848166</v>
      </c>
      <c r="J52" s="109">
        <v>-48.11459714243629</v>
      </c>
      <c r="K52" s="609">
        <v>6.671398154719668</v>
      </c>
    </row>
    <row r="53" spans="1:11" ht="13.5" thickBot="1">
      <c r="A53" s="418" t="s">
        <v>32</v>
      </c>
      <c r="B53" s="610">
        <v>666</v>
      </c>
      <c r="C53" s="610">
        <v>986</v>
      </c>
      <c r="D53" s="610">
        <v>938</v>
      </c>
      <c r="E53" s="610">
        <v>866</v>
      </c>
      <c r="F53" s="610">
        <v>937.25</v>
      </c>
      <c r="G53" s="610">
        <v>1223.75</v>
      </c>
      <c r="H53" s="611">
        <v>48.04804804804806</v>
      </c>
      <c r="I53" s="611">
        <v>-4.868154158215006</v>
      </c>
      <c r="J53" s="611">
        <v>8.227482678983833</v>
      </c>
      <c r="K53" s="612">
        <v>30.568151507068563</v>
      </c>
    </row>
    <row r="54" spans="1:11" ht="13.5" thickTop="1">
      <c r="A54" s="297" t="s">
        <v>33</v>
      </c>
      <c r="B54" s="298"/>
      <c r="C54" s="298"/>
      <c r="D54" s="298"/>
      <c r="E54" s="298"/>
      <c r="F54" s="298"/>
      <c r="G54" s="298"/>
      <c r="H54" s="298"/>
      <c r="I54" s="298"/>
      <c r="J54" s="298"/>
      <c r="K54" s="298"/>
    </row>
    <row r="55" spans="1:11" ht="12.75">
      <c r="A55" s="297" t="s">
        <v>34</v>
      </c>
      <c r="B55" s="298"/>
      <c r="C55" s="298"/>
      <c r="D55" s="298"/>
      <c r="E55" s="298"/>
      <c r="F55" s="298"/>
      <c r="G55" s="298"/>
      <c r="H55" s="298"/>
      <c r="I55" s="298"/>
      <c r="J55" s="298"/>
      <c r="K55" s="298"/>
    </row>
    <row r="56" spans="1:11" ht="12.75">
      <c r="A56" s="299" t="s">
        <v>35</v>
      </c>
      <c r="B56" s="298"/>
      <c r="C56" s="298"/>
      <c r="D56" s="298"/>
      <c r="E56" s="298"/>
      <c r="F56" s="298"/>
      <c r="G56" s="298"/>
      <c r="H56" s="298"/>
      <c r="I56" s="298"/>
      <c r="J56" s="298"/>
      <c r="K56" s="298"/>
    </row>
  </sheetData>
  <mergeCells count="14">
    <mergeCell ref="A46:K46"/>
    <mergeCell ref="A47:K47"/>
    <mergeCell ref="A49:A50"/>
    <mergeCell ref="B49:D50"/>
    <mergeCell ref="E49:G50"/>
    <mergeCell ref="H49:K49"/>
    <mergeCell ref="H50:I50"/>
    <mergeCell ref="J50:K50"/>
    <mergeCell ref="A1:H1"/>
    <mergeCell ref="A2:H2"/>
    <mergeCell ref="A3:A4"/>
    <mergeCell ref="B3:B4"/>
    <mergeCell ref="C3:E3"/>
    <mergeCell ref="F3:H3"/>
  </mergeCells>
  <printOptions horizontalCentered="1"/>
  <pageMargins left="0.75" right="0.75" top="1" bottom="1" header="0.5" footer="0.5"/>
  <pageSetup fitToHeight="1" fitToWidth="1"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workbookViewId="0" topLeftCell="A1">
      <selection activeCell="A53" sqref="A53"/>
    </sheetView>
  </sheetViews>
  <sheetFormatPr defaultColWidth="9.140625" defaultRowHeight="12.75"/>
  <cols>
    <col min="1" max="1" width="34.28125" style="0" customWidth="1"/>
    <col min="6" max="6" width="11.421875" style="0" customWidth="1"/>
    <col min="7" max="7" width="2.28125" style="0" customWidth="1"/>
    <col min="8" max="8" width="8.421875" style="0" customWidth="1"/>
    <col min="9" max="9" width="9.8515625" style="0" customWidth="1"/>
    <col min="10" max="10" width="2.421875" style="0" customWidth="1"/>
    <col min="11" max="11" width="8.8515625" style="0" customWidth="1"/>
    <col min="14" max="14" width="11.57421875" style="0" bestFit="1" customWidth="1"/>
  </cols>
  <sheetData>
    <row r="1" spans="1:11" ht="12.75">
      <c r="A1" s="1626" t="s">
        <v>38</v>
      </c>
      <c r="B1" s="1626"/>
      <c r="C1" s="1626"/>
      <c r="D1" s="1626"/>
      <c r="E1" s="1626"/>
      <c r="F1" s="1626"/>
      <c r="G1" s="1626"/>
      <c r="H1" s="1626"/>
      <c r="I1" s="1626"/>
      <c r="J1" s="1626"/>
      <c r="K1" s="1626"/>
    </row>
    <row r="2" spans="1:12" ht="15.75">
      <c r="A2" s="1610" t="s">
        <v>367</v>
      </c>
      <c r="B2" s="1610"/>
      <c r="C2" s="1610"/>
      <c r="D2" s="1610"/>
      <c r="E2" s="1610"/>
      <c r="F2" s="1610"/>
      <c r="G2" s="1610"/>
      <c r="H2" s="1610"/>
      <c r="I2" s="1610"/>
      <c r="J2" s="1610"/>
      <c r="K2" s="1610"/>
      <c r="L2" s="78"/>
    </row>
    <row r="3" spans="1:12" ht="13.5" thickBot="1">
      <c r="A3" s="15"/>
      <c r="B3" s="14"/>
      <c r="C3" s="14"/>
      <c r="D3" s="14"/>
      <c r="E3" s="14"/>
      <c r="F3" s="14"/>
      <c r="G3" s="14"/>
      <c r="H3" s="14"/>
      <c r="J3" s="14"/>
      <c r="K3" s="284" t="s">
        <v>396</v>
      </c>
      <c r="L3" s="8"/>
    </row>
    <row r="4" spans="1:11" ht="13.5" thickTop="1">
      <c r="A4" s="551"/>
      <c r="B4" s="555" t="s">
        <v>1553</v>
      </c>
      <c r="C4" s="555"/>
      <c r="D4" s="555" t="s">
        <v>1553</v>
      </c>
      <c r="E4" s="555"/>
      <c r="F4" s="1628" t="s">
        <v>199</v>
      </c>
      <c r="G4" s="1624"/>
      <c r="H4" s="1624"/>
      <c r="I4" s="1624"/>
      <c r="J4" s="1624"/>
      <c r="K4" s="1625"/>
    </row>
    <row r="5" spans="1:11" ht="12.75">
      <c r="A5" s="552"/>
      <c r="B5" s="553">
        <v>2008</v>
      </c>
      <c r="C5" s="553">
        <v>2009</v>
      </c>
      <c r="D5" s="553">
        <v>2009</v>
      </c>
      <c r="E5" s="553">
        <v>2010</v>
      </c>
      <c r="F5" s="1611" t="s">
        <v>1476</v>
      </c>
      <c r="G5" s="1612">
        <v>0</v>
      </c>
      <c r="H5" s="1613">
        <v>0</v>
      </c>
      <c r="I5" s="1611" t="s">
        <v>438</v>
      </c>
      <c r="J5" s="1612">
        <v>0</v>
      </c>
      <c r="K5" s="1614">
        <v>0</v>
      </c>
    </row>
    <row r="6" spans="1:11" ht="12.75">
      <c r="A6" s="540"/>
      <c r="B6" s="554" t="s">
        <v>1554</v>
      </c>
      <c r="C6" s="554" t="s">
        <v>1238</v>
      </c>
      <c r="D6" s="554" t="s">
        <v>1556</v>
      </c>
      <c r="E6" s="554" t="s">
        <v>200</v>
      </c>
      <c r="F6" s="556" t="s">
        <v>1557</v>
      </c>
      <c r="G6" s="103" t="s">
        <v>1553</v>
      </c>
      <c r="H6" s="557" t="s">
        <v>164</v>
      </c>
      <c r="I6" s="550" t="s">
        <v>1557</v>
      </c>
      <c r="J6" s="103" t="s">
        <v>1553</v>
      </c>
      <c r="K6" s="558" t="s">
        <v>164</v>
      </c>
    </row>
    <row r="7" spans="1:12" ht="15" customHeight="1">
      <c r="A7" s="344" t="s">
        <v>1593</v>
      </c>
      <c r="B7" s="106">
        <v>421523.71640756994</v>
      </c>
      <c r="C7" s="106">
        <v>509780.1049999999</v>
      </c>
      <c r="D7" s="106">
        <v>549828.464</v>
      </c>
      <c r="E7" s="106">
        <v>584396.9805408649</v>
      </c>
      <c r="F7" s="14">
        <v>88256.38859242998</v>
      </c>
      <c r="G7" s="4"/>
      <c r="H7" s="4">
        <v>20.93746689856358</v>
      </c>
      <c r="I7" s="14">
        <v>34568.51654086483</v>
      </c>
      <c r="J7" s="4"/>
      <c r="K7" s="362">
        <v>6.2871456834698956</v>
      </c>
      <c r="L7" s="217"/>
    </row>
    <row r="8" spans="1:12" ht="15" customHeight="1">
      <c r="A8" s="344" t="s">
        <v>1594</v>
      </c>
      <c r="B8" s="106">
        <v>54124.356999999996</v>
      </c>
      <c r="C8" s="106">
        <v>57020.667</v>
      </c>
      <c r="D8" s="106">
        <v>69489.547</v>
      </c>
      <c r="E8" s="106">
        <v>69420.62592648702</v>
      </c>
      <c r="F8" s="14">
        <v>2896.31</v>
      </c>
      <c r="G8" s="4"/>
      <c r="H8" s="4">
        <v>5.351213687397719</v>
      </c>
      <c r="I8" s="14">
        <v>-68.9210735129891</v>
      </c>
      <c r="J8" s="4"/>
      <c r="K8" s="362">
        <v>-0.09918192949651707</v>
      </c>
      <c r="L8" s="217"/>
    </row>
    <row r="9" spans="1:12" ht="15" customHeight="1">
      <c r="A9" s="344" t="s">
        <v>1595</v>
      </c>
      <c r="B9" s="106">
        <v>46261.464</v>
      </c>
      <c r="C9" s="106">
        <v>48666.153000000006</v>
      </c>
      <c r="D9" s="106">
        <v>61749.25600000001</v>
      </c>
      <c r="E9" s="106">
        <v>58065.8438091046</v>
      </c>
      <c r="F9" s="14">
        <v>2404.6890000000058</v>
      </c>
      <c r="G9" s="4"/>
      <c r="H9" s="4">
        <v>5.198039128203997</v>
      </c>
      <c r="I9" s="14">
        <v>-3683.412190895411</v>
      </c>
      <c r="J9" s="4"/>
      <c r="K9" s="362">
        <v>-5.965111856401008</v>
      </c>
      <c r="L9" s="217"/>
    </row>
    <row r="10" spans="1:12" ht="15" customHeight="1">
      <c r="A10" s="344" t="s">
        <v>1597</v>
      </c>
      <c r="B10" s="106">
        <v>7862.892999999999</v>
      </c>
      <c r="C10" s="106">
        <v>8354.514</v>
      </c>
      <c r="D10" s="106">
        <v>7740.291</v>
      </c>
      <c r="E10" s="106">
        <v>11354.782117382418</v>
      </c>
      <c r="F10" s="14">
        <v>491.6210000000001</v>
      </c>
      <c r="G10" s="4"/>
      <c r="H10" s="4">
        <v>6.252418798017474</v>
      </c>
      <c r="I10" s="14">
        <v>3614.4911173824175</v>
      </c>
      <c r="J10" s="4"/>
      <c r="K10" s="362">
        <v>46.69709597975603</v>
      </c>
      <c r="L10" s="217"/>
    </row>
    <row r="11" spans="1:12" ht="15" customHeight="1">
      <c r="A11" s="344" t="s">
        <v>1598</v>
      </c>
      <c r="B11" s="106">
        <v>211406.425</v>
      </c>
      <c r="C11" s="106">
        <v>250808.99</v>
      </c>
      <c r="D11" s="106">
        <v>259872.418</v>
      </c>
      <c r="E11" s="106">
        <v>235467.21066236062</v>
      </c>
      <c r="F11" s="14">
        <v>39402.565</v>
      </c>
      <c r="G11" s="4"/>
      <c r="H11" s="4">
        <v>18.638300609832463</v>
      </c>
      <c r="I11" s="14">
        <v>-24405.207337639382</v>
      </c>
      <c r="J11" s="4"/>
      <c r="K11" s="362">
        <v>-9.391226481618908</v>
      </c>
      <c r="L11" s="217"/>
    </row>
    <row r="12" spans="1:12" ht="15" customHeight="1">
      <c r="A12" s="344" t="s">
        <v>1595</v>
      </c>
      <c r="B12" s="106">
        <v>203770.97</v>
      </c>
      <c r="C12" s="106">
        <v>242027.10299999997</v>
      </c>
      <c r="D12" s="106">
        <v>250300.948</v>
      </c>
      <c r="E12" s="106">
        <v>230034.12539355241</v>
      </c>
      <c r="F12" s="14">
        <v>38256.13299999997</v>
      </c>
      <c r="G12" s="4"/>
      <c r="H12" s="4">
        <v>18.774083962990396</v>
      </c>
      <c r="I12" s="14">
        <v>-20266.82260644759</v>
      </c>
      <c r="J12" s="4"/>
      <c r="K12" s="362">
        <v>-8.096981960470877</v>
      </c>
      <c r="L12" s="217"/>
    </row>
    <row r="13" spans="1:12" ht="15" customHeight="1">
      <c r="A13" s="344" t="s">
        <v>1597</v>
      </c>
      <c r="B13" s="106">
        <v>7635.455</v>
      </c>
      <c r="C13" s="106">
        <v>8781.886999999999</v>
      </c>
      <c r="D13" s="106">
        <v>9571.47</v>
      </c>
      <c r="E13" s="106">
        <v>5433.085268808222</v>
      </c>
      <c r="F13" s="14">
        <v>1146.4319999999989</v>
      </c>
      <c r="G13" s="4"/>
      <c r="H13" s="4">
        <v>15.014586557055196</v>
      </c>
      <c r="I13" s="14">
        <v>-4138.384731191777</v>
      </c>
      <c r="J13" s="4"/>
      <c r="K13" s="362">
        <v>-43.236668256723135</v>
      </c>
      <c r="L13" s="217"/>
    </row>
    <row r="14" spans="1:12" ht="15" customHeight="1">
      <c r="A14" s="344" t="s">
        <v>1599</v>
      </c>
      <c r="B14" s="106">
        <v>152364.29040756996</v>
      </c>
      <c r="C14" s="106">
        <v>197835.978</v>
      </c>
      <c r="D14" s="106">
        <v>216006.133</v>
      </c>
      <c r="E14" s="106">
        <v>274730.4245045572</v>
      </c>
      <c r="F14" s="14">
        <v>45471.68759243004</v>
      </c>
      <c r="G14" s="4"/>
      <c r="H14" s="4">
        <v>29.844058257216716</v>
      </c>
      <c r="I14" s="14">
        <v>58724.291504557215</v>
      </c>
      <c r="J14" s="4"/>
      <c r="K14" s="362">
        <v>27.186400075296575</v>
      </c>
      <c r="L14" s="217"/>
    </row>
    <row r="15" spans="1:12" ht="15" customHeight="1">
      <c r="A15" s="344" t="s">
        <v>1595</v>
      </c>
      <c r="B15" s="106">
        <v>133633.57798791997</v>
      </c>
      <c r="C15" s="106">
        <v>165498.507</v>
      </c>
      <c r="D15" s="106">
        <v>181523.147</v>
      </c>
      <c r="E15" s="106">
        <v>244560.27194992994</v>
      </c>
      <c r="F15" s="14">
        <v>31864.929012080043</v>
      </c>
      <c r="G15" s="4"/>
      <c r="H15" s="4">
        <v>23.845001751700853</v>
      </c>
      <c r="I15" s="14">
        <v>63037.124949929945</v>
      </c>
      <c r="J15" s="4"/>
      <c r="K15" s="362">
        <v>34.72676955624284</v>
      </c>
      <c r="L15" s="217"/>
    </row>
    <row r="16" spans="1:12" ht="15" customHeight="1">
      <c r="A16" s="344" t="s">
        <v>1597</v>
      </c>
      <c r="B16" s="106">
        <v>18730.712419650004</v>
      </c>
      <c r="C16" s="106">
        <v>32337.471</v>
      </c>
      <c r="D16" s="106">
        <v>34482.986</v>
      </c>
      <c r="E16" s="106">
        <v>30170.1525546273</v>
      </c>
      <c r="F16" s="14">
        <v>13606.758580349997</v>
      </c>
      <c r="G16" s="4"/>
      <c r="H16" s="4">
        <v>72.64410597685237</v>
      </c>
      <c r="I16" s="14">
        <v>-4312.833445372697</v>
      </c>
      <c r="J16" s="4"/>
      <c r="K16" s="362">
        <v>-12.507134519535798</v>
      </c>
      <c r="L16" s="217"/>
    </row>
    <row r="17" spans="1:12" ht="15" customHeight="1">
      <c r="A17" s="344" t="s">
        <v>1600</v>
      </c>
      <c r="B17" s="107">
        <v>3628.6440000000002</v>
      </c>
      <c r="C17" s="107">
        <v>4114.47</v>
      </c>
      <c r="D17" s="107">
        <v>4460.366</v>
      </c>
      <c r="E17" s="107">
        <v>4778.719447459999</v>
      </c>
      <c r="F17" s="14">
        <v>485.826</v>
      </c>
      <c r="G17" s="4"/>
      <c r="H17" s="4">
        <v>13.388637739056241</v>
      </c>
      <c r="I17" s="14">
        <v>318.3534474599992</v>
      </c>
      <c r="J17" s="4"/>
      <c r="K17" s="362">
        <v>7.137383960419373</v>
      </c>
      <c r="L17" s="217"/>
    </row>
    <row r="18" spans="1:12" ht="15" customHeight="1">
      <c r="A18" s="348" t="s">
        <v>1603</v>
      </c>
      <c r="B18" s="109">
        <v>660.655</v>
      </c>
      <c r="C18" s="109">
        <v>0</v>
      </c>
      <c r="D18" s="109">
        <v>0</v>
      </c>
      <c r="E18" s="109">
        <v>12600.551</v>
      </c>
      <c r="F18" s="6">
        <v>-660.655</v>
      </c>
      <c r="G18" s="7"/>
      <c r="H18" s="7">
        <v>-100</v>
      </c>
      <c r="I18" s="6">
        <v>12600.551</v>
      </c>
      <c r="J18" s="7"/>
      <c r="K18" s="1288" t="s">
        <v>436</v>
      </c>
      <c r="L18" s="217"/>
    </row>
    <row r="19" spans="1:12" ht="15" customHeight="1">
      <c r="A19" s="348" t="s">
        <v>1604</v>
      </c>
      <c r="B19" s="107">
        <v>1911.9830000000002</v>
      </c>
      <c r="C19" s="107">
        <v>2677.7830000000004</v>
      </c>
      <c r="D19" s="107">
        <v>1670.771</v>
      </c>
      <c r="E19" s="107">
        <v>2112.90195263</v>
      </c>
      <c r="F19" s="6">
        <v>765.8</v>
      </c>
      <c r="G19" s="7"/>
      <c r="H19" s="116">
        <v>40.05265737195363</v>
      </c>
      <c r="I19" s="6">
        <v>442.1309526299999</v>
      </c>
      <c r="J19" s="7"/>
      <c r="K19" s="363">
        <v>26.46269013706845</v>
      </c>
      <c r="L19" s="217"/>
    </row>
    <row r="20" spans="1:12" ht="15" customHeight="1">
      <c r="A20" s="364" t="s">
        <v>1605</v>
      </c>
      <c r="B20" s="105">
        <v>124993.88783103999</v>
      </c>
      <c r="C20" s="105">
        <v>168656.99330113</v>
      </c>
      <c r="D20" s="105">
        <v>154367.24130112998</v>
      </c>
      <c r="E20" s="105">
        <v>160425.31247125042</v>
      </c>
      <c r="F20" s="16">
        <v>43663.10547009</v>
      </c>
      <c r="G20" s="3"/>
      <c r="H20" s="3">
        <v>34.93219246777205</v>
      </c>
      <c r="I20" s="16">
        <v>6058.071170120442</v>
      </c>
      <c r="J20" s="3"/>
      <c r="K20" s="365">
        <v>3.92445386667417</v>
      </c>
      <c r="L20" s="217"/>
    </row>
    <row r="21" spans="1:12" ht="15" customHeight="1">
      <c r="A21" s="344" t="s">
        <v>1606</v>
      </c>
      <c r="B21" s="106">
        <v>31750.303000000004</v>
      </c>
      <c r="C21" s="106">
        <v>39372.486</v>
      </c>
      <c r="D21" s="106">
        <v>40738.281</v>
      </c>
      <c r="E21" s="106">
        <v>48902.59995613</v>
      </c>
      <c r="F21" s="14">
        <v>7622.182999999994</v>
      </c>
      <c r="G21" s="4"/>
      <c r="H21" s="4">
        <v>24.006646487751606</v>
      </c>
      <c r="I21" s="14">
        <v>8164.318956129995</v>
      </c>
      <c r="J21" s="4"/>
      <c r="K21" s="362">
        <v>20.04090196179361</v>
      </c>
      <c r="L21" s="217"/>
    </row>
    <row r="22" spans="1:12" ht="15" customHeight="1">
      <c r="A22" s="344" t="s">
        <v>1607</v>
      </c>
      <c r="B22" s="106">
        <v>3529.911831039998</v>
      </c>
      <c r="C22" s="106">
        <v>8403.140301129988</v>
      </c>
      <c r="D22" s="106">
        <v>13359.456301129994</v>
      </c>
      <c r="E22" s="106">
        <v>13993.36145914115</v>
      </c>
      <c r="F22" s="14">
        <v>4873.22847008999</v>
      </c>
      <c r="G22" s="4"/>
      <c r="H22" s="4">
        <v>138.055246231298</v>
      </c>
      <c r="I22" s="14">
        <v>633.9051580111554</v>
      </c>
      <c r="J22" s="4"/>
      <c r="K22" s="362">
        <v>4.744992189222081</v>
      </c>
      <c r="L22" s="217"/>
    </row>
    <row r="23" spans="1:12" ht="15" customHeight="1">
      <c r="A23" s="344" t="s">
        <v>1608</v>
      </c>
      <c r="B23" s="106">
        <v>89713.673</v>
      </c>
      <c r="C23" s="106">
        <v>120881.367</v>
      </c>
      <c r="D23" s="106">
        <v>100269.504</v>
      </c>
      <c r="E23" s="106">
        <v>97529.35105597929</v>
      </c>
      <c r="F23" s="14">
        <v>31167.694000000003</v>
      </c>
      <c r="G23" s="4"/>
      <c r="H23" s="4">
        <v>34.741297460867536</v>
      </c>
      <c r="I23" s="14">
        <v>-2740.1529440207087</v>
      </c>
      <c r="J23" s="4"/>
      <c r="K23" s="362">
        <v>-2.7327879711270024</v>
      </c>
      <c r="L23" s="217"/>
    </row>
    <row r="24" spans="1:16" ht="15" customHeight="1">
      <c r="A24" s="348" t="s">
        <v>428</v>
      </c>
      <c r="B24" s="109">
        <v>549090.2422386099</v>
      </c>
      <c r="C24" s="109">
        <v>681114.8813011299</v>
      </c>
      <c r="D24" s="109">
        <v>705866.4763011299</v>
      </c>
      <c r="E24" s="109">
        <v>759535.7459647453</v>
      </c>
      <c r="F24" s="6">
        <v>132024.63906252</v>
      </c>
      <c r="G24" s="7"/>
      <c r="H24" s="7">
        <v>24.04425154675177</v>
      </c>
      <c r="I24" s="6">
        <v>53669.269663615385</v>
      </c>
      <c r="J24" s="7"/>
      <c r="K24" s="363">
        <v>7.603317548788012</v>
      </c>
      <c r="L24" s="217"/>
      <c r="M24" s="1609"/>
      <c r="N24" s="1609"/>
      <c r="O24" s="1609"/>
      <c r="P24" s="1609"/>
    </row>
    <row r="25" spans="1:16" ht="15" customHeight="1">
      <c r="A25" s="364" t="s">
        <v>1609</v>
      </c>
      <c r="B25" s="106">
        <v>79010.51392658001</v>
      </c>
      <c r="C25" s="106">
        <v>95187.99724159</v>
      </c>
      <c r="D25" s="106">
        <v>116107.53230186002</v>
      </c>
      <c r="E25" s="106">
        <v>106520.09318496045</v>
      </c>
      <c r="F25" s="16">
        <v>16177.483315009988</v>
      </c>
      <c r="G25" s="3"/>
      <c r="H25" s="3">
        <v>20.475101997239005</v>
      </c>
      <c r="I25" s="16">
        <v>-9587.439116899564</v>
      </c>
      <c r="J25" s="3"/>
      <c r="K25" s="365">
        <v>-8.257379109542901</v>
      </c>
      <c r="L25" s="217"/>
      <c r="M25" s="217"/>
      <c r="N25" s="217"/>
      <c r="O25" s="217"/>
      <c r="P25" s="217"/>
    </row>
    <row r="26" spans="1:12" ht="15" customHeight="1">
      <c r="A26" s="344" t="s">
        <v>1610</v>
      </c>
      <c r="B26" s="106">
        <v>12651.857</v>
      </c>
      <c r="C26" s="106">
        <v>12983.144</v>
      </c>
      <c r="D26" s="106">
        <v>15014.552</v>
      </c>
      <c r="E26" s="106">
        <v>14451.926743109998</v>
      </c>
      <c r="F26" s="14">
        <v>331.28700000000026</v>
      </c>
      <c r="G26" s="4"/>
      <c r="H26" s="4">
        <v>2.6184851757334933</v>
      </c>
      <c r="I26" s="14">
        <v>-562.6252568900018</v>
      </c>
      <c r="J26" s="4"/>
      <c r="K26" s="362">
        <v>-3.7471997625370492</v>
      </c>
      <c r="L26" s="217"/>
    </row>
    <row r="27" spans="1:12" ht="15" customHeight="1">
      <c r="A27" s="344" t="s">
        <v>1611</v>
      </c>
      <c r="B27" s="106">
        <v>23857.26192658</v>
      </c>
      <c r="C27" s="106">
        <v>27815.83724159</v>
      </c>
      <c r="D27" s="106">
        <v>45848.69630186</v>
      </c>
      <c r="E27" s="106">
        <v>40185.673627330005</v>
      </c>
      <c r="F27" s="14">
        <v>3958.5753150100027</v>
      </c>
      <c r="G27" s="4"/>
      <c r="H27" s="4">
        <v>16.59274784840104</v>
      </c>
      <c r="I27" s="14">
        <v>-5663.022674529995</v>
      </c>
      <c r="J27" s="4"/>
      <c r="K27" s="362">
        <v>-12.351545695532145</v>
      </c>
      <c r="L27" s="217"/>
    </row>
    <row r="28" spans="1:12" ht="15" customHeight="1">
      <c r="A28" s="344" t="s">
        <v>1612</v>
      </c>
      <c r="B28" s="106">
        <v>358.83</v>
      </c>
      <c r="C28" s="106">
        <v>566.732</v>
      </c>
      <c r="D28" s="106">
        <v>824.783</v>
      </c>
      <c r="E28" s="106">
        <v>505.08158734375</v>
      </c>
      <c r="F28" s="14">
        <v>207.902</v>
      </c>
      <c r="G28" s="4"/>
      <c r="H28" s="4">
        <v>57.93885684028649</v>
      </c>
      <c r="I28" s="14">
        <v>-319.70141265625</v>
      </c>
      <c r="J28" s="4"/>
      <c r="K28" s="362">
        <v>-38.76188193212639</v>
      </c>
      <c r="L28" s="217"/>
    </row>
    <row r="29" spans="1:12" ht="15" customHeight="1">
      <c r="A29" s="344" t="s">
        <v>1613</v>
      </c>
      <c r="B29" s="106">
        <v>41100.596000000005</v>
      </c>
      <c r="C29" s="106">
        <v>52625.925</v>
      </c>
      <c r="D29" s="106">
        <v>53409.34</v>
      </c>
      <c r="E29" s="106">
        <v>49330.602799416694</v>
      </c>
      <c r="F29" s="14">
        <v>11525.328999999998</v>
      </c>
      <c r="G29" s="4"/>
      <c r="H29" s="4">
        <v>28.04175637745009</v>
      </c>
      <c r="I29" s="14">
        <v>-4078.737200583302</v>
      </c>
      <c r="J29" s="4"/>
      <c r="K29" s="362">
        <v>-7.636748929275858</v>
      </c>
      <c r="L29" s="217"/>
    </row>
    <row r="30" spans="1:12" ht="15" customHeight="1">
      <c r="A30" s="344" t="s">
        <v>1614</v>
      </c>
      <c r="B30" s="107">
        <v>1041.969</v>
      </c>
      <c r="C30" s="107">
        <v>1196.359</v>
      </c>
      <c r="D30" s="107">
        <v>1010.1610000000001</v>
      </c>
      <c r="E30" s="107">
        <v>2046.8084277599999</v>
      </c>
      <c r="F30" s="14">
        <v>154.39</v>
      </c>
      <c r="G30" s="4"/>
      <c r="H30" s="4">
        <v>14.817139473439218</v>
      </c>
      <c r="I30" s="14">
        <v>1036.6474277599998</v>
      </c>
      <c r="J30" s="4"/>
      <c r="K30" s="362">
        <v>102.6220006276227</v>
      </c>
      <c r="L30" s="217"/>
    </row>
    <row r="31" spans="1:15" ht="15" customHeight="1">
      <c r="A31" s="366" t="s">
        <v>1615</v>
      </c>
      <c r="B31" s="105">
        <v>420242.59400000004</v>
      </c>
      <c r="C31" s="105">
        <v>503580.83800000005</v>
      </c>
      <c r="D31" s="105">
        <v>518591.53199999995</v>
      </c>
      <c r="E31" s="105">
        <v>591838.2950477422</v>
      </c>
      <c r="F31" s="117">
        <v>83338.244</v>
      </c>
      <c r="G31" s="118"/>
      <c r="H31" s="118">
        <v>19.830984576494405</v>
      </c>
      <c r="I31" s="117">
        <v>73246.76304774225</v>
      </c>
      <c r="J31" s="118"/>
      <c r="K31" s="1542">
        <v>14.124172595965614</v>
      </c>
      <c r="L31" s="217"/>
      <c r="M31" s="217"/>
      <c r="N31" s="217"/>
      <c r="O31" s="217"/>
    </row>
    <row r="32" spans="1:12" ht="15" customHeight="1">
      <c r="A32" s="344" t="s">
        <v>1616</v>
      </c>
      <c r="B32" s="106">
        <v>72100.225</v>
      </c>
      <c r="C32" s="106">
        <v>67895.625</v>
      </c>
      <c r="D32" s="106">
        <v>71949.125</v>
      </c>
      <c r="E32" s="106">
        <v>71948.775</v>
      </c>
      <c r="F32" s="14">
        <v>-4204.600000000006</v>
      </c>
      <c r="G32" s="4"/>
      <c r="H32" s="4">
        <v>-5.831604547697328</v>
      </c>
      <c r="I32" s="14">
        <v>-0.35000000000582077</v>
      </c>
      <c r="J32" s="4"/>
      <c r="K32" s="362">
        <v>-0.00048645483875699776</v>
      </c>
      <c r="L32" s="217"/>
    </row>
    <row r="33" spans="1:15" ht="15" customHeight="1">
      <c r="A33" s="344" t="s">
        <v>1617</v>
      </c>
      <c r="B33" s="106">
        <v>5635.474400000001</v>
      </c>
      <c r="C33" s="106">
        <v>4890.671</v>
      </c>
      <c r="D33" s="106">
        <v>5080.933999999999</v>
      </c>
      <c r="E33" s="106">
        <v>4947.7715</v>
      </c>
      <c r="F33" s="14">
        <v>-744.8034000000007</v>
      </c>
      <c r="G33" s="4"/>
      <c r="H33" s="4">
        <v>-13.216338982925743</v>
      </c>
      <c r="I33" s="14">
        <v>-133.16249999999945</v>
      </c>
      <c r="J33" s="4"/>
      <c r="K33" s="362">
        <v>-2.620827194370159</v>
      </c>
      <c r="L33" s="217"/>
      <c r="N33" s="1482"/>
      <c r="O33" s="1481"/>
    </row>
    <row r="34" spans="1:14" ht="15" customHeight="1">
      <c r="A34" s="344" t="s">
        <v>1618</v>
      </c>
      <c r="B34" s="106">
        <v>4245.416</v>
      </c>
      <c r="C34" s="106">
        <v>5361.951</v>
      </c>
      <c r="D34" s="106">
        <v>7328.775</v>
      </c>
      <c r="E34" s="106">
        <v>6837.90189845</v>
      </c>
      <c r="F34" s="14">
        <v>1116.535</v>
      </c>
      <c r="G34" s="4"/>
      <c r="H34" s="4">
        <v>26.29977839627494</v>
      </c>
      <c r="I34" s="14">
        <v>-490.8731015499998</v>
      </c>
      <c r="J34" s="4"/>
      <c r="K34" s="362">
        <v>-6.6978874579994585</v>
      </c>
      <c r="L34" s="217"/>
      <c r="N34" s="1482"/>
    </row>
    <row r="35" spans="1:12" ht="15" customHeight="1">
      <c r="A35" s="344" t="s">
        <v>432</v>
      </c>
      <c r="B35" s="106">
        <v>1238.352</v>
      </c>
      <c r="C35" s="106">
        <v>1175.696</v>
      </c>
      <c r="D35" s="106">
        <v>1177.667</v>
      </c>
      <c r="E35" s="106">
        <v>1455.59143847</v>
      </c>
      <c r="F35" s="14">
        <v>-62.656000000000176</v>
      </c>
      <c r="G35" s="4"/>
      <c r="H35" s="4">
        <v>-5.05962763414604</v>
      </c>
      <c r="I35" s="14">
        <v>277.92443847000004</v>
      </c>
      <c r="J35" s="4"/>
      <c r="K35" s="362">
        <v>23.59957767942891</v>
      </c>
      <c r="L35" s="217"/>
    </row>
    <row r="36" spans="1:12" ht="15" customHeight="1">
      <c r="A36" s="344" t="s">
        <v>433</v>
      </c>
      <c r="B36" s="106">
        <v>3007.064</v>
      </c>
      <c r="C36" s="106">
        <v>4186.255</v>
      </c>
      <c r="D36" s="106">
        <v>6151.108</v>
      </c>
      <c r="E36" s="106">
        <v>5382.31045998</v>
      </c>
      <c r="F36" s="14">
        <v>1179.1910000000003</v>
      </c>
      <c r="G36" s="4"/>
      <c r="H36" s="4">
        <v>39.21403069572182</v>
      </c>
      <c r="I36" s="14">
        <v>-768.7975400200003</v>
      </c>
      <c r="J36" s="4"/>
      <c r="K36" s="362">
        <v>-12.498521242351789</v>
      </c>
      <c r="L36" s="217"/>
    </row>
    <row r="37" spans="1:12" ht="15" customHeight="1">
      <c r="A37" s="344" t="s">
        <v>434</v>
      </c>
      <c r="B37" s="106">
        <v>336780.9976</v>
      </c>
      <c r="C37" s="106">
        <v>423571.379</v>
      </c>
      <c r="D37" s="106">
        <v>432671.478</v>
      </c>
      <c r="E37" s="106">
        <v>507356.5075633022</v>
      </c>
      <c r="F37" s="14">
        <v>86790.38140000001</v>
      </c>
      <c r="G37" s="4"/>
      <c r="H37" s="4">
        <v>25.77056960413256</v>
      </c>
      <c r="I37" s="14">
        <v>74685.02956330217</v>
      </c>
      <c r="J37" s="4"/>
      <c r="K37" s="362">
        <v>17.2613711235438</v>
      </c>
      <c r="L37" s="217"/>
    </row>
    <row r="38" spans="1:12" ht="15" customHeight="1">
      <c r="A38" s="344" t="s">
        <v>1619</v>
      </c>
      <c r="B38" s="106">
        <v>307272.0976</v>
      </c>
      <c r="C38" s="106">
        <v>390326.069</v>
      </c>
      <c r="D38" s="106">
        <v>404431.978</v>
      </c>
      <c r="E38" s="106">
        <v>473940.7075633022</v>
      </c>
      <c r="F38" s="14">
        <v>83053.97140000004</v>
      </c>
      <c r="G38" s="4"/>
      <c r="H38" s="4">
        <v>27.029454365920934</v>
      </c>
      <c r="I38" s="14">
        <v>69508.72956330219</v>
      </c>
      <c r="J38" s="4"/>
      <c r="K38" s="362">
        <v>17.18675410066169</v>
      </c>
      <c r="L38" s="217"/>
    </row>
    <row r="39" spans="1:12" ht="15" customHeight="1">
      <c r="A39" s="344" t="s">
        <v>1620</v>
      </c>
      <c r="B39" s="106">
        <v>29508.9</v>
      </c>
      <c r="C39" s="106">
        <v>33245.31</v>
      </c>
      <c r="D39" s="106">
        <v>28239.5</v>
      </c>
      <c r="E39" s="106">
        <v>33415.8</v>
      </c>
      <c r="F39" s="14">
        <v>3736.41</v>
      </c>
      <c r="G39" s="4"/>
      <c r="H39" s="4">
        <v>12.661976556225396</v>
      </c>
      <c r="I39" s="14">
        <v>5176.3</v>
      </c>
      <c r="J39" s="4"/>
      <c r="K39" s="362">
        <v>18.329998760601296</v>
      </c>
      <c r="L39" s="217"/>
    </row>
    <row r="40" spans="1:12" ht="15" customHeight="1">
      <c r="A40" s="344" t="s">
        <v>1621</v>
      </c>
      <c r="B40" s="106">
        <v>1480.481</v>
      </c>
      <c r="C40" s="106">
        <v>1861.212</v>
      </c>
      <c r="D40" s="106">
        <v>1561.22</v>
      </c>
      <c r="E40" s="106">
        <v>747.3390859900001</v>
      </c>
      <c r="F40" s="14">
        <v>380.731</v>
      </c>
      <c r="G40" s="4"/>
      <c r="H40" s="4">
        <v>25.716709636935565</v>
      </c>
      <c r="I40" s="14">
        <v>-813.88091401</v>
      </c>
      <c r="J40" s="4"/>
      <c r="K40" s="362">
        <v>-52.1310842808829</v>
      </c>
      <c r="L40" s="217"/>
    </row>
    <row r="41" spans="1:12" ht="15" customHeight="1" hidden="1">
      <c r="A41" s="344"/>
      <c r="B41" s="106">
        <v>0</v>
      </c>
      <c r="C41" s="106">
        <v>0</v>
      </c>
      <c r="D41" s="106">
        <v>0</v>
      </c>
      <c r="E41" s="106">
        <v>0</v>
      </c>
      <c r="F41" s="14">
        <v>0</v>
      </c>
      <c r="G41" s="4"/>
      <c r="H41" s="4"/>
      <c r="I41" s="14">
        <v>0</v>
      </c>
      <c r="J41" s="4"/>
      <c r="K41" s="362"/>
      <c r="L41" s="217"/>
    </row>
    <row r="42" spans="1:12" ht="15" customHeight="1">
      <c r="A42" s="346" t="s">
        <v>435</v>
      </c>
      <c r="B42" s="107">
        <v>49837.1</v>
      </c>
      <c r="C42" s="107">
        <v>82346.1</v>
      </c>
      <c r="D42" s="107">
        <v>71167.4</v>
      </c>
      <c r="E42" s="107">
        <v>61177.3</v>
      </c>
      <c r="F42" s="2">
        <v>32509</v>
      </c>
      <c r="G42" s="5"/>
      <c r="H42" s="5">
        <v>65.23052103754033</v>
      </c>
      <c r="I42" s="2">
        <v>-9990.099999999991</v>
      </c>
      <c r="J42" s="5"/>
      <c r="K42" s="1413">
        <v>-14.037466592850087</v>
      </c>
      <c r="L42" s="217"/>
    </row>
    <row r="43" spans="1:11" ht="15" customHeight="1">
      <c r="A43" s="344" t="s">
        <v>1622</v>
      </c>
      <c r="B43" s="28">
        <v>82.59140718511371</v>
      </c>
      <c r="C43" s="14">
        <v>85.46532293566068</v>
      </c>
      <c r="D43" s="14">
        <v>81.23304562129762</v>
      </c>
      <c r="E43" s="4">
        <v>88.96170537475734</v>
      </c>
      <c r="F43" s="14"/>
      <c r="G43" s="4"/>
      <c r="H43" s="4"/>
      <c r="I43" s="28"/>
      <c r="J43" s="4"/>
      <c r="K43" s="362"/>
    </row>
    <row r="44" spans="1:11" ht="15" customHeight="1">
      <c r="A44" s="344" t="s">
        <v>1623</v>
      </c>
      <c r="B44" s="28">
        <v>35.84869202957764</v>
      </c>
      <c r="C44" s="14">
        <v>31.99097427342521</v>
      </c>
      <c r="D44" s="14">
        <v>34.20278679894972</v>
      </c>
      <c r="E44" s="4">
        <v>30.538978490235497</v>
      </c>
      <c r="F44" s="14"/>
      <c r="G44" s="4"/>
      <c r="H44" s="4"/>
      <c r="I44" s="28"/>
      <c r="J44" s="4"/>
      <c r="K44" s="362"/>
    </row>
    <row r="45" spans="1:11" ht="15" customHeight="1">
      <c r="A45" s="344" t="s">
        <v>1590</v>
      </c>
      <c r="B45" s="28">
        <v>6798.863580350004</v>
      </c>
      <c r="C45" s="14">
        <v>2902.2139999999963</v>
      </c>
      <c r="D45" s="14">
        <v>2329.825</v>
      </c>
      <c r="E45" s="4">
        <v>1512.1015793025035</v>
      </c>
      <c r="F45" s="14">
        <v>-4007.7495803499974</v>
      </c>
      <c r="G45" s="4" t="s">
        <v>1544</v>
      </c>
      <c r="H45" s="4">
        <v>-58.947345140637154</v>
      </c>
      <c r="I45" s="28">
        <v>-921.4234206975054</v>
      </c>
      <c r="J45" s="4" t="s">
        <v>1545</v>
      </c>
      <c r="K45" s="362">
        <v>-39.54903997929045</v>
      </c>
    </row>
    <row r="46" spans="1:11" ht="15" customHeight="1">
      <c r="A46" s="344" t="s">
        <v>1591</v>
      </c>
      <c r="B46" s="28">
        <v>380495.79240756994</v>
      </c>
      <c r="C46" s="14">
        <v>457404.0189999999</v>
      </c>
      <c r="D46" s="14">
        <v>495703.89199999993</v>
      </c>
      <c r="E46" s="4">
        <v>535926.8590207443</v>
      </c>
      <c r="F46" s="14">
        <v>77019.41484491996</v>
      </c>
      <c r="G46" s="4" t="s">
        <v>1544</v>
      </c>
      <c r="H46" s="4">
        <v>20.24185717208148</v>
      </c>
      <c r="I46" s="28">
        <v>40326.62128797184</v>
      </c>
      <c r="J46" s="4" t="s">
        <v>1545</v>
      </c>
      <c r="K46" s="362">
        <v>8.13522385819231</v>
      </c>
    </row>
    <row r="47" spans="1:11" ht="15" customHeight="1">
      <c r="A47" s="344" t="s">
        <v>1592</v>
      </c>
      <c r="B47" s="28">
        <v>74114.81883104</v>
      </c>
      <c r="C47" s="14">
        <v>85114.53430112998</v>
      </c>
      <c r="D47" s="14">
        <v>82189.68030112999</v>
      </c>
      <c r="E47" s="4">
        <v>97201.20404349042</v>
      </c>
      <c r="F47" s="14">
        <v>10888.615470089984</v>
      </c>
      <c r="G47" s="4" t="s">
        <v>1544</v>
      </c>
      <c r="H47" s="4">
        <v>14.691549735705117</v>
      </c>
      <c r="I47" s="28">
        <v>14907.823742360426</v>
      </c>
      <c r="J47" s="4" t="s">
        <v>1545</v>
      </c>
      <c r="K47" s="362">
        <v>18.138315768768678</v>
      </c>
    </row>
    <row r="48" spans="1:11" ht="15" customHeight="1">
      <c r="A48" s="344" t="s">
        <v>1624</v>
      </c>
      <c r="B48" s="28">
        <v>387294.65598792</v>
      </c>
      <c r="C48" s="14">
        <v>460306.233</v>
      </c>
      <c r="D48" s="14">
        <v>498033.717</v>
      </c>
      <c r="E48" s="4">
        <v>537438.9606000469</v>
      </c>
      <c r="F48" s="14">
        <v>73011.57701208</v>
      </c>
      <c r="G48" s="37"/>
      <c r="H48" s="4">
        <v>18.851687180098164</v>
      </c>
      <c r="I48" s="28">
        <v>39405.2436000469</v>
      </c>
      <c r="J48" s="37"/>
      <c r="K48" s="362">
        <v>7.9121638264597465</v>
      </c>
    </row>
    <row r="49" spans="1:11" ht="15" customHeight="1" thickBot="1">
      <c r="A49" s="350" t="s">
        <v>1625</v>
      </c>
      <c r="B49" s="354">
        <v>34229.06041964993</v>
      </c>
      <c r="C49" s="352">
        <v>49473.871999999916</v>
      </c>
      <c r="D49" s="352">
        <v>51794.74700000003</v>
      </c>
      <c r="E49" s="353">
        <v>46958.01994081796</v>
      </c>
      <c r="F49" s="352">
        <v>15244.811580349982</v>
      </c>
      <c r="G49" s="353"/>
      <c r="H49" s="353">
        <v>44.53762794960731</v>
      </c>
      <c r="I49" s="354">
        <v>-4836.727059182071</v>
      </c>
      <c r="J49" s="353"/>
      <c r="K49" s="367">
        <v>-9.338257910946195</v>
      </c>
    </row>
    <row r="50" spans="1:11" ht="15" customHeight="1" thickTop="1">
      <c r="A50" s="1283" t="s">
        <v>194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</row>
    <row r="51" spans="1:11" ht="15" customHeight="1">
      <c r="A51" s="1283" t="s">
        <v>195</v>
      </c>
      <c r="B51" s="30"/>
      <c r="C51" s="47"/>
      <c r="D51" s="47"/>
      <c r="E51" s="47"/>
      <c r="F51" s="47"/>
      <c r="G51" s="47"/>
      <c r="H51" s="47"/>
      <c r="I51" s="47"/>
      <c r="J51" s="47"/>
      <c r="K51" s="47"/>
    </row>
    <row r="52" spans="1:11" ht="12.75">
      <c r="A52" s="11" t="s">
        <v>350</v>
      </c>
      <c r="B52" s="11"/>
      <c r="C52" s="9"/>
      <c r="D52" s="9"/>
      <c r="E52" s="9"/>
      <c r="F52" s="9"/>
      <c r="G52" s="9"/>
      <c r="H52" s="9"/>
      <c r="I52" s="9"/>
      <c r="J52" s="9"/>
      <c r="K52" s="9"/>
    </row>
    <row r="53" ht="12.75">
      <c r="A53" s="76"/>
    </row>
    <row r="54" ht="12.75">
      <c r="A54" s="76"/>
    </row>
    <row r="55" ht="12.75">
      <c r="A55" s="8"/>
    </row>
  </sheetData>
  <mergeCells count="7">
    <mergeCell ref="M24:N24"/>
    <mergeCell ref="O24:P24"/>
    <mergeCell ref="A1:K1"/>
    <mergeCell ref="A2:K2"/>
    <mergeCell ref="F4:K4"/>
    <mergeCell ref="F5:H5"/>
    <mergeCell ref="I5:K5"/>
  </mergeCells>
  <printOptions horizontalCentered="1"/>
  <pageMargins left="0.75" right="0.75" top="1" bottom="1" header="0.5" footer="0.5"/>
  <pageSetup fitToHeight="1" fitToWidth="1" horizontalDpi="600" verticalDpi="600" orientation="portrait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1"/>
  <sheetViews>
    <sheetView workbookViewId="0" topLeftCell="A1">
      <selection activeCell="E16" sqref="E16"/>
    </sheetView>
  </sheetViews>
  <sheetFormatPr defaultColWidth="9.140625" defaultRowHeight="12.75"/>
  <cols>
    <col min="1" max="1" width="32.421875" style="47" customWidth="1"/>
    <col min="2" max="4" width="8.421875" style="47" bestFit="1" customWidth="1"/>
    <col min="5" max="5" width="9.421875" style="47" bestFit="1" customWidth="1"/>
    <col min="6" max="6" width="11.00390625" style="47" customWidth="1"/>
    <col min="7" max="7" width="9.7109375" style="1056" customWidth="1"/>
    <col min="8" max="8" width="10.28125" style="47" customWidth="1"/>
    <col min="9" max="9" width="12.8515625" style="1056" customWidth="1"/>
    <col min="10" max="16384" width="9.140625" style="47" customWidth="1"/>
  </cols>
  <sheetData>
    <row r="1" spans="1:9" ht="12.75">
      <c r="A1" s="1599" t="s">
        <v>904</v>
      </c>
      <c r="B1" s="1599"/>
      <c r="C1" s="1599"/>
      <c r="D1" s="1599"/>
      <c r="E1" s="1599"/>
      <c r="F1" s="1599"/>
      <c r="G1" s="1599"/>
      <c r="H1" s="1599"/>
      <c r="I1" s="1599"/>
    </row>
    <row r="2" spans="1:9" ht="15.75">
      <c r="A2" s="1634" t="s">
        <v>853</v>
      </c>
      <c r="B2" s="1634"/>
      <c r="C2" s="1634"/>
      <c r="D2" s="1634"/>
      <c r="E2" s="1634"/>
      <c r="F2" s="1634"/>
      <c r="G2" s="1634"/>
      <c r="H2" s="1634"/>
      <c r="I2" s="1634"/>
    </row>
    <row r="3" spans="8:9" ht="13.5" thickBot="1">
      <c r="H3" s="1600" t="s">
        <v>1558</v>
      </c>
      <c r="I3" s="1601"/>
    </row>
    <row r="4" spans="1:9" ht="13.5" thickTop="1">
      <c r="A4" s="1085"/>
      <c r="B4" s="1602">
        <v>2008</v>
      </c>
      <c r="C4" s="1604">
        <v>2009</v>
      </c>
      <c r="D4" s="1592">
        <v>2009</v>
      </c>
      <c r="E4" s="1592">
        <v>2010</v>
      </c>
      <c r="F4" s="1594" t="s">
        <v>199</v>
      </c>
      <c r="G4" s="1595"/>
      <c r="H4" s="1595"/>
      <c r="I4" s="1596"/>
    </row>
    <row r="5" spans="1:9" ht="12.75">
      <c r="A5" s="1086"/>
      <c r="B5" s="1603"/>
      <c r="C5" s="1605"/>
      <c r="D5" s="1593"/>
      <c r="E5" s="1593"/>
      <c r="F5" s="1597" t="s">
        <v>1476</v>
      </c>
      <c r="G5" s="1598"/>
      <c r="H5" s="1597" t="s">
        <v>438</v>
      </c>
      <c r="I5" s="1585"/>
    </row>
    <row r="6" spans="1:9" s="894" customFormat="1" ht="12.75">
      <c r="A6" s="1087" t="s">
        <v>311</v>
      </c>
      <c r="B6" s="1092" t="s">
        <v>394</v>
      </c>
      <c r="C6" s="1088" t="s">
        <v>1238</v>
      </c>
      <c r="D6" s="1092" t="s">
        <v>394</v>
      </c>
      <c r="E6" s="1088" t="s">
        <v>201</v>
      </c>
      <c r="F6" s="1089" t="s">
        <v>1557</v>
      </c>
      <c r="G6" s="1090" t="s">
        <v>883</v>
      </c>
      <c r="H6" s="1089" t="s">
        <v>1557</v>
      </c>
      <c r="I6" s="1091" t="s">
        <v>883</v>
      </c>
    </row>
    <row r="7" spans="1:9" ht="12.75">
      <c r="A7" s="1063" t="s">
        <v>905</v>
      </c>
      <c r="B7" s="916">
        <v>33509.672439350004</v>
      </c>
      <c r="C7" s="917">
        <v>49051.41701969999</v>
      </c>
      <c r="D7" s="916">
        <v>54804.837019700004</v>
      </c>
      <c r="E7" s="917">
        <v>46958.10707256869</v>
      </c>
      <c r="F7" s="918">
        <v>15541.744580349987</v>
      </c>
      <c r="G7" s="919">
        <v>46.37987616405198</v>
      </c>
      <c r="H7" s="918">
        <v>-7846.729947131316</v>
      </c>
      <c r="I7" s="1064">
        <v>-14.317586501189213</v>
      </c>
    </row>
    <row r="8" spans="1:9" ht="12.75">
      <c r="A8" s="1063" t="s">
        <v>906</v>
      </c>
      <c r="B8" s="916">
        <v>1002.6959999999999</v>
      </c>
      <c r="C8" s="917">
        <v>798.571</v>
      </c>
      <c r="D8" s="916">
        <v>1368.6929999999998</v>
      </c>
      <c r="E8" s="917">
        <v>981.6338299456241</v>
      </c>
      <c r="F8" s="920">
        <v>-204.125</v>
      </c>
      <c r="G8" s="921">
        <v>-20.357615867620886</v>
      </c>
      <c r="H8" s="920">
        <v>-387.0591700543756</v>
      </c>
      <c r="I8" s="1065">
        <v>-28.279473194819854</v>
      </c>
    </row>
    <row r="9" spans="1:9" ht="12.75">
      <c r="A9" s="1066" t="s">
        <v>907</v>
      </c>
      <c r="B9" s="918">
        <v>67863.85598792</v>
      </c>
      <c r="C9" s="922">
        <v>77199.894</v>
      </c>
      <c r="D9" s="918">
        <v>85460.243</v>
      </c>
      <c r="E9" s="922">
        <v>83318.43570270792</v>
      </c>
      <c r="F9" s="918">
        <v>9336.038012079996</v>
      </c>
      <c r="G9" s="919">
        <v>13.757010821403728</v>
      </c>
      <c r="H9" s="918">
        <v>-2141.807297292078</v>
      </c>
      <c r="I9" s="1064">
        <v>-2.5062031444166126</v>
      </c>
    </row>
    <row r="10" spans="1:9" ht="12.75">
      <c r="A10" s="1063" t="s">
        <v>908</v>
      </c>
      <c r="B10" s="916">
        <v>20509.846999999994</v>
      </c>
      <c r="C10" s="917">
        <v>23756.957000000006</v>
      </c>
      <c r="D10" s="916">
        <v>25452.386000000006</v>
      </c>
      <c r="E10" s="917">
        <v>24206.971065870235</v>
      </c>
      <c r="F10" s="916">
        <v>3247.1100000000115</v>
      </c>
      <c r="G10" s="923">
        <v>15.8319562305853</v>
      </c>
      <c r="H10" s="916">
        <v>-1245.4149341297707</v>
      </c>
      <c r="I10" s="1067">
        <v>-4.89311663798345</v>
      </c>
    </row>
    <row r="11" spans="1:9" ht="12.75">
      <c r="A11" s="1063" t="s">
        <v>909</v>
      </c>
      <c r="B11" s="916">
        <v>42420.704000000005</v>
      </c>
      <c r="C11" s="917">
        <v>48370.111999999994</v>
      </c>
      <c r="D11" s="916">
        <v>54016.719</v>
      </c>
      <c r="E11" s="917">
        <v>55127.884990420556</v>
      </c>
      <c r="F11" s="916">
        <v>5949.4079999999885</v>
      </c>
      <c r="G11" s="923">
        <v>14.024774317748209</v>
      </c>
      <c r="H11" s="916">
        <v>1111.165990420559</v>
      </c>
      <c r="I11" s="1067">
        <v>2.05707790289995</v>
      </c>
    </row>
    <row r="12" spans="1:9" ht="12.75">
      <c r="A12" s="1063" t="s">
        <v>910</v>
      </c>
      <c r="B12" s="916">
        <v>16987.573</v>
      </c>
      <c r="C12" s="917">
        <v>14459.392000000002</v>
      </c>
      <c r="D12" s="916">
        <v>16582.794</v>
      </c>
      <c r="E12" s="917">
        <v>19883.7212920192</v>
      </c>
      <c r="F12" s="916">
        <v>-2528.1809999999987</v>
      </c>
      <c r="G12" s="923">
        <v>-14.882532072121183</v>
      </c>
      <c r="H12" s="916">
        <v>3300.927292019198</v>
      </c>
      <c r="I12" s="1067">
        <v>19.90573658467444</v>
      </c>
    </row>
    <row r="13" spans="1:9" ht="12.75">
      <c r="A13" s="1063" t="s">
        <v>911</v>
      </c>
      <c r="B13" s="916">
        <v>16968.761000000002</v>
      </c>
      <c r="C13" s="917">
        <v>19081.019</v>
      </c>
      <c r="D13" s="916">
        <v>18644.785</v>
      </c>
      <c r="E13" s="917">
        <v>21325.241092144766</v>
      </c>
      <c r="F13" s="916">
        <v>2112.257999999998</v>
      </c>
      <c r="G13" s="923">
        <v>12.447921212397285</v>
      </c>
      <c r="H13" s="916">
        <v>2680.4560921447664</v>
      </c>
      <c r="I13" s="1067">
        <v>14.376438731499272</v>
      </c>
    </row>
    <row r="14" spans="1:9" ht="12.75">
      <c r="A14" s="1063" t="s">
        <v>912</v>
      </c>
      <c r="B14" s="916">
        <v>4107.637</v>
      </c>
      <c r="C14" s="917">
        <v>5822.645</v>
      </c>
      <c r="D14" s="916">
        <v>10805.367000000002</v>
      </c>
      <c r="E14" s="917">
        <v>6928.961477075949</v>
      </c>
      <c r="F14" s="916">
        <v>1715.0080000000007</v>
      </c>
      <c r="G14" s="923">
        <v>41.75169324845406</v>
      </c>
      <c r="H14" s="916">
        <v>-3876.405522924053</v>
      </c>
      <c r="I14" s="1067">
        <v>-35.87481594030126</v>
      </c>
    </row>
    <row r="15" spans="1:9" ht="12.75">
      <c r="A15" s="1063" t="s">
        <v>913</v>
      </c>
      <c r="B15" s="916">
        <v>4356.733</v>
      </c>
      <c r="C15" s="917">
        <v>9007.056</v>
      </c>
      <c r="D15" s="916">
        <v>7983.772999999999</v>
      </c>
      <c r="E15" s="917">
        <v>6989.961129180633</v>
      </c>
      <c r="F15" s="916">
        <v>4650.323</v>
      </c>
      <c r="G15" s="923">
        <v>106.73876503334034</v>
      </c>
      <c r="H15" s="916">
        <v>-993.811870819366</v>
      </c>
      <c r="I15" s="1067">
        <v>-12.44789738910871</v>
      </c>
    </row>
    <row r="16" spans="1:9" ht="12.75">
      <c r="A16" s="1068" t="s">
        <v>914</v>
      </c>
      <c r="B16" s="920">
        <v>4223.2970000000005</v>
      </c>
      <c r="C16" s="924">
        <v>4316.861000000001</v>
      </c>
      <c r="D16" s="920">
        <v>5064.507</v>
      </c>
      <c r="E16" s="924">
        <v>3983.579646417151</v>
      </c>
      <c r="F16" s="920">
        <v>93.5640000000003</v>
      </c>
      <c r="G16" s="921">
        <v>2.215425531285162</v>
      </c>
      <c r="H16" s="920">
        <v>-1080.9273535828488</v>
      </c>
      <c r="I16" s="1065">
        <v>-21.343190039679065</v>
      </c>
    </row>
    <row r="17" spans="1:9" ht="12.75">
      <c r="A17" s="1063" t="s">
        <v>915</v>
      </c>
      <c r="B17" s="918">
        <v>37076.32399999999</v>
      </c>
      <c r="C17" s="922">
        <v>33980.39599999999</v>
      </c>
      <c r="D17" s="918">
        <v>38993.29</v>
      </c>
      <c r="E17" s="922">
        <v>43704.24046225847</v>
      </c>
      <c r="F17" s="916">
        <v>-3095.928</v>
      </c>
      <c r="G17" s="923">
        <v>-8.35014819700033</v>
      </c>
      <c r="H17" s="916">
        <v>4710.950462258472</v>
      </c>
      <c r="I17" s="1067">
        <v>12.081438786669379</v>
      </c>
    </row>
    <row r="18" spans="1:9" ht="12.75">
      <c r="A18" s="1063" t="s">
        <v>916</v>
      </c>
      <c r="B18" s="916">
        <v>27693.958999999995</v>
      </c>
      <c r="C18" s="917">
        <v>29912.808</v>
      </c>
      <c r="D18" s="916">
        <v>36186.736999999994</v>
      </c>
      <c r="E18" s="917">
        <v>57581.268641164934</v>
      </c>
      <c r="F18" s="916">
        <v>2218.8490000000056</v>
      </c>
      <c r="G18" s="923">
        <v>8.012032515827752</v>
      </c>
      <c r="H18" s="916">
        <v>21394.53164116494</v>
      </c>
      <c r="I18" s="1067">
        <v>59.122577537634704</v>
      </c>
    </row>
    <row r="19" spans="1:9" ht="12.75">
      <c r="A19" s="1063" t="s">
        <v>917</v>
      </c>
      <c r="B19" s="916">
        <v>4555.043000000001</v>
      </c>
      <c r="C19" s="917">
        <v>11195.855</v>
      </c>
      <c r="D19" s="916">
        <v>12406.536</v>
      </c>
      <c r="E19" s="917">
        <v>8537.392058440008</v>
      </c>
      <c r="F19" s="916">
        <v>6640.811999999999</v>
      </c>
      <c r="G19" s="923">
        <v>145.7903251407286</v>
      </c>
      <c r="H19" s="916">
        <v>-3869.1439415599925</v>
      </c>
      <c r="I19" s="1067">
        <v>-31.18633550541418</v>
      </c>
    </row>
    <row r="20" spans="1:9" ht="12.75">
      <c r="A20" s="1063" t="s">
        <v>918</v>
      </c>
      <c r="B20" s="916">
        <v>13923.245</v>
      </c>
      <c r="C20" s="917">
        <v>16166.681999999999</v>
      </c>
      <c r="D20" s="916">
        <v>18845.015000000007</v>
      </c>
      <c r="E20" s="917">
        <v>22657.70113317669</v>
      </c>
      <c r="F20" s="916">
        <v>2243.436999999998</v>
      </c>
      <c r="G20" s="923">
        <v>16.112888913468073</v>
      </c>
      <c r="H20" s="916">
        <v>3812.686133176685</v>
      </c>
      <c r="I20" s="1067">
        <v>20.231802061057973</v>
      </c>
    </row>
    <row r="21" spans="1:9" ht="12.75">
      <c r="A21" s="1063" t="s">
        <v>919</v>
      </c>
      <c r="B21" s="916">
        <v>227481.78699999998</v>
      </c>
      <c r="C21" s="917">
        <v>289670.484</v>
      </c>
      <c r="D21" s="916">
        <v>300013.2819999999</v>
      </c>
      <c r="E21" s="917">
        <v>314038.8406252796</v>
      </c>
      <c r="F21" s="916">
        <v>62188.697000000015</v>
      </c>
      <c r="G21" s="923">
        <v>27.33787958154207</v>
      </c>
      <c r="H21" s="916">
        <v>14025.558625279693</v>
      </c>
      <c r="I21" s="1067">
        <v>4.674979231512723</v>
      </c>
    </row>
    <row r="22" spans="1:9" ht="12.75">
      <c r="A22" s="1063" t="s">
        <v>920</v>
      </c>
      <c r="B22" s="916">
        <v>8624.2331</v>
      </c>
      <c r="C22" s="917">
        <v>8538.857100000001</v>
      </c>
      <c r="D22" s="916">
        <v>9673.6941</v>
      </c>
      <c r="E22" s="917">
        <v>1840.6384673385473</v>
      </c>
      <c r="F22" s="916">
        <v>-85.37599999999838</v>
      </c>
      <c r="G22" s="923">
        <v>-0.9899546894204239</v>
      </c>
      <c r="H22" s="916">
        <v>-7833.055632661453</v>
      </c>
      <c r="I22" s="1067">
        <v>-80.97274476212198</v>
      </c>
    </row>
    <row r="23" spans="1:9" s="930" customFormat="1" ht="13.5" thickBot="1">
      <c r="A23" s="1069" t="s">
        <v>659</v>
      </c>
      <c r="B23" s="1071">
        <v>421730.81552727</v>
      </c>
      <c r="C23" s="1070">
        <v>516514.9641197</v>
      </c>
      <c r="D23" s="1071">
        <v>557752.3271196999</v>
      </c>
      <c r="E23" s="1070">
        <v>579618.2579928804</v>
      </c>
      <c r="F23" s="1071">
        <v>94784.14859242999</v>
      </c>
      <c r="G23" s="1072">
        <v>22.475035046686326</v>
      </c>
      <c r="H23" s="1071">
        <v>21865.930873180507</v>
      </c>
      <c r="I23" s="1073">
        <v>3.9203656910046085</v>
      </c>
    </row>
    <row r="24" spans="1:9" ht="13.5" thickTop="1">
      <c r="A24" s="925"/>
      <c r="B24" s="1057"/>
      <c r="C24" s="1057"/>
      <c r="D24" s="1057"/>
      <c r="E24" s="1057"/>
      <c r="F24" s="1057"/>
      <c r="G24" s="1058"/>
      <c r="H24" s="1057"/>
      <c r="I24" s="1059"/>
    </row>
    <row r="25" spans="1:9" ht="12.75" hidden="1">
      <c r="A25" s="926" t="s">
        <v>921</v>
      </c>
      <c r="B25" s="1057"/>
      <c r="C25" s="1057"/>
      <c r="D25" s="1057"/>
      <c r="E25" s="1057"/>
      <c r="F25" s="1057"/>
      <c r="G25" s="1058"/>
      <c r="H25" s="1057"/>
      <c r="I25" s="1059"/>
    </row>
    <row r="26" spans="1:9" ht="12.75" hidden="1">
      <c r="A26" s="925" t="s">
        <v>922</v>
      </c>
      <c r="B26" s="1057"/>
      <c r="C26" s="1057"/>
      <c r="D26" s="1057"/>
      <c r="E26" s="1057"/>
      <c r="F26" s="1057"/>
      <c r="G26" s="1058"/>
      <c r="H26" s="1057"/>
      <c r="I26" s="1059"/>
    </row>
    <row r="27" spans="1:9" ht="12.75" hidden="1">
      <c r="A27" s="930" t="s">
        <v>923</v>
      </c>
      <c r="I27" s="1059"/>
    </row>
    <row r="28" spans="1:9" ht="12.75" hidden="1">
      <c r="A28" s="47" t="s">
        <v>924</v>
      </c>
      <c r="I28" s="1059"/>
    </row>
    <row r="29" spans="1:9" ht="12.75" hidden="1">
      <c r="A29" s="930" t="s">
        <v>925</v>
      </c>
      <c r="I29" s="1059"/>
    </row>
    <row r="30" spans="1:9" ht="12.75" hidden="1">
      <c r="A30" s="47" t="s">
        <v>926</v>
      </c>
      <c r="I30" s="1059"/>
    </row>
    <row r="31" ht="12.75" hidden="1">
      <c r="I31" s="1059"/>
    </row>
    <row r="32" spans="1:9" s="1060" customFormat="1" ht="12.75">
      <c r="A32" s="1060" t="s">
        <v>137</v>
      </c>
      <c r="G32" s="1061"/>
      <c r="I32" s="1062"/>
    </row>
    <row r="33" ht="12.75">
      <c r="I33" s="1059"/>
    </row>
    <row r="34" ht="12.75">
      <c r="I34" s="1059"/>
    </row>
    <row r="35" ht="12.75">
      <c r="I35" s="1059"/>
    </row>
    <row r="36" ht="12.75">
      <c r="I36" s="1059"/>
    </row>
    <row r="37" ht="12.75">
      <c r="I37" s="1059"/>
    </row>
    <row r="38" ht="12.75">
      <c r="I38" s="1059"/>
    </row>
    <row r="39" ht="12.75">
      <c r="I39" s="1059"/>
    </row>
    <row r="40" ht="12.75">
      <c r="I40" s="1059"/>
    </row>
    <row r="41" ht="12.75">
      <c r="I41" s="1059"/>
    </row>
    <row r="42" ht="12.75">
      <c r="I42" s="1059"/>
    </row>
    <row r="43" ht="12.75">
      <c r="I43" s="1059"/>
    </row>
    <row r="44" ht="12.75">
      <c r="I44" s="1059"/>
    </row>
    <row r="45" ht="12.75">
      <c r="I45" s="1059"/>
    </row>
    <row r="46" ht="12.75">
      <c r="I46" s="1059"/>
    </row>
    <row r="47" ht="12.75">
      <c r="I47" s="1059"/>
    </row>
    <row r="48" ht="12.75">
      <c r="I48" s="1059"/>
    </row>
    <row r="49" ht="12.75">
      <c r="I49" s="1059"/>
    </row>
    <row r="50" ht="12.75">
      <c r="I50" s="1059"/>
    </row>
    <row r="51" ht="12.75">
      <c r="I51" s="1059"/>
    </row>
    <row r="52" ht="12.75">
      <c r="I52" s="1059"/>
    </row>
    <row r="53" ht="12.75">
      <c r="I53" s="1059"/>
    </row>
    <row r="54" ht="12.75">
      <c r="I54" s="1059"/>
    </row>
    <row r="55" ht="12.75">
      <c r="I55" s="1059"/>
    </row>
    <row r="56" ht="12.75">
      <c r="I56" s="1059"/>
    </row>
    <row r="57" ht="12.75">
      <c r="I57" s="1059"/>
    </row>
    <row r="58" ht="12.75">
      <c r="I58" s="1059"/>
    </row>
    <row r="59" ht="12.75">
      <c r="I59" s="1059"/>
    </row>
    <row r="60" ht="12.75">
      <c r="I60" s="1059"/>
    </row>
    <row r="61" ht="12.75">
      <c r="I61" s="1059"/>
    </row>
    <row r="62" ht="12.75">
      <c r="I62" s="1059"/>
    </row>
    <row r="63" ht="12.75">
      <c r="I63" s="1059"/>
    </row>
    <row r="64" ht="12.75">
      <c r="I64" s="1059"/>
    </row>
    <row r="65" ht="12.75">
      <c r="I65" s="1059"/>
    </row>
    <row r="66" ht="12.75">
      <c r="I66" s="1059"/>
    </row>
    <row r="67" ht="12.75">
      <c r="I67" s="1059"/>
    </row>
    <row r="68" ht="12.75">
      <c r="I68" s="1059"/>
    </row>
    <row r="69" ht="12.75">
      <c r="I69" s="1059"/>
    </row>
    <row r="70" ht="12.75">
      <c r="I70" s="1059"/>
    </row>
    <row r="71" ht="12.75">
      <c r="I71" s="1059"/>
    </row>
    <row r="72" ht="12.75">
      <c r="I72" s="1059"/>
    </row>
    <row r="73" ht="12.75">
      <c r="I73" s="1059"/>
    </row>
    <row r="74" ht="12.75">
      <c r="I74" s="1059"/>
    </row>
    <row r="75" ht="12.75">
      <c r="I75" s="1059"/>
    </row>
    <row r="76" ht="12.75">
      <c r="I76" s="1059"/>
    </row>
    <row r="77" ht="12.75">
      <c r="I77" s="1059"/>
    </row>
    <row r="78" ht="12.75">
      <c r="I78" s="1059"/>
    </row>
    <row r="79" ht="12.75">
      <c r="I79" s="1059"/>
    </row>
    <row r="80" ht="12.75">
      <c r="I80" s="1059"/>
    </row>
    <row r="81" ht="12.75">
      <c r="I81" s="1059"/>
    </row>
    <row r="82" ht="12.75">
      <c r="I82" s="1059"/>
    </row>
    <row r="83" ht="12.75">
      <c r="I83" s="1059"/>
    </row>
    <row r="84" ht="12.75">
      <c r="I84" s="1059"/>
    </row>
    <row r="85" ht="12.75">
      <c r="I85" s="1059"/>
    </row>
    <row r="86" ht="12.75">
      <c r="I86" s="1059"/>
    </row>
    <row r="87" ht="12.75">
      <c r="I87" s="1059"/>
    </row>
    <row r="88" ht="12.75">
      <c r="I88" s="1059"/>
    </row>
    <row r="89" ht="12.75">
      <c r="I89" s="1059"/>
    </row>
    <row r="90" ht="12.75">
      <c r="I90" s="1059"/>
    </row>
    <row r="91" ht="12.75">
      <c r="I91" s="1059"/>
    </row>
    <row r="92" ht="12.75">
      <c r="I92" s="1059"/>
    </row>
    <row r="93" ht="12.75">
      <c r="I93" s="1059"/>
    </row>
    <row r="94" ht="12.75">
      <c r="I94" s="1059"/>
    </row>
    <row r="95" ht="12.75">
      <c r="I95" s="1059"/>
    </row>
    <row r="96" ht="12.75">
      <c r="I96" s="1059"/>
    </row>
    <row r="97" ht="12.75">
      <c r="I97" s="1059"/>
    </row>
    <row r="98" ht="12.75">
      <c r="I98" s="1059"/>
    </row>
    <row r="99" ht="12.75">
      <c r="I99" s="1059"/>
    </row>
    <row r="100" ht="12.75">
      <c r="I100" s="1059"/>
    </row>
    <row r="101" ht="12.75">
      <c r="I101" s="1059"/>
    </row>
    <row r="102" ht="12.75">
      <c r="I102" s="1059"/>
    </row>
    <row r="103" ht="12.75">
      <c r="I103" s="1059"/>
    </row>
    <row r="104" ht="12.75">
      <c r="I104" s="1059"/>
    </row>
    <row r="105" ht="12.75">
      <c r="I105" s="1059"/>
    </row>
    <row r="106" ht="12.75">
      <c r="I106" s="1059"/>
    </row>
    <row r="107" ht="12.75">
      <c r="I107" s="1059"/>
    </row>
    <row r="108" ht="12.75">
      <c r="I108" s="1059"/>
    </row>
    <row r="109" ht="12.75">
      <c r="I109" s="1059"/>
    </row>
    <row r="110" ht="12.75">
      <c r="I110" s="1059"/>
    </row>
    <row r="111" ht="12.75">
      <c r="I111" s="1059"/>
    </row>
    <row r="112" ht="12.75">
      <c r="I112" s="1059"/>
    </row>
    <row r="113" ht="12.75">
      <c r="I113" s="1059"/>
    </row>
    <row r="114" ht="12.75">
      <c r="I114" s="1059"/>
    </row>
    <row r="115" ht="12.75">
      <c r="I115" s="1059"/>
    </row>
    <row r="116" ht="12.75">
      <c r="I116" s="1059"/>
    </row>
    <row r="117" ht="12.75">
      <c r="I117" s="1059"/>
    </row>
    <row r="118" ht="12.75">
      <c r="I118" s="1059"/>
    </row>
    <row r="119" ht="12.75">
      <c r="I119" s="1059"/>
    </row>
    <row r="120" ht="12.75">
      <c r="I120" s="1059"/>
    </row>
    <row r="121" ht="12.75">
      <c r="I121" s="1059"/>
    </row>
    <row r="122" ht="12.75">
      <c r="I122" s="1059"/>
    </row>
    <row r="123" ht="12.75">
      <c r="I123" s="1059"/>
    </row>
    <row r="124" ht="12.75">
      <c r="I124" s="1059"/>
    </row>
    <row r="125" ht="12.75">
      <c r="I125" s="1059"/>
    </row>
    <row r="126" ht="12.75">
      <c r="I126" s="1059"/>
    </row>
    <row r="127" ht="12.75">
      <c r="I127" s="1059"/>
    </row>
    <row r="128" ht="12.75">
      <c r="I128" s="1059"/>
    </row>
    <row r="129" ht="12.75">
      <c r="I129" s="1059"/>
    </row>
    <row r="130" ht="12.75">
      <c r="I130" s="1059"/>
    </row>
    <row r="131" ht="12.75">
      <c r="I131" s="1059"/>
    </row>
    <row r="132" ht="12.75">
      <c r="I132" s="1059"/>
    </row>
    <row r="133" ht="12.75">
      <c r="I133" s="1059"/>
    </row>
    <row r="134" ht="12.75">
      <c r="I134" s="1059"/>
    </row>
    <row r="135" ht="12.75">
      <c r="I135" s="1059"/>
    </row>
    <row r="136" ht="12.75">
      <c r="I136" s="1059"/>
    </row>
    <row r="137" ht="12.75">
      <c r="I137" s="1059"/>
    </row>
    <row r="138" ht="12.75">
      <c r="I138" s="1059"/>
    </row>
    <row r="139" ht="12.75">
      <c r="I139" s="1059"/>
    </row>
    <row r="140" ht="12.75">
      <c r="I140" s="1059"/>
    </row>
    <row r="141" ht="12.75">
      <c r="I141" s="1059"/>
    </row>
    <row r="142" ht="12.75">
      <c r="I142" s="1059"/>
    </row>
    <row r="143" ht="12.75">
      <c r="I143" s="1059"/>
    </row>
    <row r="144" ht="12.75">
      <c r="I144" s="1059"/>
    </row>
    <row r="145" ht="12.75">
      <c r="I145" s="1059"/>
    </row>
    <row r="146" ht="12.75">
      <c r="I146" s="1059"/>
    </row>
    <row r="147" ht="12.75">
      <c r="I147" s="1059"/>
    </row>
    <row r="148" ht="12.75">
      <c r="I148" s="1059"/>
    </row>
    <row r="149" ht="12.75">
      <c r="I149" s="1059"/>
    </row>
    <row r="150" ht="12.75">
      <c r="I150" s="1059"/>
    </row>
    <row r="151" ht="12.75">
      <c r="I151" s="1059"/>
    </row>
    <row r="152" ht="12.75">
      <c r="I152" s="1059"/>
    </row>
    <row r="153" ht="12.75">
      <c r="I153" s="1059"/>
    </row>
    <row r="154" ht="12.75">
      <c r="I154" s="1059"/>
    </row>
    <row r="155" ht="12.75">
      <c r="I155" s="1059"/>
    </row>
    <row r="156" ht="12.75">
      <c r="I156" s="1059"/>
    </row>
    <row r="157" ht="12.75">
      <c r="I157" s="1059"/>
    </row>
    <row r="158" ht="12.75">
      <c r="I158" s="1059"/>
    </row>
    <row r="159" ht="12.75">
      <c r="I159" s="1059"/>
    </row>
    <row r="160" ht="12.75">
      <c r="I160" s="1059"/>
    </row>
    <row r="161" ht="12.75">
      <c r="I161" s="1059"/>
    </row>
    <row r="162" ht="12.75">
      <c r="I162" s="1059"/>
    </row>
    <row r="163" ht="12.75">
      <c r="I163" s="1059"/>
    </row>
    <row r="164" ht="12.75">
      <c r="I164" s="1059"/>
    </row>
    <row r="165" ht="12.75">
      <c r="I165" s="1059"/>
    </row>
    <row r="166" ht="12.75">
      <c r="I166" s="1059"/>
    </row>
    <row r="167" ht="12.75">
      <c r="I167" s="1059"/>
    </row>
    <row r="168" ht="12.75">
      <c r="I168" s="1059"/>
    </row>
    <row r="169" ht="12.75">
      <c r="I169" s="1059"/>
    </row>
    <row r="170" ht="12.75">
      <c r="I170" s="1059"/>
    </row>
    <row r="171" ht="12.75">
      <c r="I171" s="1059"/>
    </row>
    <row r="172" ht="12.75">
      <c r="I172" s="1059"/>
    </row>
    <row r="173" ht="12.75">
      <c r="I173" s="1059"/>
    </row>
    <row r="174" ht="12.75">
      <c r="I174" s="1059"/>
    </row>
    <row r="175" ht="12.75">
      <c r="I175" s="1059"/>
    </row>
    <row r="176" ht="12.75">
      <c r="I176" s="1059"/>
    </row>
    <row r="177" ht="12.75">
      <c r="I177" s="1059"/>
    </row>
    <row r="178" ht="12.75">
      <c r="I178" s="1059"/>
    </row>
    <row r="179" ht="12.75">
      <c r="I179" s="1059"/>
    </row>
    <row r="180" ht="12.75">
      <c r="I180" s="1059"/>
    </row>
    <row r="181" ht="12.75">
      <c r="I181" s="1059"/>
    </row>
    <row r="182" ht="12.75">
      <c r="I182" s="1059"/>
    </row>
    <row r="183" ht="12.75">
      <c r="I183" s="1059"/>
    </row>
    <row r="184" ht="12.75">
      <c r="I184" s="1059"/>
    </row>
    <row r="185" ht="12.75">
      <c r="I185" s="1059"/>
    </row>
    <row r="186" ht="12.75">
      <c r="I186" s="1059"/>
    </row>
    <row r="187" ht="12.75">
      <c r="I187" s="1059"/>
    </row>
    <row r="188" ht="12.75">
      <c r="I188" s="1059"/>
    </row>
    <row r="189" ht="12.75">
      <c r="I189" s="1059"/>
    </row>
    <row r="190" ht="12.75">
      <c r="I190" s="1059"/>
    </row>
    <row r="191" ht="12.75">
      <c r="I191" s="1059"/>
    </row>
    <row r="192" ht="12.75">
      <c r="I192" s="1059"/>
    </row>
    <row r="193" ht="12.75">
      <c r="I193" s="1059"/>
    </row>
    <row r="194" ht="12.75">
      <c r="I194" s="1059"/>
    </row>
    <row r="195" ht="12.75">
      <c r="I195" s="1059"/>
    </row>
    <row r="196" ht="12.75">
      <c r="I196" s="1059"/>
    </row>
    <row r="197" ht="12.75">
      <c r="I197" s="1059"/>
    </row>
    <row r="198" ht="12.75">
      <c r="I198" s="1059"/>
    </row>
    <row r="199" ht="12.75">
      <c r="I199" s="1059"/>
    </row>
    <row r="200" ht="12.75">
      <c r="I200" s="1059"/>
    </row>
    <row r="201" ht="12.75">
      <c r="I201" s="1059"/>
    </row>
    <row r="202" ht="12.75">
      <c r="I202" s="1059"/>
    </row>
    <row r="203" ht="12.75">
      <c r="I203" s="1059"/>
    </row>
    <row r="204" ht="12.75">
      <c r="I204" s="1059"/>
    </row>
    <row r="205" ht="12.75">
      <c r="I205" s="1059"/>
    </row>
    <row r="206" ht="12.75">
      <c r="I206" s="1059"/>
    </row>
    <row r="207" ht="12.75">
      <c r="I207" s="1059"/>
    </row>
    <row r="208" ht="12.75">
      <c r="I208" s="1059"/>
    </row>
    <row r="209" ht="12.75">
      <c r="I209" s="1059"/>
    </row>
    <row r="210" ht="12.75">
      <c r="I210" s="1059"/>
    </row>
    <row r="211" ht="12.75">
      <c r="I211" s="1059"/>
    </row>
    <row r="212" ht="12.75">
      <c r="I212" s="1059"/>
    </row>
    <row r="213" ht="12.75">
      <c r="I213" s="1059"/>
    </row>
    <row r="214" ht="12.75">
      <c r="I214" s="1059"/>
    </row>
    <row r="215" ht="12.75">
      <c r="I215" s="1059"/>
    </row>
    <row r="216" ht="12.75">
      <c r="I216" s="1059"/>
    </row>
    <row r="217" ht="12.75">
      <c r="I217" s="1059"/>
    </row>
    <row r="218" ht="12.75">
      <c r="I218" s="1059"/>
    </row>
    <row r="219" ht="12.75">
      <c r="I219" s="1059"/>
    </row>
    <row r="220" ht="12.75">
      <c r="I220" s="1059"/>
    </row>
    <row r="221" ht="12.75">
      <c r="I221" s="1059"/>
    </row>
    <row r="222" ht="12.75">
      <c r="I222" s="1059"/>
    </row>
    <row r="223" ht="12.75">
      <c r="I223" s="1059"/>
    </row>
    <row r="224" ht="12.75">
      <c r="I224" s="1059"/>
    </row>
    <row r="225" ht="12.75">
      <c r="I225" s="1059"/>
    </row>
    <row r="226" ht="12.75">
      <c r="I226" s="1059"/>
    </row>
    <row r="227" ht="12.75">
      <c r="I227" s="1059"/>
    </row>
    <row r="228" ht="12.75">
      <c r="I228" s="1059"/>
    </row>
    <row r="229" ht="12.75">
      <c r="I229" s="1059"/>
    </row>
    <row r="230" ht="12.75">
      <c r="I230" s="1059"/>
    </row>
    <row r="231" ht="12.75">
      <c r="I231" s="1059"/>
    </row>
    <row r="232" ht="12.75">
      <c r="I232" s="1059"/>
    </row>
    <row r="233" ht="12.75">
      <c r="I233" s="1059"/>
    </row>
    <row r="234" ht="12.75">
      <c r="I234" s="1059"/>
    </row>
    <row r="235" ht="12.75">
      <c r="I235" s="1059"/>
    </row>
    <row r="236" ht="12.75">
      <c r="I236" s="1059"/>
    </row>
    <row r="237" ht="12.75">
      <c r="I237" s="1059"/>
    </row>
    <row r="238" ht="12.75">
      <c r="I238" s="1059"/>
    </row>
    <row r="239" ht="12.75">
      <c r="I239" s="1059"/>
    </row>
    <row r="240" ht="12.75">
      <c r="I240" s="1059"/>
    </row>
    <row r="241" ht="12.75">
      <c r="I241" s="1059"/>
    </row>
    <row r="242" ht="12.75">
      <c r="I242" s="1059"/>
    </row>
    <row r="243" ht="12.75">
      <c r="I243" s="1059"/>
    </row>
    <row r="244" ht="12.75">
      <c r="I244" s="1059"/>
    </row>
    <row r="245" ht="12.75">
      <c r="I245" s="1059"/>
    </row>
    <row r="246" ht="12.75">
      <c r="I246" s="1059"/>
    </row>
    <row r="247" ht="12.75">
      <c r="I247" s="1059"/>
    </row>
    <row r="248" ht="12.75">
      <c r="I248" s="1059"/>
    </row>
    <row r="249" ht="12.75">
      <c r="I249" s="1059"/>
    </row>
    <row r="250" ht="12.75">
      <c r="I250" s="1059"/>
    </row>
    <row r="251" ht="12.75">
      <c r="I251" s="1059"/>
    </row>
    <row r="252" ht="12.75">
      <c r="I252" s="1059"/>
    </row>
    <row r="253" ht="12.75">
      <c r="I253" s="1059"/>
    </row>
    <row r="254" ht="12.75">
      <c r="I254" s="1059"/>
    </row>
    <row r="255" ht="12.75">
      <c r="I255" s="1059"/>
    </row>
    <row r="256" ht="12.75">
      <c r="I256" s="1059"/>
    </row>
    <row r="257" ht="12.75">
      <c r="I257" s="1059"/>
    </row>
    <row r="258" ht="12.75">
      <c r="I258" s="1059"/>
    </row>
    <row r="259" ht="12.75">
      <c r="I259" s="1059"/>
    </row>
    <row r="260" ht="12.75">
      <c r="I260" s="1059"/>
    </row>
    <row r="261" ht="12.75">
      <c r="I261" s="1059"/>
    </row>
    <row r="262" ht="12.75">
      <c r="I262" s="1059"/>
    </row>
    <row r="263" ht="12.75">
      <c r="I263" s="1059"/>
    </row>
    <row r="264" ht="12.75">
      <c r="I264" s="1059"/>
    </row>
    <row r="265" ht="12.75">
      <c r="I265" s="1059"/>
    </row>
    <row r="266" ht="12.75">
      <c r="I266" s="1059"/>
    </row>
    <row r="267" ht="12.75">
      <c r="I267" s="1059"/>
    </row>
    <row r="268" ht="12.75">
      <c r="I268" s="1059"/>
    </row>
    <row r="269" ht="12.75">
      <c r="I269" s="1059"/>
    </row>
    <row r="270" ht="12.75">
      <c r="I270" s="1059"/>
    </row>
    <row r="271" ht="12.75">
      <c r="I271" s="1059"/>
    </row>
    <row r="272" ht="12.75">
      <c r="I272" s="1059"/>
    </row>
    <row r="273" ht="12.75">
      <c r="I273" s="1059"/>
    </row>
    <row r="274" ht="12.75">
      <c r="I274" s="1059"/>
    </row>
    <row r="275" ht="12.75">
      <c r="I275" s="1059"/>
    </row>
    <row r="276" ht="12.75">
      <c r="I276" s="1059"/>
    </row>
    <row r="277" ht="12.75">
      <c r="I277" s="1059"/>
    </row>
    <row r="278" ht="12.75">
      <c r="I278" s="1059"/>
    </row>
    <row r="279" ht="12.75">
      <c r="I279" s="1059"/>
    </row>
    <row r="280" ht="12.75">
      <c r="I280" s="1059"/>
    </row>
    <row r="281" ht="12.75">
      <c r="I281" s="1059"/>
    </row>
    <row r="282" ht="12.75">
      <c r="I282" s="1059"/>
    </row>
    <row r="283" ht="12.75">
      <c r="I283" s="1059"/>
    </row>
    <row r="284" ht="12.75">
      <c r="I284" s="1059"/>
    </row>
    <row r="285" ht="12.75">
      <c r="I285" s="1059"/>
    </row>
    <row r="286" ht="12.75">
      <c r="I286" s="1059"/>
    </row>
    <row r="287" ht="12.75">
      <c r="I287" s="1059"/>
    </row>
    <row r="288" ht="12.75">
      <c r="I288" s="1059"/>
    </row>
    <row r="289" ht="12.75">
      <c r="I289" s="1059"/>
    </row>
    <row r="290" ht="12.75">
      <c r="I290" s="1059"/>
    </row>
    <row r="291" ht="12.75">
      <c r="I291" s="1059"/>
    </row>
    <row r="292" ht="12.75">
      <c r="I292" s="1059"/>
    </row>
    <row r="293" ht="12.75">
      <c r="I293" s="1059"/>
    </row>
    <row r="294" ht="12.75">
      <c r="I294" s="1059"/>
    </row>
    <row r="295" ht="12.75">
      <c r="I295" s="1059"/>
    </row>
    <row r="296" ht="12.75">
      <c r="I296" s="1059"/>
    </row>
    <row r="297" ht="12.75">
      <c r="I297" s="1059"/>
    </row>
    <row r="298" ht="12.75">
      <c r="I298" s="1059"/>
    </row>
    <row r="299" ht="12.75">
      <c r="I299" s="1059"/>
    </row>
    <row r="300" ht="12.75">
      <c r="I300" s="1059"/>
    </row>
    <row r="301" ht="12.75">
      <c r="I301" s="1059"/>
    </row>
    <row r="302" ht="12.75">
      <c r="I302" s="1059"/>
    </row>
    <row r="303" ht="12.75">
      <c r="I303" s="1059"/>
    </row>
    <row r="304" ht="12.75">
      <c r="I304" s="1059"/>
    </row>
    <row r="305" ht="12.75">
      <c r="I305" s="1059"/>
    </row>
    <row r="306" ht="12.75">
      <c r="I306" s="1059"/>
    </row>
    <row r="307" ht="12.75">
      <c r="I307" s="1059"/>
    </row>
    <row r="308" ht="12.75">
      <c r="I308" s="1059"/>
    </row>
    <row r="309" ht="12.75">
      <c r="I309" s="1059"/>
    </row>
    <row r="310" ht="12.75">
      <c r="I310" s="1059"/>
    </row>
    <row r="311" ht="12.75">
      <c r="I311" s="1059"/>
    </row>
    <row r="312" ht="12.75">
      <c r="I312" s="1059"/>
    </row>
    <row r="313" ht="12.75">
      <c r="I313" s="1059"/>
    </row>
    <row r="314" ht="12.75">
      <c r="I314" s="1059"/>
    </row>
    <row r="315" ht="12.75">
      <c r="I315" s="1059"/>
    </row>
    <row r="316" ht="12.75">
      <c r="I316" s="1059"/>
    </row>
    <row r="317" ht="12.75">
      <c r="I317" s="1059"/>
    </row>
    <row r="318" ht="12.75">
      <c r="I318" s="1059"/>
    </row>
    <row r="319" ht="12.75">
      <c r="I319" s="1059"/>
    </row>
    <row r="320" ht="12.75">
      <c r="I320" s="1059"/>
    </row>
    <row r="321" ht="12.75">
      <c r="I321" s="1059"/>
    </row>
    <row r="322" ht="12.75">
      <c r="I322" s="1059"/>
    </row>
    <row r="323" ht="12.75">
      <c r="I323" s="1059"/>
    </row>
    <row r="324" ht="12.75">
      <c r="I324" s="1059"/>
    </row>
    <row r="325" ht="12.75">
      <c r="I325" s="1059"/>
    </row>
    <row r="326" ht="12.75">
      <c r="I326" s="1059"/>
    </row>
    <row r="327" ht="12.75">
      <c r="I327" s="1059"/>
    </row>
    <row r="328" ht="12.75">
      <c r="I328" s="1059"/>
    </row>
    <row r="329" ht="12.75">
      <c r="I329" s="1059"/>
    </row>
    <row r="330" ht="12.75">
      <c r="I330" s="1059"/>
    </row>
    <row r="331" ht="12.75">
      <c r="I331" s="1059"/>
    </row>
    <row r="332" ht="12.75">
      <c r="I332" s="1059"/>
    </row>
    <row r="333" ht="12.75">
      <c r="I333" s="1059"/>
    </row>
    <row r="334" ht="12.75">
      <c r="I334" s="1059"/>
    </row>
    <row r="335" ht="12.75">
      <c r="I335" s="1059"/>
    </row>
    <row r="336" ht="12.75">
      <c r="I336" s="1059"/>
    </row>
    <row r="337" ht="12.75">
      <c r="I337" s="1059"/>
    </row>
    <row r="338" ht="12.75">
      <c r="I338" s="1059"/>
    </row>
    <row r="339" ht="12.75">
      <c r="I339" s="756"/>
    </row>
    <row r="340" ht="12.75">
      <c r="I340" s="756"/>
    </row>
    <row r="341" ht="12.75">
      <c r="I341" s="756"/>
    </row>
    <row r="342" ht="12.75">
      <c r="I342" s="756"/>
    </row>
    <row r="343" ht="12.75">
      <c r="I343" s="756"/>
    </row>
    <row r="344" ht="12.75">
      <c r="I344" s="756"/>
    </row>
    <row r="345" ht="12.75">
      <c r="I345" s="756"/>
    </row>
    <row r="346" ht="12.75">
      <c r="I346" s="756"/>
    </row>
    <row r="347" ht="12.75">
      <c r="I347" s="756"/>
    </row>
    <row r="348" ht="12.75">
      <c r="I348" s="756"/>
    </row>
    <row r="349" ht="12.75">
      <c r="I349" s="756"/>
    </row>
    <row r="350" ht="12.75">
      <c r="I350" s="756"/>
    </row>
    <row r="351" ht="12.75">
      <c r="I351" s="756"/>
    </row>
    <row r="352" ht="12.75">
      <c r="I352" s="756"/>
    </row>
    <row r="353" ht="12.75">
      <c r="I353" s="756"/>
    </row>
    <row r="354" ht="12.75">
      <c r="I354" s="756"/>
    </row>
    <row r="355" ht="12.75">
      <c r="I355" s="756"/>
    </row>
    <row r="356" ht="12.75">
      <c r="I356" s="756"/>
    </row>
    <row r="357" ht="12.75">
      <c r="I357" s="756"/>
    </row>
    <row r="358" ht="12.75">
      <c r="I358" s="756"/>
    </row>
    <row r="359" ht="12.75">
      <c r="I359" s="756"/>
    </row>
    <row r="360" ht="12.75">
      <c r="I360" s="756"/>
    </row>
    <row r="361" ht="12.75">
      <c r="I361" s="756"/>
    </row>
    <row r="362" ht="12.75">
      <c r="I362" s="756"/>
    </row>
    <row r="363" ht="12.75">
      <c r="I363" s="756"/>
    </row>
    <row r="364" ht="12.75">
      <c r="I364" s="756"/>
    </row>
    <row r="365" ht="12.75">
      <c r="I365" s="756"/>
    </row>
    <row r="366" ht="12.75">
      <c r="I366" s="756"/>
    </row>
    <row r="367" ht="12.75">
      <c r="I367" s="756"/>
    </row>
    <row r="368" ht="12.75">
      <c r="I368" s="756"/>
    </row>
    <row r="369" ht="12.75">
      <c r="I369" s="756"/>
    </row>
    <row r="370" ht="12.75">
      <c r="I370" s="756"/>
    </row>
    <row r="371" ht="12.75">
      <c r="I371" s="756"/>
    </row>
    <row r="372" ht="12.75">
      <c r="I372" s="756"/>
    </row>
    <row r="373" ht="12.75">
      <c r="I373" s="756"/>
    </row>
    <row r="374" ht="12.75">
      <c r="I374" s="756"/>
    </row>
    <row r="375" ht="12.75">
      <c r="I375" s="756"/>
    </row>
    <row r="376" ht="12.75">
      <c r="I376" s="756"/>
    </row>
    <row r="377" ht="12.75">
      <c r="I377" s="756"/>
    </row>
    <row r="378" ht="12.75">
      <c r="I378" s="756"/>
    </row>
    <row r="379" ht="12.75">
      <c r="I379" s="756"/>
    </row>
    <row r="380" ht="12.75">
      <c r="I380" s="756"/>
    </row>
    <row r="381" ht="12.75">
      <c r="I381" s="756"/>
    </row>
    <row r="382" ht="12.75">
      <c r="I382" s="756"/>
    </row>
    <row r="383" ht="12.75">
      <c r="I383" s="756"/>
    </row>
    <row r="384" ht="12.75">
      <c r="I384" s="756"/>
    </row>
    <row r="385" ht="12.75">
      <c r="I385" s="756"/>
    </row>
    <row r="386" ht="12.75">
      <c r="I386" s="756"/>
    </row>
    <row r="387" ht="12.75">
      <c r="I387" s="756"/>
    </row>
    <row r="388" ht="12.75">
      <c r="I388" s="756"/>
    </row>
    <row r="389" ht="12.75">
      <c r="I389" s="756"/>
    </row>
    <row r="390" ht="12.75">
      <c r="I390" s="756"/>
    </row>
    <row r="391" ht="12.75">
      <c r="I391" s="756"/>
    </row>
    <row r="392" ht="12.75">
      <c r="I392" s="756"/>
    </row>
    <row r="393" ht="12.75">
      <c r="I393" s="756"/>
    </row>
    <row r="394" ht="12.75">
      <c r="I394" s="756"/>
    </row>
    <row r="395" ht="12.75">
      <c r="I395" s="756"/>
    </row>
    <row r="396" ht="12.75">
      <c r="I396" s="756"/>
    </row>
    <row r="397" ht="12.75">
      <c r="I397" s="756"/>
    </row>
    <row r="398" ht="12.75">
      <c r="I398" s="756"/>
    </row>
    <row r="399" ht="12.75">
      <c r="I399" s="756"/>
    </row>
    <row r="400" ht="12.75">
      <c r="I400" s="756"/>
    </row>
    <row r="401" ht="12.75">
      <c r="I401" s="756"/>
    </row>
    <row r="402" ht="12.75">
      <c r="I402" s="756"/>
    </row>
    <row r="403" ht="12.75">
      <c r="I403" s="756"/>
    </row>
    <row r="404" ht="12.75">
      <c r="I404" s="756"/>
    </row>
    <row r="405" ht="12.75">
      <c r="I405" s="756"/>
    </row>
    <row r="406" ht="12.75">
      <c r="I406" s="756"/>
    </row>
    <row r="407" ht="12.75">
      <c r="I407" s="756"/>
    </row>
    <row r="408" ht="12.75">
      <c r="I408" s="756"/>
    </row>
    <row r="409" ht="12.75">
      <c r="I409" s="756"/>
    </row>
    <row r="410" ht="12.75">
      <c r="I410" s="756"/>
    </row>
    <row r="411" ht="12.75">
      <c r="I411" s="756"/>
    </row>
    <row r="412" ht="12.75">
      <c r="I412" s="756"/>
    </row>
    <row r="413" ht="12.75">
      <c r="I413" s="756"/>
    </row>
    <row r="414" ht="12.75">
      <c r="I414" s="756"/>
    </row>
    <row r="415" ht="12.75">
      <c r="I415" s="756"/>
    </row>
    <row r="416" ht="12.75">
      <c r="I416" s="756"/>
    </row>
    <row r="417" ht="12.75">
      <c r="I417" s="756"/>
    </row>
    <row r="418" ht="12.75">
      <c r="I418" s="756"/>
    </row>
    <row r="419" ht="12.75">
      <c r="I419" s="756"/>
    </row>
    <row r="420" ht="12.75">
      <c r="I420" s="756"/>
    </row>
    <row r="421" ht="12.75">
      <c r="I421" s="756"/>
    </row>
    <row r="422" ht="12.75">
      <c r="I422" s="756"/>
    </row>
    <row r="423" ht="12.75">
      <c r="I423" s="756"/>
    </row>
    <row r="424" ht="12.75">
      <c r="I424" s="756"/>
    </row>
    <row r="425" ht="12.75">
      <c r="I425" s="756"/>
    </row>
    <row r="426" ht="12.75">
      <c r="I426" s="756"/>
    </row>
    <row r="427" ht="12.75">
      <c r="I427" s="756"/>
    </row>
    <row r="428" ht="12.75">
      <c r="I428" s="756"/>
    </row>
    <row r="429" ht="12.75">
      <c r="I429" s="756"/>
    </row>
    <row r="430" ht="12.75">
      <c r="I430" s="756"/>
    </row>
    <row r="431" ht="12.75">
      <c r="I431" s="756"/>
    </row>
    <row r="432" ht="12.75">
      <c r="I432" s="756"/>
    </row>
    <row r="433" ht="12.75">
      <c r="I433" s="756"/>
    </row>
    <row r="434" ht="12.75">
      <c r="I434" s="756"/>
    </row>
    <row r="435" ht="12.75">
      <c r="I435" s="756"/>
    </row>
    <row r="436" ht="12.75">
      <c r="I436" s="756"/>
    </row>
    <row r="437" ht="12.75">
      <c r="I437" s="756"/>
    </row>
    <row r="438" ht="12.75">
      <c r="I438" s="756"/>
    </row>
    <row r="439" ht="12.75">
      <c r="I439" s="756"/>
    </row>
    <row r="440" ht="12.75">
      <c r="I440" s="756"/>
    </row>
    <row r="441" ht="12.75">
      <c r="I441" s="756"/>
    </row>
    <row r="442" ht="12.75">
      <c r="I442" s="756"/>
    </row>
    <row r="443" ht="12.75">
      <c r="I443" s="756"/>
    </row>
    <row r="444" ht="12.75">
      <c r="I444" s="756"/>
    </row>
    <row r="445" ht="12.75">
      <c r="I445" s="756"/>
    </row>
    <row r="446" ht="12.75">
      <c r="I446" s="756"/>
    </row>
    <row r="447" ht="12.75">
      <c r="I447" s="756"/>
    </row>
    <row r="448" ht="12.75">
      <c r="I448" s="756"/>
    </row>
    <row r="449" ht="12.75">
      <c r="I449" s="756"/>
    </row>
    <row r="450" ht="12.75">
      <c r="I450" s="756"/>
    </row>
    <row r="451" ht="12.75">
      <c r="I451" s="756"/>
    </row>
    <row r="452" ht="12.75">
      <c r="I452" s="756"/>
    </row>
    <row r="453" ht="12.75">
      <c r="I453" s="756"/>
    </row>
    <row r="454" ht="12.75">
      <c r="I454" s="756"/>
    </row>
    <row r="455" ht="12.75">
      <c r="I455" s="756"/>
    </row>
    <row r="456" ht="12.75">
      <c r="I456" s="756"/>
    </row>
    <row r="457" ht="12.75">
      <c r="I457" s="756"/>
    </row>
    <row r="458" ht="12.75">
      <c r="I458" s="756"/>
    </row>
    <row r="459" ht="12.75">
      <c r="I459" s="756"/>
    </row>
    <row r="460" ht="12.75">
      <c r="I460" s="756"/>
    </row>
    <row r="461" ht="12.75">
      <c r="I461" s="756"/>
    </row>
    <row r="462" ht="12.75">
      <c r="I462" s="756"/>
    </row>
    <row r="463" ht="12.75">
      <c r="I463" s="756"/>
    </row>
    <row r="464" ht="12.75">
      <c r="I464" s="756"/>
    </row>
    <row r="465" ht="12.75">
      <c r="I465" s="756"/>
    </row>
    <row r="466" ht="12.75">
      <c r="I466" s="756"/>
    </row>
    <row r="467" ht="12.75">
      <c r="I467" s="756"/>
    </row>
    <row r="468" ht="12.75">
      <c r="I468" s="756"/>
    </row>
    <row r="469" ht="12.75">
      <c r="I469" s="756"/>
    </row>
    <row r="470" ht="12.75">
      <c r="I470" s="756"/>
    </row>
    <row r="471" ht="12.75">
      <c r="I471" s="756"/>
    </row>
    <row r="472" ht="12.75">
      <c r="I472" s="756"/>
    </row>
    <row r="473" ht="12.75">
      <c r="I473" s="756"/>
    </row>
    <row r="474" ht="12.75">
      <c r="I474" s="756"/>
    </row>
    <row r="475" ht="12.75">
      <c r="I475" s="756"/>
    </row>
    <row r="476" ht="12.75">
      <c r="I476" s="756"/>
    </row>
    <row r="477" ht="12.75">
      <c r="I477" s="756"/>
    </row>
    <row r="478" ht="12.75">
      <c r="I478" s="756"/>
    </row>
    <row r="479" ht="12.75">
      <c r="I479" s="756"/>
    </row>
    <row r="480" ht="12.75">
      <c r="I480" s="756"/>
    </row>
    <row r="481" ht="12.75">
      <c r="I481" s="756"/>
    </row>
    <row r="482" ht="12.75">
      <c r="I482" s="756"/>
    </row>
    <row r="483" ht="12.75">
      <c r="I483" s="756"/>
    </row>
    <row r="484" ht="12.75">
      <c r="I484" s="756"/>
    </row>
    <row r="485" ht="12.75">
      <c r="I485" s="756"/>
    </row>
    <row r="486" ht="12.75">
      <c r="I486" s="756"/>
    </row>
    <row r="487" ht="12.75">
      <c r="I487" s="756"/>
    </row>
    <row r="488" ht="12.75">
      <c r="I488" s="756"/>
    </row>
    <row r="489" ht="12.75">
      <c r="I489" s="756"/>
    </row>
    <row r="490" ht="12.75">
      <c r="I490" s="756"/>
    </row>
    <row r="491" ht="12.75">
      <c r="I491" s="756"/>
    </row>
    <row r="492" ht="12.75">
      <c r="I492" s="756"/>
    </row>
    <row r="493" ht="12.75">
      <c r="I493" s="756"/>
    </row>
    <row r="494" ht="12.75">
      <c r="I494" s="756"/>
    </row>
    <row r="495" ht="12.75">
      <c r="I495" s="756"/>
    </row>
    <row r="496" ht="12.75">
      <c r="I496" s="756"/>
    </row>
    <row r="497" ht="12.75">
      <c r="I497" s="756"/>
    </row>
    <row r="498" ht="12.75">
      <c r="I498" s="756"/>
    </row>
    <row r="499" ht="12.75">
      <c r="I499" s="756"/>
    </row>
    <row r="500" ht="12.75">
      <c r="I500" s="756"/>
    </row>
    <row r="501" ht="12.75">
      <c r="I501" s="756"/>
    </row>
    <row r="502" ht="12.75">
      <c r="I502" s="756"/>
    </row>
    <row r="503" ht="12.75">
      <c r="I503" s="756"/>
    </row>
    <row r="504" ht="12.75">
      <c r="I504" s="756"/>
    </row>
    <row r="505" ht="12.75">
      <c r="I505" s="756"/>
    </row>
    <row r="506" ht="12.75">
      <c r="I506" s="756"/>
    </row>
    <row r="507" ht="12.75">
      <c r="I507" s="756"/>
    </row>
    <row r="508" ht="12.75">
      <c r="I508" s="756"/>
    </row>
    <row r="509" ht="12.75">
      <c r="I509" s="756"/>
    </row>
    <row r="510" ht="12.75">
      <c r="I510" s="756"/>
    </row>
    <row r="511" ht="12.75">
      <c r="I511" s="756"/>
    </row>
    <row r="512" ht="12.75">
      <c r="I512" s="756"/>
    </row>
    <row r="513" ht="12.75">
      <c r="I513" s="756"/>
    </row>
    <row r="514" ht="12.75">
      <c r="I514" s="756"/>
    </row>
    <row r="515" ht="12.75">
      <c r="I515" s="756"/>
    </row>
    <row r="516" ht="12.75">
      <c r="I516" s="756"/>
    </row>
    <row r="517" ht="12.75">
      <c r="I517" s="756"/>
    </row>
    <row r="518" ht="12.75">
      <c r="I518" s="756"/>
    </row>
    <row r="519" ht="12.75">
      <c r="I519" s="756"/>
    </row>
    <row r="520" ht="12.75">
      <c r="I520" s="756"/>
    </row>
    <row r="521" ht="12.75">
      <c r="I521" s="756"/>
    </row>
    <row r="522" ht="12.75">
      <c r="I522" s="756"/>
    </row>
    <row r="523" ht="12.75">
      <c r="I523" s="756"/>
    </row>
    <row r="524" ht="12.75">
      <c r="I524" s="756"/>
    </row>
    <row r="525" ht="12.75">
      <c r="I525" s="756"/>
    </row>
    <row r="526" ht="12.75">
      <c r="I526" s="756"/>
    </row>
    <row r="527" ht="12.75">
      <c r="I527" s="756"/>
    </row>
    <row r="528" ht="12.75">
      <c r="I528" s="756"/>
    </row>
    <row r="529" ht="12.75">
      <c r="I529" s="756"/>
    </row>
    <row r="530" ht="12.75">
      <c r="I530" s="756"/>
    </row>
    <row r="531" ht="12.75">
      <c r="I531" s="756"/>
    </row>
    <row r="532" ht="12.75">
      <c r="I532" s="756"/>
    </row>
    <row r="533" ht="12.75">
      <c r="I533" s="756"/>
    </row>
    <row r="534" ht="12.75">
      <c r="I534" s="756"/>
    </row>
    <row r="535" ht="12.75">
      <c r="I535" s="756"/>
    </row>
    <row r="536" ht="12.75">
      <c r="I536" s="756"/>
    </row>
    <row r="537" ht="12.75">
      <c r="I537" s="756"/>
    </row>
    <row r="538" ht="12.75">
      <c r="I538" s="756"/>
    </row>
    <row r="539" ht="12.75">
      <c r="I539" s="756"/>
    </row>
    <row r="540" ht="12.75">
      <c r="I540" s="756"/>
    </row>
    <row r="541" ht="12.75">
      <c r="I541" s="756"/>
    </row>
    <row r="542" ht="12.75">
      <c r="I542" s="756"/>
    </row>
    <row r="543" ht="12.75">
      <c r="I543" s="756"/>
    </row>
    <row r="544" ht="12.75">
      <c r="I544" s="756"/>
    </row>
    <row r="545" ht="12.75">
      <c r="I545" s="756"/>
    </row>
    <row r="546" ht="12.75">
      <c r="I546" s="756"/>
    </row>
    <row r="547" ht="12.75">
      <c r="I547" s="756"/>
    </row>
    <row r="548" ht="12.75">
      <c r="I548" s="756"/>
    </row>
    <row r="549" ht="12.75">
      <c r="I549" s="756"/>
    </row>
    <row r="550" ht="12.75">
      <c r="I550" s="756"/>
    </row>
    <row r="551" ht="12.75">
      <c r="I551" s="756"/>
    </row>
    <row r="552" ht="12.75">
      <c r="I552" s="756"/>
    </row>
    <row r="553" ht="12.75">
      <c r="I553" s="756"/>
    </row>
    <row r="554" ht="12.75">
      <c r="I554" s="756"/>
    </row>
    <row r="555" ht="12.75">
      <c r="I555" s="756"/>
    </row>
    <row r="556" ht="12.75">
      <c r="I556" s="756"/>
    </row>
    <row r="557" ht="12.75">
      <c r="I557" s="756"/>
    </row>
    <row r="558" ht="12.75">
      <c r="I558" s="756"/>
    </row>
    <row r="559" ht="12.75">
      <c r="I559" s="756"/>
    </row>
    <row r="560" ht="12.75">
      <c r="I560" s="756"/>
    </row>
    <row r="561" ht="12.75">
      <c r="I561" s="756"/>
    </row>
    <row r="562" ht="12.75">
      <c r="I562" s="756"/>
    </row>
    <row r="563" ht="12.75">
      <c r="I563" s="756"/>
    </row>
    <row r="564" ht="12.75">
      <c r="I564" s="756"/>
    </row>
    <row r="565" ht="12.75">
      <c r="I565" s="756"/>
    </row>
    <row r="566" ht="12.75">
      <c r="I566" s="756"/>
    </row>
    <row r="567" ht="12.75">
      <c r="I567" s="756"/>
    </row>
    <row r="568" ht="12.75">
      <c r="I568" s="756"/>
    </row>
    <row r="569" ht="12.75">
      <c r="I569" s="756"/>
    </row>
    <row r="570" ht="12.75">
      <c r="I570" s="756"/>
    </row>
    <row r="571" ht="12.75">
      <c r="I571" s="756"/>
    </row>
    <row r="572" ht="12.75">
      <c r="I572" s="756"/>
    </row>
    <row r="573" ht="12.75">
      <c r="I573" s="756"/>
    </row>
    <row r="574" ht="12.75">
      <c r="I574" s="756"/>
    </row>
    <row r="575" ht="12.75">
      <c r="I575" s="756"/>
    </row>
    <row r="576" ht="12.75">
      <c r="I576" s="756"/>
    </row>
    <row r="577" ht="12.75">
      <c r="I577" s="756"/>
    </row>
    <row r="578" ht="12.75">
      <c r="I578" s="756"/>
    </row>
    <row r="579" ht="12.75">
      <c r="I579" s="756"/>
    </row>
    <row r="580" ht="12.75">
      <c r="I580" s="756"/>
    </row>
    <row r="581" ht="12.75">
      <c r="I581" s="756"/>
    </row>
    <row r="582" ht="12.75">
      <c r="I582" s="756"/>
    </row>
    <row r="583" ht="12.75">
      <c r="I583" s="756"/>
    </row>
    <row r="584" ht="12.75">
      <c r="I584" s="756"/>
    </row>
    <row r="585" ht="12.75">
      <c r="I585" s="756"/>
    </row>
    <row r="586" ht="12.75">
      <c r="I586" s="756"/>
    </row>
    <row r="587" ht="12.75">
      <c r="I587" s="756"/>
    </row>
    <row r="588" ht="12.75">
      <c r="I588" s="756"/>
    </row>
    <row r="589" ht="12.75">
      <c r="I589" s="756"/>
    </row>
    <row r="590" ht="12.75">
      <c r="I590" s="756"/>
    </row>
    <row r="591" ht="12.75">
      <c r="I591" s="756"/>
    </row>
    <row r="592" ht="12.75">
      <c r="I592" s="756"/>
    </row>
    <row r="593" ht="12.75">
      <c r="I593" s="756"/>
    </row>
    <row r="594" ht="12.75">
      <c r="I594" s="756"/>
    </row>
    <row r="595" ht="12.75">
      <c r="I595" s="756"/>
    </row>
    <row r="596" ht="12.75">
      <c r="I596" s="756"/>
    </row>
    <row r="597" ht="12.75">
      <c r="I597" s="756"/>
    </row>
    <row r="598" ht="12.75">
      <c r="I598" s="756"/>
    </row>
    <row r="599" ht="12.75">
      <c r="I599" s="756"/>
    </row>
    <row r="600" ht="12.75">
      <c r="I600" s="756"/>
    </row>
    <row r="601" ht="12.75">
      <c r="I601" s="756"/>
    </row>
    <row r="602" ht="12.75">
      <c r="I602" s="756"/>
    </row>
    <row r="603" ht="12.75">
      <c r="I603" s="756"/>
    </row>
    <row r="604" ht="12.75">
      <c r="I604" s="756"/>
    </row>
    <row r="605" ht="12.75">
      <c r="I605" s="756"/>
    </row>
    <row r="606" ht="12.75">
      <c r="I606" s="756"/>
    </row>
    <row r="607" ht="12.75">
      <c r="I607" s="756"/>
    </row>
    <row r="608" ht="12.75">
      <c r="I608" s="756"/>
    </row>
    <row r="609" ht="12.75">
      <c r="I609" s="756"/>
    </row>
    <row r="610" ht="12.75">
      <c r="I610" s="756"/>
    </row>
    <row r="611" ht="12.75">
      <c r="I611" s="756"/>
    </row>
    <row r="612" ht="12.75">
      <c r="I612" s="756"/>
    </row>
    <row r="613" ht="12.75">
      <c r="I613" s="756"/>
    </row>
    <row r="614" ht="12.75">
      <c r="I614" s="756"/>
    </row>
    <row r="615" ht="12.75">
      <c r="I615" s="756"/>
    </row>
    <row r="616" ht="12.75">
      <c r="I616" s="756"/>
    </row>
    <row r="617" ht="12.75">
      <c r="I617" s="756"/>
    </row>
    <row r="618" ht="12.75">
      <c r="I618" s="756"/>
    </row>
    <row r="619" ht="12.75">
      <c r="I619" s="756"/>
    </row>
    <row r="620" ht="12.75">
      <c r="I620" s="756"/>
    </row>
    <row r="621" ht="12.75">
      <c r="I621" s="756"/>
    </row>
    <row r="622" ht="12.75">
      <c r="I622" s="756"/>
    </row>
    <row r="623" ht="12.75">
      <c r="I623" s="756"/>
    </row>
    <row r="624" ht="12.75">
      <c r="I624" s="756"/>
    </row>
    <row r="625" ht="12.75">
      <c r="I625" s="756"/>
    </row>
    <row r="626" ht="12.75">
      <c r="I626" s="756"/>
    </row>
    <row r="627" ht="12.75">
      <c r="I627" s="756"/>
    </row>
    <row r="628" ht="12.75">
      <c r="I628" s="756"/>
    </row>
    <row r="629" ht="12.75">
      <c r="I629" s="756"/>
    </row>
    <row r="630" ht="12.75">
      <c r="I630" s="756"/>
    </row>
    <row r="631" ht="12.75">
      <c r="I631" s="756"/>
    </row>
    <row r="632" ht="12.75">
      <c r="I632" s="756"/>
    </row>
    <row r="633" ht="12.75">
      <c r="I633" s="756"/>
    </row>
    <row r="634" ht="12.75">
      <c r="I634" s="756"/>
    </row>
    <row r="635" ht="12.75">
      <c r="I635" s="756"/>
    </row>
    <row r="636" ht="12.75">
      <c r="I636" s="756"/>
    </row>
    <row r="637" ht="12.75">
      <c r="I637" s="756"/>
    </row>
    <row r="638" ht="12.75">
      <c r="I638" s="756"/>
    </row>
    <row r="639" ht="12.75">
      <c r="I639" s="756"/>
    </row>
    <row r="640" ht="12.75">
      <c r="I640" s="756"/>
    </row>
    <row r="641" ht="12.75">
      <c r="I641" s="756"/>
    </row>
    <row r="642" ht="12.75">
      <c r="I642" s="756"/>
    </row>
    <row r="643" ht="12.75">
      <c r="I643" s="756"/>
    </row>
    <row r="644" ht="12.75">
      <c r="I644" s="756"/>
    </row>
    <row r="645" ht="12.75">
      <c r="I645" s="756"/>
    </row>
    <row r="646" ht="12.75">
      <c r="I646" s="756"/>
    </row>
    <row r="647" ht="12.75">
      <c r="I647" s="756"/>
    </row>
    <row r="648" ht="12.75">
      <c r="I648" s="756"/>
    </row>
    <row r="649" ht="12.75">
      <c r="I649" s="756"/>
    </row>
    <row r="650" ht="12.75">
      <c r="I650" s="756"/>
    </row>
    <row r="651" ht="12.75">
      <c r="I651" s="756"/>
    </row>
    <row r="652" ht="12.75">
      <c r="I652" s="756"/>
    </row>
    <row r="653" ht="12.75">
      <c r="I653" s="756"/>
    </row>
    <row r="654" ht="12.75">
      <c r="I654" s="756"/>
    </row>
    <row r="655" ht="12.75">
      <c r="I655" s="756"/>
    </row>
    <row r="656" ht="12.75">
      <c r="I656" s="756"/>
    </row>
    <row r="657" ht="12.75">
      <c r="I657" s="756"/>
    </row>
    <row r="658" ht="12.75">
      <c r="I658" s="756"/>
    </row>
    <row r="659" ht="12.75">
      <c r="I659" s="756"/>
    </row>
    <row r="660" ht="12.75">
      <c r="I660" s="756"/>
    </row>
    <row r="661" ht="12.75">
      <c r="I661" s="756"/>
    </row>
    <row r="662" ht="12.75">
      <c r="I662" s="756"/>
    </row>
    <row r="663" ht="12.75">
      <c r="I663" s="756"/>
    </row>
    <row r="664" ht="12.75">
      <c r="I664" s="756"/>
    </row>
    <row r="665" ht="12.75">
      <c r="I665" s="756"/>
    </row>
    <row r="666" ht="12.75">
      <c r="I666" s="756"/>
    </row>
    <row r="667" ht="12.75">
      <c r="I667" s="756"/>
    </row>
    <row r="668" ht="12.75">
      <c r="I668" s="756"/>
    </row>
    <row r="669" ht="12.75">
      <c r="I669" s="756"/>
    </row>
    <row r="670" ht="12.75">
      <c r="I670" s="756"/>
    </row>
    <row r="671" ht="12.75">
      <c r="I671" s="756"/>
    </row>
    <row r="672" ht="12.75">
      <c r="I672" s="756"/>
    </row>
    <row r="673" ht="12.75">
      <c r="I673" s="756"/>
    </row>
    <row r="674" ht="12.75">
      <c r="I674" s="756"/>
    </row>
    <row r="675" ht="12.75">
      <c r="I675" s="756"/>
    </row>
    <row r="676" ht="12.75">
      <c r="I676" s="756"/>
    </row>
    <row r="677" ht="12.75">
      <c r="I677" s="756"/>
    </row>
    <row r="678" ht="12.75">
      <c r="I678" s="756"/>
    </row>
    <row r="679" ht="12.75">
      <c r="I679" s="756"/>
    </row>
    <row r="680" ht="12.75">
      <c r="I680" s="756"/>
    </row>
    <row r="681" ht="12.75">
      <c r="I681" s="756"/>
    </row>
    <row r="682" ht="12.75">
      <c r="I682" s="756"/>
    </row>
    <row r="683" ht="12.75">
      <c r="I683" s="756"/>
    </row>
    <row r="684" ht="12.75">
      <c r="I684" s="756"/>
    </row>
    <row r="685" ht="12.75">
      <c r="I685" s="756"/>
    </row>
    <row r="686" ht="12.75">
      <c r="I686" s="756"/>
    </row>
    <row r="687" ht="12.75">
      <c r="I687" s="756"/>
    </row>
    <row r="688" ht="12.75">
      <c r="I688" s="756"/>
    </row>
    <row r="689" ht="12.75">
      <c r="I689" s="756"/>
    </row>
    <row r="690" ht="12.75">
      <c r="I690" s="756"/>
    </row>
    <row r="691" ht="12.75">
      <c r="I691" s="756"/>
    </row>
    <row r="692" ht="12.75">
      <c r="I692" s="756"/>
    </row>
    <row r="693" ht="12.75">
      <c r="I693" s="756"/>
    </row>
    <row r="694" ht="12.75">
      <c r="I694" s="756"/>
    </row>
    <row r="695" ht="12.75">
      <c r="I695" s="756"/>
    </row>
    <row r="696" ht="12.75">
      <c r="I696" s="756"/>
    </row>
    <row r="697" ht="12.75">
      <c r="I697" s="756"/>
    </row>
    <row r="698" ht="12.75">
      <c r="I698" s="756"/>
    </row>
    <row r="699" ht="12.75">
      <c r="I699" s="756"/>
    </row>
    <row r="700" ht="12.75">
      <c r="I700" s="756"/>
    </row>
    <row r="701" ht="12.75">
      <c r="I701" s="756"/>
    </row>
    <row r="702" ht="12.75">
      <c r="I702" s="756"/>
    </row>
    <row r="703" ht="12.75">
      <c r="I703" s="756"/>
    </row>
    <row r="704" ht="12.75">
      <c r="I704" s="756"/>
    </row>
    <row r="705" ht="12.75">
      <c r="I705" s="756"/>
    </row>
    <row r="706" ht="12.75">
      <c r="I706" s="756"/>
    </row>
    <row r="707" ht="12.75">
      <c r="I707" s="756"/>
    </row>
    <row r="708" ht="12.75">
      <c r="I708" s="756"/>
    </row>
    <row r="709" ht="12.75">
      <c r="I709" s="756"/>
    </row>
    <row r="710" ht="12.75">
      <c r="I710" s="756"/>
    </row>
    <row r="711" ht="12.75">
      <c r="I711" s="756"/>
    </row>
    <row r="712" ht="12.75">
      <c r="I712" s="756"/>
    </row>
    <row r="713" ht="12.75">
      <c r="I713" s="756"/>
    </row>
    <row r="714" ht="12.75">
      <c r="I714" s="756"/>
    </row>
    <row r="715" ht="12.75">
      <c r="I715" s="756"/>
    </row>
    <row r="716" ht="12.75">
      <c r="I716" s="756"/>
    </row>
    <row r="717" ht="12.75">
      <c r="I717" s="756"/>
    </row>
    <row r="718" ht="12.75">
      <c r="I718" s="756"/>
    </row>
    <row r="719" ht="12.75">
      <c r="I719" s="756"/>
    </row>
    <row r="720" ht="12.75">
      <c r="I720" s="756"/>
    </row>
    <row r="721" ht="12.75">
      <c r="I721" s="756"/>
    </row>
    <row r="722" ht="12.75">
      <c r="I722" s="756"/>
    </row>
    <row r="723" ht="12.75">
      <c r="I723" s="756"/>
    </row>
    <row r="724" ht="12.75">
      <c r="I724" s="756"/>
    </row>
    <row r="725" ht="12.75">
      <c r="I725" s="756"/>
    </row>
    <row r="726" ht="12.75">
      <c r="I726" s="756"/>
    </row>
    <row r="727" ht="12.75">
      <c r="I727" s="756"/>
    </row>
    <row r="728" ht="12.75">
      <c r="I728" s="756"/>
    </row>
    <row r="729" ht="12.75">
      <c r="I729" s="756"/>
    </row>
    <row r="730" ht="12.75">
      <c r="I730" s="756"/>
    </row>
    <row r="731" ht="12.75">
      <c r="I731" s="756"/>
    </row>
    <row r="732" ht="12.75">
      <c r="I732" s="756"/>
    </row>
    <row r="733" ht="12.75">
      <c r="I733" s="756"/>
    </row>
    <row r="734" ht="12.75">
      <c r="I734" s="756"/>
    </row>
    <row r="735" ht="12.75">
      <c r="I735" s="756"/>
    </row>
    <row r="736" ht="12.75">
      <c r="I736" s="756"/>
    </row>
    <row r="737" ht="12.75">
      <c r="I737" s="756"/>
    </row>
    <row r="738" ht="12.75">
      <c r="I738" s="756"/>
    </row>
    <row r="739" ht="12.75">
      <c r="I739" s="756"/>
    </row>
    <row r="740" ht="12.75">
      <c r="I740" s="756"/>
    </row>
    <row r="741" ht="12.75">
      <c r="I741" s="756"/>
    </row>
    <row r="742" ht="12.75">
      <c r="I742" s="756"/>
    </row>
    <row r="743" ht="12.75">
      <c r="I743" s="756"/>
    </row>
    <row r="744" ht="12.75">
      <c r="I744" s="756"/>
    </row>
    <row r="745" ht="12.75">
      <c r="I745" s="756"/>
    </row>
    <row r="746" ht="12.75">
      <c r="I746" s="756"/>
    </row>
    <row r="747" ht="12.75">
      <c r="I747" s="756"/>
    </row>
    <row r="748" ht="12.75">
      <c r="I748" s="756"/>
    </row>
    <row r="749" ht="12.75">
      <c r="I749" s="756"/>
    </row>
    <row r="750" ht="12.75">
      <c r="I750" s="756"/>
    </row>
    <row r="751" ht="12.75">
      <c r="I751" s="756"/>
    </row>
    <row r="752" ht="12.75">
      <c r="I752" s="756"/>
    </row>
    <row r="753" ht="12.75">
      <c r="I753" s="756"/>
    </row>
    <row r="754" ht="12.75">
      <c r="I754" s="756"/>
    </row>
    <row r="755" ht="12.75">
      <c r="I755" s="756"/>
    </row>
    <row r="756" ht="12.75">
      <c r="I756" s="756"/>
    </row>
    <row r="757" ht="12.75">
      <c r="I757" s="756"/>
    </row>
    <row r="758" ht="12.75">
      <c r="I758" s="756"/>
    </row>
    <row r="759" ht="12.75">
      <c r="I759" s="756"/>
    </row>
    <row r="760" ht="12.75">
      <c r="I760" s="756"/>
    </row>
    <row r="761" ht="12.75">
      <c r="I761" s="756"/>
    </row>
    <row r="762" ht="12.75">
      <c r="I762" s="756"/>
    </row>
    <row r="763" ht="12.75">
      <c r="I763" s="756"/>
    </row>
    <row r="764" ht="12.75">
      <c r="I764" s="756"/>
    </row>
    <row r="765" ht="12.75">
      <c r="I765" s="756"/>
    </row>
    <row r="766" ht="12.75">
      <c r="I766" s="756"/>
    </row>
    <row r="767" ht="12.75">
      <c r="I767" s="756"/>
    </row>
    <row r="768" ht="12.75">
      <c r="I768" s="756"/>
    </row>
    <row r="769" ht="12.75">
      <c r="I769" s="756"/>
    </row>
    <row r="770" ht="12.75">
      <c r="I770" s="756"/>
    </row>
    <row r="771" ht="12.75">
      <c r="I771" s="756"/>
    </row>
    <row r="772" ht="12.75">
      <c r="I772" s="756"/>
    </row>
    <row r="773" ht="12.75">
      <c r="I773" s="756"/>
    </row>
    <row r="774" ht="12.75">
      <c r="I774" s="756"/>
    </row>
    <row r="775" ht="12.75">
      <c r="I775" s="756"/>
    </row>
    <row r="776" ht="12.75">
      <c r="I776" s="756"/>
    </row>
    <row r="777" ht="12.75">
      <c r="I777" s="756"/>
    </row>
    <row r="778" ht="12.75">
      <c r="I778" s="756"/>
    </row>
    <row r="779" ht="12.75">
      <c r="I779" s="756"/>
    </row>
    <row r="780" ht="12.75">
      <c r="I780" s="756"/>
    </row>
    <row r="781" ht="12.75">
      <c r="I781" s="756"/>
    </row>
  </sheetData>
  <mergeCells count="10">
    <mergeCell ref="A1:I1"/>
    <mergeCell ref="A2:I2"/>
    <mergeCell ref="H3:I3"/>
    <mergeCell ref="B4:B5"/>
    <mergeCell ref="C4:C5"/>
    <mergeCell ref="D4:D5"/>
    <mergeCell ref="E4:E5"/>
    <mergeCell ref="F4:I4"/>
    <mergeCell ref="F5:G5"/>
    <mergeCell ref="H5:I5"/>
  </mergeCells>
  <printOptions horizontalCentered="1"/>
  <pageMargins left="0.75" right="0.75" top="1" bottom="1" header="0.5" footer="0.5"/>
  <pageSetup fitToHeight="1" fitToWidth="1" horizontalDpi="600" verticalDpi="600" orientation="portrait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workbookViewId="0" topLeftCell="A1">
      <selection activeCell="A9" sqref="A9"/>
    </sheetView>
  </sheetViews>
  <sheetFormatPr defaultColWidth="9.140625" defaultRowHeight="12.75"/>
  <cols>
    <col min="1" max="1" width="49.28125" style="33" customWidth="1"/>
    <col min="2" max="5" width="8.421875" style="33" bestFit="1" customWidth="1"/>
    <col min="6" max="6" width="9.8515625" style="33" customWidth="1"/>
    <col min="7" max="9" width="11.140625" style="33" customWidth="1"/>
    <col min="10" max="16384" width="9.140625" style="33" customWidth="1"/>
  </cols>
  <sheetData>
    <row r="1" spans="1:9" ht="12.75">
      <c r="A1" s="1586" t="s">
        <v>927</v>
      </c>
      <c r="B1" s="1586"/>
      <c r="C1" s="1586"/>
      <c r="D1" s="1586"/>
      <c r="E1" s="1586"/>
      <c r="F1" s="1586"/>
      <c r="G1" s="1586"/>
      <c r="H1" s="1586"/>
      <c r="I1" s="1586"/>
    </row>
    <row r="2" spans="1:9" s="927" customFormat="1" ht="15.75">
      <c r="A2" s="1587" t="s">
        <v>854</v>
      </c>
      <c r="B2" s="1587"/>
      <c r="C2" s="1587"/>
      <c r="D2" s="1587"/>
      <c r="E2" s="1587"/>
      <c r="F2" s="1587"/>
      <c r="G2" s="1587"/>
      <c r="H2" s="1587"/>
      <c r="I2" s="1587"/>
    </row>
    <row r="3" spans="1:9" ht="13.5" thickBot="1">
      <c r="A3" s="928"/>
      <c r="B3" s="928"/>
      <c r="C3" s="928"/>
      <c r="D3" s="928"/>
      <c r="E3" s="928"/>
      <c r="F3" s="928"/>
      <c r="G3" s="928"/>
      <c r="I3" s="929" t="s">
        <v>595</v>
      </c>
    </row>
    <row r="4" spans="1:9" ht="13.5" thickTop="1">
      <c r="A4" s="474"/>
      <c r="B4" s="1093">
        <f>'[2]MS'!B5</f>
        <v>2008</v>
      </c>
      <c r="C4" s="1093">
        <f>'[2]MS'!C5</f>
        <v>2009</v>
      </c>
      <c r="D4" s="1093">
        <f>'[2]MS'!D5</f>
        <v>2009</v>
      </c>
      <c r="E4" s="1093">
        <f>'[2]MS'!E5</f>
        <v>2010</v>
      </c>
      <c r="F4" s="1594" t="s">
        <v>199</v>
      </c>
      <c r="G4" s="1595"/>
      <c r="H4" s="1595"/>
      <c r="I4" s="1596"/>
    </row>
    <row r="5" spans="1:9" ht="12.75">
      <c r="A5" s="583" t="s">
        <v>928</v>
      </c>
      <c r="B5" s="834" t="s">
        <v>358</v>
      </c>
      <c r="C5" s="834" t="str">
        <f>'[3]A&amp;L of Com'!C6</f>
        <v>Jun</v>
      </c>
      <c r="D5" s="834" t="s">
        <v>358</v>
      </c>
      <c r="E5" s="834" t="str">
        <f>C5</f>
        <v>Jun</v>
      </c>
      <c r="F5" s="1588" t="str">
        <f>'[2]MS'!F5</f>
        <v>2008/09</v>
      </c>
      <c r="G5" s="1589"/>
      <c r="H5" s="1588" t="str">
        <f>'[2]MS'!I5</f>
        <v>2009/10</v>
      </c>
      <c r="I5" s="1590"/>
    </row>
    <row r="6" spans="1:9" ht="12.75">
      <c r="A6" s="1094"/>
      <c r="B6" s="131"/>
      <c r="C6" s="131"/>
      <c r="D6" s="131"/>
      <c r="E6" s="834"/>
      <c r="F6" s="113" t="s">
        <v>1557</v>
      </c>
      <c r="G6" s="113" t="s">
        <v>164</v>
      </c>
      <c r="H6" s="113" t="s">
        <v>1557</v>
      </c>
      <c r="I6" s="504" t="s">
        <v>164</v>
      </c>
    </row>
    <row r="7" spans="1:10" s="928" customFormat="1" ht="12.75">
      <c r="A7" s="1074" t="s">
        <v>929</v>
      </c>
      <c r="B7" s="71">
        <v>13880.233353044063</v>
      </c>
      <c r="C7" s="71">
        <v>13663.485801620001</v>
      </c>
      <c r="D7" s="71">
        <v>13376.255219329998</v>
      </c>
      <c r="E7" s="789">
        <v>14336.704141520526</v>
      </c>
      <c r="F7" s="71">
        <v>-216.74755142406138</v>
      </c>
      <c r="G7" s="71">
        <v>-1.561555529443074</v>
      </c>
      <c r="H7" s="71">
        <v>960.4489221905278</v>
      </c>
      <c r="I7" s="1075">
        <v>7.180252667447501</v>
      </c>
      <c r="J7" s="930"/>
    </row>
    <row r="8" spans="1:9" s="27" customFormat="1" ht="12.75">
      <c r="A8" s="1076" t="s">
        <v>930</v>
      </c>
      <c r="B8" s="851">
        <v>825.7310169071221</v>
      </c>
      <c r="C8" s="851">
        <v>887.6565635499999</v>
      </c>
      <c r="D8" s="851">
        <v>746.10944347</v>
      </c>
      <c r="E8" s="1210">
        <v>712.2320316835091</v>
      </c>
      <c r="F8" s="118">
        <v>61.92554664287775</v>
      </c>
      <c r="G8" s="851">
        <v>7.4994817167977486</v>
      </c>
      <c r="H8" s="851">
        <v>-33.877411786490825</v>
      </c>
      <c r="I8" s="879">
        <v>-4.540541884704478</v>
      </c>
    </row>
    <row r="9" spans="1:9" s="27" customFormat="1" ht="12.75">
      <c r="A9" s="1077" t="s">
        <v>931</v>
      </c>
      <c r="B9" s="931">
        <v>714.6877405269396</v>
      </c>
      <c r="C9" s="931">
        <v>659.76579512</v>
      </c>
      <c r="D9" s="931">
        <v>721.41223423</v>
      </c>
      <c r="E9" s="1211">
        <v>884.2988565582912</v>
      </c>
      <c r="F9" s="1100">
        <v>-54.921945406939585</v>
      </c>
      <c r="G9" s="931">
        <v>-7.684747098984182</v>
      </c>
      <c r="H9" s="931">
        <v>162.8866223282912</v>
      </c>
      <c r="I9" s="1078">
        <v>22.5788550012807</v>
      </c>
    </row>
    <row r="10" spans="1:9" s="27" customFormat="1" ht="12.75">
      <c r="A10" s="1077" t="s">
        <v>932</v>
      </c>
      <c r="B10" s="931">
        <v>896.69607079</v>
      </c>
      <c r="C10" s="931">
        <v>917.4009025999998</v>
      </c>
      <c r="D10" s="931">
        <v>769.22578507</v>
      </c>
      <c r="E10" s="1211">
        <v>923.643755800074</v>
      </c>
      <c r="F10" s="1100">
        <v>20.704831809999746</v>
      </c>
      <c r="G10" s="931">
        <v>2.3090133306548943</v>
      </c>
      <c r="H10" s="931">
        <v>154.417970730074</v>
      </c>
      <c r="I10" s="1078">
        <v>20.07446626558701</v>
      </c>
    </row>
    <row r="11" spans="1:9" s="27" customFormat="1" ht="12.75">
      <c r="A11" s="1077" t="s">
        <v>933</v>
      </c>
      <c r="B11" s="931">
        <v>32.480778889999996</v>
      </c>
      <c r="C11" s="931">
        <v>62.39042286</v>
      </c>
      <c r="D11" s="931">
        <v>56.1373872</v>
      </c>
      <c r="E11" s="1211">
        <v>56.819071638062994</v>
      </c>
      <c r="F11" s="1100">
        <v>29.909643970000005</v>
      </c>
      <c r="G11" s="931">
        <v>92.08413403906525</v>
      </c>
      <c r="H11" s="931">
        <v>0.6816844380629945</v>
      </c>
      <c r="I11" s="1078">
        <v>1.2143145095698265</v>
      </c>
    </row>
    <row r="12" spans="1:9" s="27" customFormat="1" ht="12.75">
      <c r="A12" s="1079" t="s">
        <v>934</v>
      </c>
      <c r="B12" s="846">
        <v>11410.63774593</v>
      </c>
      <c r="C12" s="846">
        <v>11136.272117490002</v>
      </c>
      <c r="D12" s="846">
        <v>11083.370369359998</v>
      </c>
      <c r="E12" s="1211">
        <v>11759.710425840587</v>
      </c>
      <c r="F12" s="847">
        <v>-274.36562843999855</v>
      </c>
      <c r="G12" s="846">
        <v>-2.4044723401885277</v>
      </c>
      <c r="H12" s="846">
        <v>676.3400564805888</v>
      </c>
      <c r="I12" s="877">
        <v>6.102295907663001</v>
      </c>
    </row>
    <row r="13" spans="1:9" s="928" customFormat="1" ht="12.75">
      <c r="A13" s="1074" t="s">
        <v>935</v>
      </c>
      <c r="B13" s="71">
        <v>1954.9855188013</v>
      </c>
      <c r="C13" s="71">
        <v>1764.0297787000004</v>
      </c>
      <c r="D13" s="71">
        <v>1709.3661756</v>
      </c>
      <c r="E13" s="787">
        <v>2425.914229995463</v>
      </c>
      <c r="F13" s="72">
        <v>-190.95574010129963</v>
      </c>
      <c r="G13" s="71">
        <v>-9.767629389827102</v>
      </c>
      <c r="H13" s="71">
        <v>716.5480543954629</v>
      </c>
      <c r="I13" s="1075">
        <v>41.918932562471554</v>
      </c>
    </row>
    <row r="14" spans="1:9" s="27" customFormat="1" ht="12.75">
      <c r="A14" s="1076" t="s">
        <v>936</v>
      </c>
      <c r="B14" s="851">
        <v>1183.214</v>
      </c>
      <c r="C14" s="851">
        <v>1117.8600888800001</v>
      </c>
      <c r="D14" s="851">
        <v>1062.3656139199998</v>
      </c>
      <c r="E14" s="1211">
        <v>1437.3637913237203</v>
      </c>
      <c r="F14" s="118">
        <v>-65.3539111199998</v>
      </c>
      <c r="G14" s="851">
        <v>-5.523422738405715</v>
      </c>
      <c r="H14" s="851">
        <v>374.99817740372055</v>
      </c>
      <c r="I14" s="879">
        <v>35.298410687449014</v>
      </c>
    </row>
    <row r="15" spans="1:9" s="27" customFormat="1" ht="12.75">
      <c r="A15" s="1077" t="s">
        <v>937</v>
      </c>
      <c r="B15" s="931">
        <v>27.391</v>
      </c>
      <c r="C15" s="931">
        <v>49.210612760000004</v>
      </c>
      <c r="D15" s="931">
        <v>54.034304320000004</v>
      </c>
      <c r="E15" s="1211">
        <v>54.25684374</v>
      </c>
      <c r="F15" s="1100">
        <v>21.819612760000005</v>
      </c>
      <c r="G15" s="931">
        <v>79.65978883574898</v>
      </c>
      <c r="H15" s="931">
        <v>0.22253941999999682</v>
      </c>
      <c r="I15" s="1078">
        <v>0.41184840408434226</v>
      </c>
    </row>
    <row r="16" spans="1:9" s="27" customFormat="1" ht="12.75">
      <c r="A16" s="1077" t="s">
        <v>938</v>
      </c>
      <c r="B16" s="931">
        <v>101.71045168</v>
      </c>
      <c r="C16" s="931">
        <v>139.85950938</v>
      </c>
      <c r="D16" s="931">
        <v>116.40138019000001</v>
      </c>
      <c r="E16" s="1211">
        <v>69.50839897</v>
      </c>
      <c r="F16" s="1100">
        <v>38.149057699999986</v>
      </c>
      <c r="G16" s="931">
        <v>37.507509867347764</v>
      </c>
      <c r="H16" s="931">
        <v>-46.89298122000001</v>
      </c>
      <c r="I16" s="1078">
        <v>-40.28558866179884</v>
      </c>
    </row>
    <row r="17" spans="1:9" s="27" customFormat="1" ht="12.75">
      <c r="A17" s="1077" t="s">
        <v>939</v>
      </c>
      <c r="B17" s="931">
        <v>13.795</v>
      </c>
      <c r="C17" s="931">
        <v>19.99022187</v>
      </c>
      <c r="D17" s="931">
        <v>18.417001</v>
      </c>
      <c r="E17" s="1211">
        <v>14.014616422013209</v>
      </c>
      <c r="F17" s="1100">
        <v>6.195221869999999</v>
      </c>
      <c r="G17" s="931">
        <v>44.909183544762584</v>
      </c>
      <c r="H17" s="931">
        <v>-4.4023845779867905</v>
      </c>
      <c r="I17" s="1078">
        <v>-23.903916701675755</v>
      </c>
    </row>
    <row r="18" spans="1:9" s="27" customFormat="1" ht="12.75">
      <c r="A18" s="1077" t="s">
        <v>940</v>
      </c>
      <c r="B18" s="931">
        <v>3.3560000000000003</v>
      </c>
      <c r="C18" s="931">
        <v>3.65</v>
      </c>
      <c r="D18" s="931">
        <v>3.65</v>
      </c>
      <c r="E18" s="1211">
        <v>6.387695190890653</v>
      </c>
      <c r="F18" s="1100">
        <v>0.2939999999999996</v>
      </c>
      <c r="G18" s="931">
        <v>8.760429082240751</v>
      </c>
      <c r="H18" s="931">
        <v>2.7376951908906535</v>
      </c>
      <c r="I18" s="1078">
        <v>75.00534769563434</v>
      </c>
    </row>
    <row r="19" spans="1:9" s="27" customFormat="1" ht="12.75">
      <c r="A19" s="1077" t="s">
        <v>941</v>
      </c>
      <c r="B19" s="931">
        <v>506.4930671213</v>
      </c>
      <c r="C19" s="931">
        <v>150.9952846</v>
      </c>
      <c r="D19" s="931">
        <v>173.79593448000003</v>
      </c>
      <c r="E19" s="1211">
        <v>354.4024144113369</v>
      </c>
      <c r="F19" s="1100">
        <v>-355.4977825213</v>
      </c>
      <c r="G19" s="931">
        <v>-70.18808461521584</v>
      </c>
      <c r="H19" s="931">
        <v>180.60647993133688</v>
      </c>
      <c r="I19" s="1078">
        <v>103.9187023975642</v>
      </c>
    </row>
    <row r="20" spans="1:9" s="27" customFormat="1" ht="12.75">
      <c r="A20" s="1079" t="s">
        <v>942</v>
      </c>
      <c r="B20" s="846">
        <v>119.02600000000002</v>
      </c>
      <c r="C20" s="846">
        <v>282.46406121000007</v>
      </c>
      <c r="D20" s="846">
        <v>280.70194168999996</v>
      </c>
      <c r="E20" s="1211">
        <v>489.98046993750165</v>
      </c>
      <c r="F20" s="847">
        <v>163.43806121000006</v>
      </c>
      <c r="G20" s="846">
        <v>137.3129074403912</v>
      </c>
      <c r="H20" s="846">
        <v>209.2785282475017</v>
      </c>
      <c r="I20" s="877">
        <v>74.55542593952683</v>
      </c>
    </row>
    <row r="21" spans="1:9" s="928" customFormat="1" ht="12.75">
      <c r="A21" s="1074" t="s">
        <v>943</v>
      </c>
      <c r="B21" s="71">
        <v>74889.7548389199</v>
      </c>
      <c r="C21" s="71">
        <v>85539.3734346965</v>
      </c>
      <c r="D21" s="71">
        <v>87878.03042685952</v>
      </c>
      <c r="E21" s="787">
        <v>98530.81856282559</v>
      </c>
      <c r="F21" s="72">
        <v>10649.618595776614</v>
      </c>
      <c r="G21" s="71">
        <v>14.220394523500365</v>
      </c>
      <c r="H21" s="71">
        <v>10652.788135966068</v>
      </c>
      <c r="I21" s="1075">
        <v>12.122242708696497</v>
      </c>
    </row>
    <row r="22" spans="1:9" s="27" customFormat="1" ht="12.75">
      <c r="A22" s="1076" t="s">
        <v>944</v>
      </c>
      <c r="B22" s="851">
        <v>15366.53409425903</v>
      </c>
      <c r="C22" s="851">
        <v>16627.042252080006</v>
      </c>
      <c r="D22" s="851">
        <v>17877.220434752508</v>
      </c>
      <c r="E22" s="1211">
        <v>20089.586798380886</v>
      </c>
      <c r="F22" s="118">
        <v>1260.5081578209756</v>
      </c>
      <c r="G22" s="851">
        <v>8.202943813412707</v>
      </c>
      <c r="H22" s="851">
        <v>2212.366363628378</v>
      </c>
      <c r="I22" s="879">
        <v>12.375337495574188</v>
      </c>
    </row>
    <row r="23" spans="1:9" s="27" customFormat="1" ht="12.75">
      <c r="A23" s="1077" t="s">
        <v>945</v>
      </c>
      <c r="B23" s="931">
        <v>1268.17308322</v>
      </c>
      <c r="C23" s="931">
        <v>1659.82775339</v>
      </c>
      <c r="D23" s="931">
        <v>1787.68282697</v>
      </c>
      <c r="E23" s="1211">
        <v>5374.113841693962</v>
      </c>
      <c r="F23" s="1100">
        <v>391.6546701699999</v>
      </c>
      <c r="G23" s="931">
        <v>30.883376674070007</v>
      </c>
      <c r="H23" s="931">
        <v>3586.431014723962</v>
      </c>
      <c r="I23" s="1078">
        <v>200.6189778531753</v>
      </c>
    </row>
    <row r="24" spans="1:9" s="27" customFormat="1" ht="12.75">
      <c r="A24" s="1077" t="s">
        <v>946</v>
      </c>
      <c r="B24" s="931">
        <v>2367.0334193393414</v>
      </c>
      <c r="C24" s="931">
        <v>2450.9452289</v>
      </c>
      <c r="D24" s="931">
        <v>2357.0178607099997</v>
      </c>
      <c r="E24" s="1499">
        <v>2949.6360303728943</v>
      </c>
      <c r="F24" s="1100">
        <v>83.91180956065864</v>
      </c>
      <c r="G24" s="931">
        <v>3.5450200607678415</v>
      </c>
      <c r="H24" s="931">
        <v>592.6181696628946</v>
      </c>
      <c r="I24" s="1078">
        <v>25.142710182280144</v>
      </c>
    </row>
    <row r="25" spans="1:9" s="27" customFormat="1" ht="12.75">
      <c r="A25" s="1077" t="s">
        <v>947</v>
      </c>
      <c r="B25" s="931">
        <v>1242.41473496</v>
      </c>
      <c r="C25" s="931">
        <v>1460.52676399</v>
      </c>
      <c r="D25" s="931">
        <v>1531.3638139299999</v>
      </c>
      <c r="E25" s="1211">
        <v>1915.7557154098945</v>
      </c>
      <c r="F25" s="1100">
        <v>218.11202903000003</v>
      </c>
      <c r="G25" s="931">
        <v>17.555492774884243</v>
      </c>
      <c r="H25" s="931">
        <v>384.3919014798946</v>
      </c>
      <c r="I25" s="1078">
        <v>25.10127887202809</v>
      </c>
    </row>
    <row r="26" spans="1:9" s="27" customFormat="1" ht="12.75">
      <c r="A26" s="1077" t="s">
        <v>948</v>
      </c>
      <c r="B26" s="931">
        <v>1124.6186843793414</v>
      </c>
      <c r="C26" s="931">
        <v>990.4184649100001</v>
      </c>
      <c r="D26" s="931">
        <v>825.6540467799999</v>
      </c>
      <c r="E26" s="1211">
        <v>1033.880314963</v>
      </c>
      <c r="F26" s="1100">
        <v>-134.20021946934128</v>
      </c>
      <c r="G26" s="931">
        <v>-11.932953038514043</v>
      </c>
      <c r="H26" s="931">
        <v>208.22626818300012</v>
      </c>
      <c r="I26" s="1078">
        <v>25.219554000258317</v>
      </c>
    </row>
    <row r="27" spans="1:9" s="27" customFormat="1" ht="12.75">
      <c r="A27" s="1077" t="s">
        <v>949</v>
      </c>
      <c r="B27" s="931">
        <v>98.133</v>
      </c>
      <c r="C27" s="931">
        <v>235.40362375000004</v>
      </c>
      <c r="D27" s="931">
        <v>259.36962176000003</v>
      </c>
      <c r="E27" s="1211">
        <v>61.53694961000001</v>
      </c>
      <c r="F27" s="1100">
        <v>137.27062375000003</v>
      </c>
      <c r="G27" s="931">
        <v>139.88222488867152</v>
      </c>
      <c r="H27" s="931">
        <v>-197.83267215</v>
      </c>
      <c r="I27" s="1078">
        <v>-76.27441903472358</v>
      </c>
    </row>
    <row r="28" spans="1:9" s="27" customFormat="1" ht="12.75">
      <c r="A28" s="1077" t="s">
        <v>950</v>
      </c>
      <c r="B28" s="931">
        <v>1079.4154555421314</v>
      </c>
      <c r="C28" s="931">
        <v>1919.2246809399999</v>
      </c>
      <c r="D28" s="931">
        <v>2017.1857115299997</v>
      </c>
      <c r="E28" s="1211">
        <v>3189.1770305572695</v>
      </c>
      <c r="F28" s="1100">
        <v>839.8092253978684</v>
      </c>
      <c r="G28" s="931">
        <v>77.80222351699403</v>
      </c>
      <c r="H28" s="931">
        <v>1171.9913190272698</v>
      </c>
      <c r="I28" s="1078">
        <v>58.10031829634244</v>
      </c>
    </row>
    <row r="29" spans="1:9" s="27" customFormat="1" ht="12.75">
      <c r="A29" s="1077" t="s">
        <v>951</v>
      </c>
      <c r="B29" s="931">
        <v>541.9159999999999</v>
      </c>
      <c r="C29" s="931">
        <v>515.3074089600001</v>
      </c>
      <c r="D29" s="931">
        <v>505.04867823000006</v>
      </c>
      <c r="E29" s="1211">
        <v>37.153</v>
      </c>
      <c r="F29" s="1100">
        <v>-26.60859103999985</v>
      </c>
      <c r="G29" s="931">
        <v>-4.910095114371942</v>
      </c>
      <c r="H29" s="931">
        <v>-467.89567823000004</v>
      </c>
      <c r="I29" s="1078">
        <v>-92.64367939141889</v>
      </c>
    </row>
    <row r="30" spans="1:9" s="27" customFormat="1" ht="12.75">
      <c r="A30" s="1077" t="s">
        <v>952</v>
      </c>
      <c r="B30" s="931">
        <v>8771.498050776334</v>
      </c>
      <c r="C30" s="931">
        <v>8103.198434885999</v>
      </c>
      <c r="D30" s="931">
        <v>8282.195720503998</v>
      </c>
      <c r="E30" s="1211">
        <v>8026.668357895181</v>
      </c>
      <c r="F30" s="1100">
        <v>-668.2996158903352</v>
      </c>
      <c r="G30" s="931">
        <v>-7.618990644718735</v>
      </c>
      <c r="H30" s="931">
        <v>-255.52736260881738</v>
      </c>
      <c r="I30" s="1078">
        <v>-3.0852610978054464</v>
      </c>
    </row>
    <row r="31" spans="1:9" s="27" customFormat="1" ht="12.75">
      <c r="A31" s="1077" t="s">
        <v>953</v>
      </c>
      <c r="B31" s="931">
        <v>1570.9189805267793</v>
      </c>
      <c r="C31" s="931">
        <v>1699.2464840799998</v>
      </c>
      <c r="D31" s="931">
        <v>1827.0541819300001</v>
      </c>
      <c r="E31" s="1211">
        <v>465.22586242999995</v>
      </c>
      <c r="F31" s="1100">
        <v>128.3275035532206</v>
      </c>
      <c r="G31" s="931">
        <v>8.168944747881797</v>
      </c>
      <c r="H31" s="931">
        <v>-1361.8283195000001</v>
      </c>
      <c r="I31" s="1078">
        <v>-74.53683273155256</v>
      </c>
    </row>
    <row r="32" spans="1:9" s="27" customFormat="1" ht="12.75">
      <c r="A32" s="1077" t="s">
        <v>954</v>
      </c>
      <c r="B32" s="931">
        <v>2002.1529823666322</v>
      </c>
      <c r="C32" s="931">
        <v>1967.0989561399995</v>
      </c>
      <c r="D32" s="931">
        <v>1976.6225991</v>
      </c>
      <c r="E32" s="1211">
        <v>2047.4150814318334</v>
      </c>
      <c r="F32" s="1100">
        <v>-35.054026226632686</v>
      </c>
      <c r="G32" s="931">
        <v>-1.7508165727274896</v>
      </c>
      <c r="H32" s="931">
        <v>70.79248233183353</v>
      </c>
      <c r="I32" s="1078">
        <v>3.5814870458360093</v>
      </c>
    </row>
    <row r="33" spans="1:9" s="27" customFormat="1" ht="12.75">
      <c r="A33" s="1077" t="s">
        <v>955</v>
      </c>
      <c r="B33" s="931">
        <v>1251.1935542101369</v>
      </c>
      <c r="C33" s="931">
        <v>2279.4076750900003</v>
      </c>
      <c r="D33" s="931">
        <v>2258.92904337</v>
      </c>
      <c r="E33" s="1211">
        <v>3093.2891190582673</v>
      </c>
      <c r="F33" s="1100">
        <v>1028.2141208798635</v>
      </c>
      <c r="G33" s="931">
        <v>82.1786619200546</v>
      </c>
      <c r="H33" s="931">
        <v>834.3600756882674</v>
      </c>
      <c r="I33" s="1078">
        <v>36.93609049549964</v>
      </c>
    </row>
    <row r="34" spans="1:9" s="27" customFormat="1" ht="12.75">
      <c r="A34" s="1077" t="s">
        <v>956</v>
      </c>
      <c r="B34" s="931">
        <v>2706.42973294</v>
      </c>
      <c r="C34" s="931">
        <v>3346.507957689999</v>
      </c>
      <c r="D34" s="931">
        <v>3501.2012874600005</v>
      </c>
      <c r="E34" s="1211">
        <v>205.29814789000002</v>
      </c>
      <c r="F34" s="1100">
        <v>640.0782247499988</v>
      </c>
      <c r="G34" s="931">
        <v>23.65028055077863</v>
      </c>
      <c r="H34" s="931">
        <v>-3295.9031395700003</v>
      </c>
      <c r="I34" s="1078">
        <v>-94.13635118251266</v>
      </c>
    </row>
    <row r="35" spans="1:9" s="27" customFormat="1" ht="12.75">
      <c r="A35" s="1077" t="s">
        <v>957</v>
      </c>
      <c r="B35" s="931">
        <v>3036.5274569827534</v>
      </c>
      <c r="C35" s="931">
        <v>3551.4409296700005</v>
      </c>
      <c r="D35" s="931">
        <v>3630.0483770600013</v>
      </c>
      <c r="E35" s="1211">
        <v>3856.46689199339</v>
      </c>
      <c r="F35" s="1100">
        <v>514.9134726872471</v>
      </c>
      <c r="G35" s="931">
        <v>16.957313246193763</v>
      </c>
      <c r="H35" s="931">
        <v>226.4185149333889</v>
      </c>
      <c r="I35" s="1078">
        <v>6.2373415286758975</v>
      </c>
    </row>
    <row r="36" spans="1:9" s="27" customFormat="1" ht="12.75">
      <c r="A36" s="1077" t="s">
        <v>958</v>
      </c>
      <c r="B36" s="931">
        <v>2000.31896652</v>
      </c>
      <c r="C36" s="931">
        <v>2341.8542617900002</v>
      </c>
      <c r="D36" s="931">
        <v>2218.45882742</v>
      </c>
      <c r="E36" s="1211">
        <v>1595.1273471493332</v>
      </c>
      <c r="F36" s="1100">
        <v>341.53529527000023</v>
      </c>
      <c r="G36" s="931">
        <v>17.074041739661993</v>
      </c>
      <c r="H36" s="931">
        <v>-623.3314802706668</v>
      </c>
      <c r="I36" s="1078">
        <v>-28.09750050649271</v>
      </c>
    </row>
    <row r="37" spans="1:9" s="27" customFormat="1" ht="12.75">
      <c r="A37" s="1077" t="s">
        <v>959</v>
      </c>
      <c r="B37" s="931">
        <v>124.51688103696831</v>
      </c>
      <c r="C37" s="931">
        <v>110.17085357</v>
      </c>
      <c r="D37" s="931">
        <v>112.70854968999997</v>
      </c>
      <c r="E37" s="1211">
        <v>264.83896362406824</v>
      </c>
      <c r="F37" s="1100">
        <v>-14.346027466968309</v>
      </c>
      <c r="G37" s="931">
        <v>-11.521351440459755</v>
      </c>
      <c r="H37" s="931">
        <v>152.13041393406826</v>
      </c>
      <c r="I37" s="1078">
        <v>134.97681795435787</v>
      </c>
    </row>
    <row r="38" spans="1:9" s="27" customFormat="1" ht="12.75">
      <c r="A38" s="1077" t="s">
        <v>960</v>
      </c>
      <c r="B38" s="931">
        <v>214.42506577999998</v>
      </c>
      <c r="C38" s="931">
        <v>224.37083803000004</v>
      </c>
      <c r="D38" s="931">
        <v>235.91422570999998</v>
      </c>
      <c r="E38" s="1211">
        <v>268.06937421192987</v>
      </c>
      <c r="F38" s="1100">
        <v>9.945772250000061</v>
      </c>
      <c r="G38" s="931">
        <v>4.638344035862122</v>
      </c>
      <c r="H38" s="931">
        <v>32.15514850192989</v>
      </c>
      <c r="I38" s="1078">
        <v>13.63001675933563</v>
      </c>
    </row>
    <row r="39" spans="1:9" s="27" customFormat="1" ht="12.75">
      <c r="A39" s="1077" t="s">
        <v>961</v>
      </c>
      <c r="B39" s="931">
        <v>928.7791322647988</v>
      </c>
      <c r="C39" s="931">
        <v>967.1573500204998</v>
      </c>
      <c r="D39" s="931">
        <v>1016.6356673030001</v>
      </c>
      <c r="E39" s="1211">
        <v>713.979597029813</v>
      </c>
      <c r="F39" s="1100">
        <v>38.37821775570103</v>
      </c>
      <c r="G39" s="931">
        <v>4.132114560123347</v>
      </c>
      <c r="H39" s="931">
        <v>-302.6560702731871</v>
      </c>
      <c r="I39" s="1078">
        <v>-29.770357268311624</v>
      </c>
    </row>
    <row r="40" spans="1:9" s="27" customFormat="1" ht="12.75">
      <c r="A40" s="1077" t="s">
        <v>962</v>
      </c>
      <c r="B40" s="931">
        <v>3979.969987561807</v>
      </c>
      <c r="C40" s="931">
        <v>4475.26333991</v>
      </c>
      <c r="D40" s="931">
        <v>4709.74194534</v>
      </c>
      <c r="E40" s="1211">
        <v>4850.248936547057</v>
      </c>
      <c r="F40" s="1100">
        <v>495.29335234819246</v>
      </c>
      <c r="G40" s="931">
        <v>12.444650434452573</v>
      </c>
      <c r="H40" s="931">
        <v>140.50699120705758</v>
      </c>
      <c r="I40" s="1078">
        <v>2.983326747786694</v>
      </c>
    </row>
    <row r="41" spans="1:9" s="27" customFormat="1" ht="12.75">
      <c r="A41" s="1077" t="s">
        <v>963</v>
      </c>
      <c r="B41" s="931">
        <v>3073.61240973133</v>
      </c>
      <c r="C41" s="931">
        <v>4003.9205616399995</v>
      </c>
      <c r="D41" s="931">
        <v>4163.5023644</v>
      </c>
      <c r="E41" s="1211">
        <v>6689.669190136173</v>
      </c>
      <c r="F41" s="1100">
        <v>930.3081519086695</v>
      </c>
      <c r="G41" s="931">
        <v>30.26758185134961</v>
      </c>
      <c r="H41" s="931">
        <v>2526.1668257361725</v>
      </c>
      <c r="I41" s="1078">
        <v>60.674081689880744</v>
      </c>
    </row>
    <row r="42" spans="1:9" s="27" customFormat="1" ht="12.75">
      <c r="A42" s="1077" t="s">
        <v>964</v>
      </c>
      <c r="B42" s="931">
        <v>1749.1390926299998</v>
      </c>
      <c r="C42" s="931">
        <v>2335.0137118499997</v>
      </c>
      <c r="D42" s="931">
        <v>1892.57232176</v>
      </c>
      <c r="E42" s="1211">
        <v>2699.984581569854</v>
      </c>
      <c r="F42" s="1100">
        <v>585.8746192199999</v>
      </c>
      <c r="G42" s="931">
        <v>33.49502745028017</v>
      </c>
      <c r="H42" s="931">
        <v>807.412259809854</v>
      </c>
      <c r="I42" s="1078">
        <v>42.662161468101786</v>
      </c>
    </row>
    <row r="43" spans="1:9" s="27" customFormat="1" ht="12.75">
      <c r="A43" s="1077" t="s">
        <v>965</v>
      </c>
      <c r="B43" s="931">
        <v>11543.526753882647</v>
      </c>
      <c r="C43" s="931">
        <v>13254.474716050001</v>
      </c>
      <c r="D43" s="931">
        <v>13388.331586659999</v>
      </c>
      <c r="E43" s="1211">
        <v>17906.139635450505</v>
      </c>
      <c r="F43" s="1100">
        <v>1710.9479621673545</v>
      </c>
      <c r="G43" s="931">
        <v>14.821709159134402</v>
      </c>
      <c r="H43" s="931">
        <v>4517.808048790506</v>
      </c>
      <c r="I43" s="1078">
        <v>33.74436926324715</v>
      </c>
    </row>
    <row r="44" spans="1:9" s="27" customFormat="1" ht="12.75">
      <c r="A44" s="1077" t="s">
        <v>966</v>
      </c>
      <c r="B44" s="931">
        <v>2025.36724817</v>
      </c>
      <c r="C44" s="931">
        <v>2520.8548603700006</v>
      </c>
      <c r="D44" s="931">
        <v>2724.75703844</v>
      </c>
      <c r="E44" s="1211">
        <v>2715.471507851028</v>
      </c>
      <c r="F44" s="1100">
        <v>495.4876122000005</v>
      </c>
      <c r="G44" s="931">
        <v>24.46408732281483</v>
      </c>
      <c r="H44" s="931">
        <v>-9.285530588972051</v>
      </c>
      <c r="I44" s="1078">
        <v>-0.340783800462748</v>
      </c>
    </row>
    <row r="45" spans="1:9" s="27" customFormat="1" ht="12.75">
      <c r="A45" s="1079" t="s">
        <v>967</v>
      </c>
      <c r="B45" s="846">
        <v>9190.173491179186</v>
      </c>
      <c r="C45" s="846">
        <v>10951.64155589</v>
      </c>
      <c r="D45" s="846">
        <v>11135.831556759998</v>
      </c>
      <c r="E45" s="1211">
        <v>11431.722317942153</v>
      </c>
      <c r="F45" s="847">
        <v>1761.4680647108144</v>
      </c>
      <c r="G45" s="846">
        <v>19.16686411199405</v>
      </c>
      <c r="H45" s="846">
        <v>295.89076118215416</v>
      </c>
      <c r="I45" s="877">
        <v>2.657105216381743</v>
      </c>
    </row>
    <row r="46" spans="1:9" s="928" customFormat="1" ht="12.75">
      <c r="A46" s="1074" t="s">
        <v>968</v>
      </c>
      <c r="B46" s="71">
        <v>32368.793902086887</v>
      </c>
      <c r="C46" s="71">
        <v>44097.068765259995</v>
      </c>
      <c r="D46" s="71">
        <v>44867.00765243001</v>
      </c>
      <c r="E46" s="932">
        <v>46076.292560239475</v>
      </c>
      <c r="F46" s="72">
        <v>11728.274863173108</v>
      </c>
      <c r="G46" s="71">
        <v>36.233277330784205</v>
      </c>
      <c r="H46" s="71">
        <v>1209.284907809466</v>
      </c>
      <c r="I46" s="1075">
        <v>2.6952653432504334</v>
      </c>
    </row>
    <row r="47" spans="1:9" s="27" customFormat="1" ht="12.75">
      <c r="A47" s="1076" t="s">
        <v>969</v>
      </c>
      <c r="B47" s="851">
        <v>26411.145290736888</v>
      </c>
      <c r="C47" s="851">
        <v>34525.49183708</v>
      </c>
      <c r="D47" s="851">
        <v>34958.00638651001</v>
      </c>
      <c r="E47" s="1211">
        <v>33331.31339652947</v>
      </c>
      <c r="F47" s="118">
        <v>8114.346546343113</v>
      </c>
      <c r="G47" s="851">
        <v>30.72319074776752</v>
      </c>
      <c r="H47" s="851">
        <v>-1626.69298998054</v>
      </c>
      <c r="I47" s="879">
        <v>-4.6532773408047285</v>
      </c>
    </row>
    <row r="48" spans="1:9" s="27" customFormat="1" ht="12.75">
      <c r="A48" s="1077" t="s">
        <v>970</v>
      </c>
      <c r="B48" s="931">
        <v>4010.9837967500002</v>
      </c>
      <c r="C48" s="931">
        <v>6773.587541020001</v>
      </c>
      <c r="D48" s="931">
        <v>6908.745741940002</v>
      </c>
      <c r="E48" s="1211">
        <v>5455.152719485448</v>
      </c>
      <c r="F48" s="1100">
        <v>2762.6037442700003</v>
      </c>
      <c r="G48" s="931">
        <v>68.8759637101618</v>
      </c>
      <c r="H48" s="931">
        <v>-1453.5930224545536</v>
      </c>
      <c r="I48" s="1078">
        <v>-21.0398974973188</v>
      </c>
    </row>
    <row r="49" spans="1:9" s="27" customFormat="1" ht="12.75">
      <c r="A49" s="1079" t="s">
        <v>971</v>
      </c>
      <c r="B49" s="846">
        <v>1946.6648146</v>
      </c>
      <c r="C49" s="846">
        <v>2797.98938716</v>
      </c>
      <c r="D49" s="846">
        <v>3000.25552398</v>
      </c>
      <c r="E49" s="1211">
        <v>7289.826444224556</v>
      </c>
      <c r="F49" s="847">
        <v>851.3245725600002</v>
      </c>
      <c r="G49" s="846">
        <v>43.732468279852796</v>
      </c>
      <c r="H49" s="846">
        <v>4289.570920244556</v>
      </c>
      <c r="I49" s="877">
        <v>142.97351962056254</v>
      </c>
    </row>
    <row r="50" spans="1:9" s="928" customFormat="1" ht="12.75">
      <c r="A50" s="1074" t="s">
        <v>972</v>
      </c>
      <c r="B50" s="71">
        <v>5069.395343439016</v>
      </c>
      <c r="C50" s="71">
        <v>6069.722322219999</v>
      </c>
      <c r="D50" s="71">
        <v>6534.6430712</v>
      </c>
      <c r="E50" s="787">
        <v>6873.9650070208445</v>
      </c>
      <c r="F50" s="72">
        <v>1000.3269787809832</v>
      </c>
      <c r="G50" s="71">
        <v>19.732668513921297</v>
      </c>
      <c r="H50" s="71">
        <v>339.3219358208444</v>
      </c>
      <c r="I50" s="1075">
        <v>5.1926621258983685</v>
      </c>
    </row>
    <row r="51" spans="1:9" s="27" customFormat="1" ht="12.75">
      <c r="A51" s="1076" t="s">
        <v>973</v>
      </c>
      <c r="B51" s="851">
        <v>1673.3292856100002</v>
      </c>
      <c r="C51" s="851">
        <v>981.06608191</v>
      </c>
      <c r="D51" s="851">
        <v>1117.31516109</v>
      </c>
      <c r="E51" s="1211">
        <v>954.339797169055</v>
      </c>
      <c r="F51" s="118">
        <v>-692.2632037000002</v>
      </c>
      <c r="G51" s="851">
        <v>-41.37041105138135</v>
      </c>
      <c r="H51" s="851">
        <v>-162.97536392094491</v>
      </c>
      <c r="I51" s="879">
        <v>-14.586337820920093</v>
      </c>
    </row>
    <row r="52" spans="1:9" s="27" customFormat="1" ht="12.75">
      <c r="A52" s="1077" t="s">
        <v>974</v>
      </c>
      <c r="B52" s="931">
        <v>194.64100000000002</v>
      </c>
      <c r="C52" s="931">
        <v>263.78685261</v>
      </c>
      <c r="D52" s="931">
        <v>270.64702853999995</v>
      </c>
      <c r="E52" s="1211">
        <v>192.43962138629317</v>
      </c>
      <c r="F52" s="1100">
        <v>69.14585260999996</v>
      </c>
      <c r="G52" s="931">
        <v>35.524813687763604</v>
      </c>
      <c r="H52" s="931">
        <v>-78.20740715370678</v>
      </c>
      <c r="I52" s="1078">
        <v>-28.89645882151195</v>
      </c>
    </row>
    <row r="53" spans="1:9" s="27" customFormat="1" ht="12.75">
      <c r="A53" s="1077" t="s">
        <v>975</v>
      </c>
      <c r="B53" s="931">
        <v>65.626</v>
      </c>
      <c r="C53" s="931">
        <v>287.76451786999996</v>
      </c>
      <c r="D53" s="931">
        <v>311.22598600999993</v>
      </c>
      <c r="E53" s="1211">
        <v>46.755755758604266</v>
      </c>
      <c r="F53" s="1100">
        <v>222.13851786999996</v>
      </c>
      <c r="G53" s="931">
        <v>338.491631167525</v>
      </c>
      <c r="H53" s="931">
        <v>-264.47023025139566</v>
      </c>
      <c r="I53" s="1078">
        <v>-84.97691135691286</v>
      </c>
    </row>
    <row r="54" spans="1:9" s="27" customFormat="1" ht="12.75">
      <c r="A54" s="1077" t="s">
        <v>976</v>
      </c>
      <c r="B54" s="931">
        <v>26.433</v>
      </c>
      <c r="C54" s="931">
        <v>337.04923650999996</v>
      </c>
      <c r="D54" s="931">
        <v>408.5692285</v>
      </c>
      <c r="E54" s="1211">
        <v>1164.4539498496306</v>
      </c>
      <c r="F54" s="1100">
        <v>310.61623650999996</v>
      </c>
      <c r="G54" s="931">
        <v>1175.1077687360494</v>
      </c>
      <c r="H54" s="931">
        <v>755.8847213496306</v>
      </c>
      <c r="I54" s="1078">
        <v>185.00774620857933</v>
      </c>
    </row>
    <row r="55" spans="1:9" s="27" customFormat="1" ht="12.75">
      <c r="A55" s="1077" t="s">
        <v>977</v>
      </c>
      <c r="B55" s="931">
        <v>143.94849483</v>
      </c>
      <c r="C55" s="931">
        <v>120.59831090999997</v>
      </c>
      <c r="D55" s="931">
        <v>149.06417343999996</v>
      </c>
      <c r="E55" s="1211">
        <v>635.5672579599999</v>
      </c>
      <c r="F55" s="1100">
        <v>-23.35018392000002</v>
      </c>
      <c r="G55" s="931">
        <v>-16.221207416983464</v>
      </c>
      <c r="H55" s="931">
        <v>486.5030845199999</v>
      </c>
      <c r="I55" s="1078">
        <v>326.37157090990945</v>
      </c>
    </row>
    <row r="56" spans="1:9" s="27" customFormat="1" ht="12.75">
      <c r="A56" s="1077" t="s">
        <v>978</v>
      </c>
      <c r="B56" s="931">
        <v>106.249</v>
      </c>
      <c r="C56" s="931">
        <v>366.59970628</v>
      </c>
      <c r="D56" s="931">
        <v>398.67196204</v>
      </c>
      <c r="E56" s="1211">
        <v>392.88487356694725</v>
      </c>
      <c r="F56" s="1100">
        <v>260.35070628000005</v>
      </c>
      <c r="G56" s="931">
        <v>245.0382650942598</v>
      </c>
      <c r="H56" s="931">
        <v>-5.787088473052734</v>
      </c>
      <c r="I56" s="1078">
        <v>-1.4515915399317942</v>
      </c>
    </row>
    <row r="57" spans="1:9" s="27" customFormat="1" ht="12.75">
      <c r="A57" s="1077" t="s">
        <v>979</v>
      </c>
      <c r="B57" s="931">
        <v>1062.0868706798599</v>
      </c>
      <c r="C57" s="931">
        <v>1259.16787265</v>
      </c>
      <c r="D57" s="931">
        <v>1409.4163430199999</v>
      </c>
      <c r="E57" s="1211">
        <v>1155.909536976136</v>
      </c>
      <c r="F57" s="1100">
        <v>197.08100197014005</v>
      </c>
      <c r="G57" s="931">
        <v>18.556015276225487</v>
      </c>
      <c r="H57" s="931">
        <v>-253.5068060438639</v>
      </c>
      <c r="I57" s="1078">
        <v>-17.98665151708593</v>
      </c>
    </row>
    <row r="58" spans="1:9" s="27" customFormat="1" ht="12.75">
      <c r="A58" s="1077" t="s">
        <v>980</v>
      </c>
      <c r="B58" s="931">
        <v>755.4979343654288</v>
      </c>
      <c r="C58" s="931">
        <v>872.47517869</v>
      </c>
      <c r="D58" s="931">
        <v>851.7472434600002</v>
      </c>
      <c r="E58" s="1211">
        <v>555.4722421161174</v>
      </c>
      <c r="F58" s="1100">
        <v>116.97724432457119</v>
      </c>
      <c r="G58" s="931">
        <v>15.483463157688815</v>
      </c>
      <c r="H58" s="931">
        <v>-296.27500134388276</v>
      </c>
      <c r="I58" s="1078">
        <v>-34.78438041552599</v>
      </c>
    </row>
    <row r="59" spans="1:9" s="27" customFormat="1" ht="12.75">
      <c r="A59" s="1077" t="s">
        <v>981</v>
      </c>
      <c r="B59" s="931">
        <v>50.58902820776959</v>
      </c>
      <c r="C59" s="931">
        <v>118.89796911</v>
      </c>
      <c r="D59" s="931">
        <v>153.45610692000002</v>
      </c>
      <c r="E59" s="1211">
        <v>160.7038687871346</v>
      </c>
      <c r="F59" s="1100">
        <v>68.30894090223042</v>
      </c>
      <c r="G59" s="931">
        <v>135.0271853843189</v>
      </c>
      <c r="H59" s="931">
        <v>7.247761867134585</v>
      </c>
      <c r="I59" s="1078">
        <v>4.723019508707464</v>
      </c>
    </row>
    <row r="60" spans="1:9" s="27" customFormat="1" ht="12.75">
      <c r="A60" s="1077" t="s">
        <v>982</v>
      </c>
      <c r="B60" s="931">
        <v>246.79818546595766</v>
      </c>
      <c r="C60" s="931">
        <v>364.86891403999994</v>
      </c>
      <c r="D60" s="931">
        <v>389.05624842</v>
      </c>
      <c r="E60" s="1211">
        <v>244.0435399630713</v>
      </c>
      <c r="F60" s="1100">
        <v>118.07072857404228</v>
      </c>
      <c r="G60" s="931">
        <v>47.84100351107666</v>
      </c>
      <c r="H60" s="931">
        <v>-145.01270845692866</v>
      </c>
      <c r="I60" s="1078">
        <v>-37.27294164939932</v>
      </c>
    </row>
    <row r="61" spans="1:9" s="27" customFormat="1" ht="12.75">
      <c r="A61" s="1077" t="s">
        <v>983</v>
      </c>
      <c r="B61" s="931">
        <v>178.93354428</v>
      </c>
      <c r="C61" s="931">
        <v>277.5013585700001</v>
      </c>
      <c r="D61" s="931">
        <v>264.07265253</v>
      </c>
      <c r="E61" s="1211">
        <v>471.49728620808565</v>
      </c>
      <c r="F61" s="1100">
        <v>98.56781429000009</v>
      </c>
      <c r="G61" s="931">
        <v>55.08626942288615</v>
      </c>
      <c r="H61" s="931">
        <v>207.42463367808563</v>
      </c>
      <c r="I61" s="1078">
        <v>78.54832058178425</v>
      </c>
    </row>
    <row r="62" spans="1:9" s="27" customFormat="1" ht="12.75" hidden="1">
      <c r="A62" s="1077" t="s">
        <v>984</v>
      </c>
      <c r="B62" s="931">
        <v>0</v>
      </c>
      <c r="C62" s="931">
        <v>3.086</v>
      </c>
      <c r="D62" s="931">
        <v>10.895</v>
      </c>
      <c r="E62" s="1211">
        <v>62.35180670022273</v>
      </c>
      <c r="F62" s="1100">
        <v>3.086</v>
      </c>
      <c r="G62" s="931" t="e">
        <v>#DIV/0!</v>
      </c>
      <c r="H62" s="931">
        <v>51.45680670022273</v>
      </c>
      <c r="I62" s="1078">
        <v>472.29744561929994</v>
      </c>
    </row>
    <row r="63" spans="1:9" s="27" customFormat="1" ht="12.75">
      <c r="A63" s="1079" t="s">
        <v>985</v>
      </c>
      <c r="B63" s="846">
        <v>565.2629999999999</v>
      </c>
      <c r="C63" s="846">
        <v>816.86032307</v>
      </c>
      <c r="D63" s="846">
        <v>800.50593723</v>
      </c>
      <c r="E63" s="1211">
        <v>837.5454705795473</v>
      </c>
      <c r="F63" s="847">
        <v>251.59732307000013</v>
      </c>
      <c r="G63" s="846">
        <v>44.50978094621444</v>
      </c>
      <c r="H63" s="846">
        <v>37.039533349547355</v>
      </c>
      <c r="I63" s="877">
        <v>4.62701544447199</v>
      </c>
    </row>
    <row r="64" spans="1:9" s="928" customFormat="1" ht="12.75">
      <c r="A64" s="1074" t="s">
        <v>986</v>
      </c>
      <c r="B64" s="71">
        <v>4340.192464191185</v>
      </c>
      <c r="C64" s="71">
        <v>6493.96685711</v>
      </c>
      <c r="D64" s="71">
        <v>6977.660469810001</v>
      </c>
      <c r="E64" s="934">
        <v>7674.825694902468</v>
      </c>
      <c r="F64" s="72">
        <v>2153.7743929188155</v>
      </c>
      <c r="G64" s="71">
        <v>49.623937433387106</v>
      </c>
      <c r="H64" s="71">
        <v>697.1652250924672</v>
      </c>
      <c r="I64" s="1075">
        <v>9.991389350468792</v>
      </c>
    </row>
    <row r="65" spans="1:9" s="27" customFormat="1" ht="12.75">
      <c r="A65" s="1076" t="s">
        <v>987</v>
      </c>
      <c r="B65" s="851">
        <v>3809.7062118811846</v>
      </c>
      <c r="C65" s="851">
        <v>5843.99379512</v>
      </c>
      <c r="D65" s="851">
        <v>6234.48889921</v>
      </c>
      <c r="E65" s="1211">
        <v>4080.004435360278</v>
      </c>
      <c r="F65" s="118">
        <v>2034.2875832388154</v>
      </c>
      <c r="G65" s="851">
        <v>53.39749235504199</v>
      </c>
      <c r="H65" s="851">
        <v>-2154.4844638497225</v>
      </c>
      <c r="I65" s="879">
        <v>-34.557515438398276</v>
      </c>
    </row>
    <row r="66" spans="1:9" s="27" customFormat="1" ht="12.75">
      <c r="A66" s="1077" t="s">
        <v>988</v>
      </c>
      <c r="B66" s="931">
        <v>4.1</v>
      </c>
      <c r="C66" s="931">
        <v>0</v>
      </c>
      <c r="D66" s="931">
        <v>0</v>
      </c>
      <c r="E66" s="1211">
        <v>130.79240320110375</v>
      </c>
      <c r="F66" s="1100">
        <v>-4.1</v>
      </c>
      <c r="G66" s="931">
        <v>-100</v>
      </c>
      <c r="H66" s="931">
        <v>130.79240320110375</v>
      </c>
      <c r="I66" s="1080" t="s">
        <v>436</v>
      </c>
    </row>
    <row r="67" spans="1:9" s="27" customFormat="1" ht="12.75">
      <c r="A67" s="1077" t="s">
        <v>989</v>
      </c>
      <c r="B67" s="931">
        <v>361.65</v>
      </c>
      <c r="C67" s="931">
        <v>375.8845</v>
      </c>
      <c r="D67" s="931">
        <v>451.44644139</v>
      </c>
      <c r="E67" s="1211">
        <v>1354.4656996786443</v>
      </c>
      <c r="F67" s="1100">
        <v>14.234500000000025</v>
      </c>
      <c r="G67" s="931">
        <v>3.935987833540724</v>
      </c>
      <c r="H67" s="931">
        <v>903.0192582886443</v>
      </c>
      <c r="I67" s="1078">
        <v>200.0279934665683</v>
      </c>
    </row>
    <row r="68" spans="1:9" s="27" customFormat="1" ht="12.75">
      <c r="A68" s="1077" t="s">
        <v>990</v>
      </c>
      <c r="B68" s="931">
        <v>164.73625231</v>
      </c>
      <c r="C68" s="931">
        <v>274.08856199</v>
      </c>
      <c r="D68" s="931">
        <v>291.72512921</v>
      </c>
      <c r="E68" s="1211">
        <v>2109.563156662441</v>
      </c>
      <c r="F68" s="847">
        <v>109.35230968000002</v>
      </c>
      <c r="G68" s="846">
        <v>66.38023394766884</v>
      </c>
      <c r="H68" s="846">
        <v>1817.838027452441</v>
      </c>
      <c r="I68" s="877">
        <v>623.1338494476629</v>
      </c>
    </row>
    <row r="69" spans="1:9" s="935" customFormat="1" ht="12.75">
      <c r="A69" s="1074" t="s">
        <v>991</v>
      </c>
      <c r="B69" s="71">
        <v>16129.34871267768</v>
      </c>
      <c r="C69" s="71">
        <v>18080.55781667</v>
      </c>
      <c r="D69" s="71">
        <v>18432.814599690002</v>
      </c>
      <c r="E69" s="934">
        <v>20414.619069845397</v>
      </c>
      <c r="F69" s="72">
        <v>1951.2091039923198</v>
      </c>
      <c r="G69" s="71">
        <v>12.097259094278668</v>
      </c>
      <c r="H69" s="71">
        <v>1981.8044701553954</v>
      </c>
      <c r="I69" s="1075">
        <v>10.75150221599215</v>
      </c>
    </row>
    <row r="70" spans="1:9" s="27" customFormat="1" ht="12.75">
      <c r="A70" s="1077" t="s">
        <v>992</v>
      </c>
      <c r="B70" s="931">
        <v>2893.53669541</v>
      </c>
      <c r="C70" s="931">
        <v>3652.60875266</v>
      </c>
      <c r="D70" s="931">
        <v>3818.9523247999996</v>
      </c>
      <c r="E70" s="1211">
        <v>4223.494251416081</v>
      </c>
      <c r="F70" s="118">
        <v>759.07205725</v>
      </c>
      <c r="G70" s="851">
        <v>26.23336550229729</v>
      </c>
      <c r="H70" s="851">
        <v>404.5419266160816</v>
      </c>
      <c r="I70" s="879">
        <v>10.593008034926637</v>
      </c>
    </row>
    <row r="71" spans="1:9" s="27" customFormat="1" ht="12.75">
      <c r="A71" s="1077" t="s">
        <v>993</v>
      </c>
      <c r="B71" s="931">
        <v>1722.9098166200001</v>
      </c>
      <c r="C71" s="931">
        <v>2165.87298642</v>
      </c>
      <c r="D71" s="931">
        <v>2504.6424484299996</v>
      </c>
      <c r="E71" s="1211">
        <v>3683.72822122624</v>
      </c>
      <c r="F71" s="1100">
        <v>442.96316979999983</v>
      </c>
      <c r="G71" s="931">
        <v>25.710177371268557</v>
      </c>
      <c r="H71" s="931">
        <v>1179.0857727962402</v>
      </c>
      <c r="I71" s="1078">
        <v>47.07601172915255</v>
      </c>
    </row>
    <row r="72" spans="1:9" s="27" customFormat="1" ht="12.75">
      <c r="A72" s="1077" t="s">
        <v>994</v>
      </c>
      <c r="B72" s="931">
        <v>16.084</v>
      </c>
      <c r="C72" s="931">
        <v>86.26502092999999</v>
      </c>
      <c r="D72" s="931">
        <v>90.63437810999999</v>
      </c>
      <c r="E72" s="1211">
        <v>2.0664708700000003</v>
      </c>
      <c r="F72" s="1100">
        <v>70.18102092999999</v>
      </c>
      <c r="G72" s="931">
        <v>436.34059270082065</v>
      </c>
      <c r="H72" s="931">
        <v>-88.56790723999998</v>
      </c>
      <c r="I72" s="1078">
        <v>-97.71999222249642</v>
      </c>
    </row>
    <row r="73" spans="1:9" s="27" customFormat="1" ht="12.75">
      <c r="A73" s="1077" t="s">
        <v>995</v>
      </c>
      <c r="B73" s="931">
        <v>29.862000000000002</v>
      </c>
      <c r="C73" s="931">
        <v>11.34629819</v>
      </c>
      <c r="D73" s="931">
        <v>0</v>
      </c>
      <c r="E73" s="1211">
        <v>0</v>
      </c>
      <c r="F73" s="1100">
        <v>-18.515701810000003</v>
      </c>
      <c r="G73" s="931">
        <v>-62.00422547049763</v>
      </c>
      <c r="H73" s="931">
        <v>0</v>
      </c>
      <c r="I73" s="1080" t="s">
        <v>436</v>
      </c>
    </row>
    <row r="74" spans="1:9" s="27" customFormat="1" ht="12.75">
      <c r="A74" s="1077" t="s">
        <v>996</v>
      </c>
      <c r="B74" s="931">
        <v>2506.1857490499997</v>
      </c>
      <c r="C74" s="931">
        <v>1668.0782131699998</v>
      </c>
      <c r="D74" s="931">
        <v>1527.2861295600003</v>
      </c>
      <c r="E74" s="1211">
        <v>18.53025378</v>
      </c>
      <c r="F74" s="1100">
        <v>-838.1075358799999</v>
      </c>
      <c r="G74" s="931">
        <v>-33.441557003414246</v>
      </c>
      <c r="H74" s="931">
        <v>-1508.7558757800002</v>
      </c>
      <c r="I74" s="1078">
        <v>-98.78672022083128</v>
      </c>
    </row>
    <row r="75" spans="1:9" s="27" customFormat="1" ht="12.75">
      <c r="A75" s="1077" t="s">
        <v>997</v>
      </c>
      <c r="B75" s="931">
        <v>2670.30788064</v>
      </c>
      <c r="C75" s="931">
        <v>3308.1876302499995</v>
      </c>
      <c r="D75" s="931">
        <v>2765.70155271</v>
      </c>
      <c r="E75" s="1211">
        <v>4337.948329110631</v>
      </c>
      <c r="F75" s="1100">
        <v>637.8797496099996</v>
      </c>
      <c r="G75" s="931">
        <v>23.88787278930238</v>
      </c>
      <c r="H75" s="931">
        <v>1572.2467764006306</v>
      </c>
      <c r="I75" s="1078">
        <v>56.84802739688413</v>
      </c>
    </row>
    <row r="76" spans="1:9" s="27" customFormat="1" ht="12.75">
      <c r="A76" s="1077" t="s">
        <v>998</v>
      </c>
      <c r="B76" s="931">
        <v>406.00771534768216</v>
      </c>
      <c r="C76" s="931">
        <v>757.6337968400001</v>
      </c>
      <c r="D76" s="931">
        <v>762.0771883</v>
      </c>
      <c r="E76" s="1211">
        <v>1094.4368760783466</v>
      </c>
      <c r="F76" s="1100">
        <v>351.6260814923179</v>
      </c>
      <c r="G76" s="931">
        <v>86.60576343757535</v>
      </c>
      <c r="H76" s="931">
        <v>332.3596877783466</v>
      </c>
      <c r="I76" s="1078">
        <v>43.61233912797683</v>
      </c>
    </row>
    <row r="77" spans="1:9" s="27" customFormat="1" ht="12.75">
      <c r="A77" s="1079" t="s">
        <v>999</v>
      </c>
      <c r="B77" s="846">
        <v>5884.45485561</v>
      </c>
      <c r="C77" s="846">
        <v>6430.565118210001</v>
      </c>
      <c r="D77" s="846">
        <v>6963.520577780002</v>
      </c>
      <c r="E77" s="1211">
        <v>7054.414667364099</v>
      </c>
      <c r="F77" s="847">
        <v>546.1102626000011</v>
      </c>
      <c r="G77" s="846">
        <v>9.28055828450042</v>
      </c>
      <c r="H77" s="846">
        <v>90.89408958409695</v>
      </c>
      <c r="I77" s="877">
        <v>1.3052893083152823</v>
      </c>
    </row>
    <row r="78" spans="1:9" s="928" customFormat="1" ht="12.75">
      <c r="A78" s="1074" t="s">
        <v>1000</v>
      </c>
      <c r="B78" s="71">
        <v>55732.86741249084</v>
      </c>
      <c r="C78" s="71">
        <v>65462.872671444005</v>
      </c>
      <c r="D78" s="71">
        <v>68808.33648494998</v>
      </c>
      <c r="E78" s="937">
        <v>85941.37723622323</v>
      </c>
      <c r="F78" s="72">
        <v>9730.005258953162</v>
      </c>
      <c r="G78" s="71">
        <v>17.458289355434232</v>
      </c>
      <c r="H78" s="71">
        <v>17133.04075127325</v>
      </c>
      <c r="I78" s="1075">
        <v>24.89965842295963</v>
      </c>
    </row>
    <row r="79" spans="1:9" s="27" customFormat="1" ht="12.75">
      <c r="A79" s="1076" t="s">
        <v>1001</v>
      </c>
      <c r="B79" s="851">
        <v>23730.705280114453</v>
      </c>
      <c r="C79" s="851">
        <v>27077.45623794</v>
      </c>
      <c r="D79" s="851">
        <v>28104.00931019999</v>
      </c>
      <c r="E79" s="1211">
        <v>34040.64868561187</v>
      </c>
      <c r="F79" s="118">
        <v>3346.7509578255485</v>
      </c>
      <c r="G79" s="851">
        <v>14.103040420926789</v>
      </c>
      <c r="H79" s="851">
        <v>5936.6393754118835</v>
      </c>
      <c r="I79" s="879">
        <v>21.123816569678038</v>
      </c>
    </row>
    <row r="80" spans="1:9" s="27" customFormat="1" ht="12.75">
      <c r="A80" s="1077" t="s">
        <v>1002</v>
      </c>
      <c r="B80" s="931">
        <v>8661.743186884862</v>
      </c>
      <c r="C80" s="931">
        <v>9941.235656474006</v>
      </c>
      <c r="D80" s="931">
        <v>10744.23880417</v>
      </c>
      <c r="E80" s="1211">
        <v>11383.19326027273</v>
      </c>
      <c r="F80" s="1100">
        <v>1279.492469589144</v>
      </c>
      <c r="G80" s="931">
        <v>14.771766398321319</v>
      </c>
      <c r="H80" s="931">
        <v>638.9544561027305</v>
      </c>
      <c r="I80" s="1078">
        <v>5.946949502413728</v>
      </c>
    </row>
    <row r="81" spans="1:9" s="27" customFormat="1" ht="12.75">
      <c r="A81" s="1077" t="s">
        <v>1003</v>
      </c>
      <c r="B81" s="931">
        <v>5063.510119625611</v>
      </c>
      <c r="C81" s="931">
        <v>6365.40614827</v>
      </c>
      <c r="D81" s="931">
        <v>6574.487359270002</v>
      </c>
      <c r="E81" s="1211">
        <v>9749.623282064382</v>
      </c>
      <c r="F81" s="1100">
        <v>1301.896028644389</v>
      </c>
      <c r="G81" s="931">
        <v>25.711334585831725</v>
      </c>
      <c r="H81" s="931">
        <v>3175.1359227943794</v>
      </c>
      <c r="I81" s="1078">
        <v>48.294806108607844</v>
      </c>
    </row>
    <row r="82" spans="1:9" s="27" customFormat="1" ht="12.75">
      <c r="A82" s="1077" t="s">
        <v>1004</v>
      </c>
      <c r="B82" s="931">
        <v>9926.695243915414</v>
      </c>
      <c r="C82" s="931">
        <v>11187.01263096</v>
      </c>
      <c r="D82" s="931">
        <v>12539.17360432</v>
      </c>
      <c r="E82" s="1211">
        <v>18316.527666197268</v>
      </c>
      <c r="F82" s="1100">
        <v>1260.3173870445862</v>
      </c>
      <c r="G82" s="931">
        <v>12.696243372809295</v>
      </c>
      <c r="H82" s="931">
        <v>5777.354061877268</v>
      </c>
      <c r="I82" s="1078">
        <v>46.07444034339593</v>
      </c>
    </row>
    <row r="83" spans="1:9" s="27" customFormat="1" ht="12.75">
      <c r="A83" s="1077" t="s">
        <v>1005</v>
      </c>
      <c r="B83" s="931">
        <v>7266.930245140509</v>
      </c>
      <c r="C83" s="931">
        <v>10073.401738319999</v>
      </c>
      <c r="D83" s="931">
        <v>9859.666706989998</v>
      </c>
      <c r="E83" s="1211">
        <v>11514.193333015755</v>
      </c>
      <c r="F83" s="1100">
        <v>2806.4714931794897</v>
      </c>
      <c r="G83" s="931">
        <v>38.61976651084842</v>
      </c>
      <c r="H83" s="931">
        <v>1654.5266260257577</v>
      </c>
      <c r="I83" s="1078">
        <v>16.78075613704856</v>
      </c>
    </row>
    <row r="84" spans="1:9" s="27" customFormat="1" ht="12.75">
      <c r="A84" s="1079" t="s">
        <v>1006</v>
      </c>
      <c r="B84" s="846">
        <v>1083.28333681</v>
      </c>
      <c r="C84" s="846">
        <v>818.3602594799997</v>
      </c>
      <c r="D84" s="846">
        <v>986.7607</v>
      </c>
      <c r="E84" s="1211">
        <v>937.1910090612095</v>
      </c>
      <c r="F84" s="847">
        <v>-264.9230773300003</v>
      </c>
      <c r="G84" s="846">
        <v>-24.455566547357115</v>
      </c>
      <c r="H84" s="846">
        <v>-49.569690938790586</v>
      </c>
      <c r="I84" s="877">
        <v>-5.023476405048416</v>
      </c>
    </row>
    <row r="85" spans="1:9" s="928" customFormat="1" ht="12.75">
      <c r="A85" s="1074" t="s">
        <v>1007</v>
      </c>
      <c r="B85" s="71">
        <v>24913.45078997188</v>
      </c>
      <c r="C85" s="71">
        <v>37125.888020889994</v>
      </c>
      <c r="D85" s="71">
        <v>38882.66007349</v>
      </c>
      <c r="E85" s="936">
        <v>58365.10469700262</v>
      </c>
      <c r="F85" s="72">
        <v>12212.437230918113</v>
      </c>
      <c r="G85" s="71">
        <v>49.01945272002962</v>
      </c>
      <c r="H85" s="71">
        <v>19482.444623512623</v>
      </c>
      <c r="I85" s="1075">
        <v>50.10574015946933</v>
      </c>
    </row>
    <row r="86" spans="1:9" s="27" customFormat="1" ht="12.75">
      <c r="A86" s="1076" t="s">
        <v>1008</v>
      </c>
      <c r="B86" s="851">
        <v>531.827</v>
      </c>
      <c r="C86" s="851">
        <v>61.57549415</v>
      </c>
      <c r="D86" s="851">
        <v>63.39849415</v>
      </c>
      <c r="E86" s="1211">
        <v>11.77060007</v>
      </c>
      <c r="F86" s="118">
        <v>-470.25150585</v>
      </c>
      <c r="G86" s="851">
        <v>-88.42189393355359</v>
      </c>
      <c r="H86" s="851">
        <v>-51.62789408</v>
      </c>
      <c r="I86" s="879">
        <v>-81.43394377451472</v>
      </c>
    </row>
    <row r="87" spans="1:9" s="27" customFormat="1" ht="12.75">
      <c r="A87" s="1077" t="s">
        <v>1009</v>
      </c>
      <c r="B87" s="931">
        <v>1555.8763528018796</v>
      </c>
      <c r="C87" s="931">
        <v>1605.97096371</v>
      </c>
      <c r="D87" s="931">
        <v>1320.1005597099997</v>
      </c>
      <c r="E87" s="1211">
        <v>730.9811480972072</v>
      </c>
      <c r="F87" s="1100">
        <v>50.09461090812033</v>
      </c>
      <c r="G87" s="931">
        <v>3.219703854866623</v>
      </c>
      <c r="H87" s="931">
        <v>-589.1194116127925</v>
      </c>
      <c r="I87" s="1078">
        <v>-44.6268587100827</v>
      </c>
    </row>
    <row r="88" spans="1:9" s="27" customFormat="1" ht="12.75">
      <c r="A88" s="1077" t="s">
        <v>1010</v>
      </c>
      <c r="B88" s="931">
        <v>1925.3011749799996</v>
      </c>
      <c r="C88" s="931">
        <v>1248.10268768</v>
      </c>
      <c r="D88" s="931">
        <v>788.69054661</v>
      </c>
      <c r="E88" s="1211">
        <v>921.9668574287632</v>
      </c>
      <c r="F88" s="1100">
        <v>-677.1984872999997</v>
      </c>
      <c r="G88" s="931">
        <v>-35.173639122047206</v>
      </c>
      <c r="H88" s="931">
        <v>133.27631081876325</v>
      </c>
      <c r="I88" s="1078">
        <v>16.898428844065645</v>
      </c>
    </row>
    <row r="89" spans="1:9" s="27" customFormat="1" ht="12.75">
      <c r="A89" s="1077" t="s">
        <v>1011</v>
      </c>
      <c r="B89" s="931">
        <v>2790.6950000000006</v>
      </c>
      <c r="C89" s="931">
        <v>3405.25992965</v>
      </c>
      <c r="D89" s="931">
        <v>3656.8801750899993</v>
      </c>
      <c r="E89" s="1211">
        <v>4523.59995676</v>
      </c>
      <c r="F89" s="1100">
        <v>614.5649296499992</v>
      </c>
      <c r="G89" s="931">
        <v>22.021931083475586</v>
      </c>
      <c r="H89" s="931">
        <v>866.7197816700009</v>
      </c>
      <c r="I89" s="1078">
        <v>23.701071409830103</v>
      </c>
    </row>
    <row r="90" spans="1:9" s="27" customFormat="1" ht="12.75">
      <c r="A90" s="1077" t="s">
        <v>1012</v>
      </c>
      <c r="B90" s="931">
        <v>366.05780522</v>
      </c>
      <c r="C90" s="931">
        <v>553.37767425</v>
      </c>
      <c r="D90" s="931">
        <v>572.7901449999999</v>
      </c>
      <c r="E90" s="1211">
        <v>325.3885969400001</v>
      </c>
      <c r="F90" s="1100">
        <v>187.31986903000006</v>
      </c>
      <c r="G90" s="931">
        <v>51.17221006049064</v>
      </c>
      <c r="H90" s="931">
        <v>-247.4015480599998</v>
      </c>
      <c r="I90" s="1078">
        <v>-43.19235416663808</v>
      </c>
    </row>
    <row r="91" spans="1:9" s="27" customFormat="1" ht="12.75">
      <c r="A91" s="1077" t="s">
        <v>1013</v>
      </c>
      <c r="B91" s="931">
        <v>73.95599999999999</v>
      </c>
      <c r="C91" s="931">
        <v>862.6646335100002</v>
      </c>
      <c r="D91" s="931">
        <v>921.7154259499999</v>
      </c>
      <c r="E91" s="1211">
        <v>1228.3709396700003</v>
      </c>
      <c r="F91" s="1100">
        <v>788.7086335100001</v>
      </c>
      <c r="G91" s="931">
        <v>1066.4565870382394</v>
      </c>
      <c r="H91" s="931">
        <v>306.6555137200004</v>
      </c>
      <c r="I91" s="1078">
        <v>33.270085873189615</v>
      </c>
    </row>
    <row r="92" spans="1:9" s="27" customFormat="1" ht="12.75">
      <c r="A92" s="1077" t="s">
        <v>1014</v>
      </c>
      <c r="B92" s="931">
        <v>2069.8173357799997</v>
      </c>
      <c r="C92" s="931">
        <v>2205.8902039100003</v>
      </c>
      <c r="D92" s="931">
        <v>2208.19037949</v>
      </c>
      <c r="E92" s="1211">
        <v>1977.7736750175009</v>
      </c>
      <c r="F92" s="1100">
        <v>136.07286813000064</v>
      </c>
      <c r="G92" s="931">
        <v>6.574148635136555</v>
      </c>
      <c r="H92" s="931">
        <v>-230.41670447249908</v>
      </c>
      <c r="I92" s="1078">
        <v>-10.434639450141784</v>
      </c>
    </row>
    <row r="93" spans="1:9" s="27" customFormat="1" ht="12.75">
      <c r="A93" s="1077" t="s">
        <v>1015</v>
      </c>
      <c r="B93" s="931">
        <v>22.372999999999998</v>
      </c>
      <c r="C93" s="931">
        <v>0</v>
      </c>
      <c r="D93" s="931">
        <v>0</v>
      </c>
      <c r="E93" s="1211">
        <v>0</v>
      </c>
      <c r="F93" s="1100">
        <v>-22.372999999999998</v>
      </c>
      <c r="G93" s="931">
        <v>-100</v>
      </c>
      <c r="H93" s="931">
        <v>0</v>
      </c>
      <c r="I93" s="1080" t="s">
        <v>436</v>
      </c>
    </row>
    <row r="94" spans="1:9" s="27" customFormat="1" ht="12.75">
      <c r="A94" s="1077" t="s">
        <v>1016</v>
      </c>
      <c r="B94" s="931">
        <v>1674.297</v>
      </c>
      <c r="C94" s="931">
        <v>1202.95997299</v>
      </c>
      <c r="D94" s="931">
        <v>1355.2884616800002</v>
      </c>
      <c r="E94" s="1211">
        <v>1249.170875846814</v>
      </c>
      <c r="F94" s="1100">
        <v>-471.33702700999993</v>
      </c>
      <c r="G94" s="931">
        <v>-28.151339159659244</v>
      </c>
      <c r="H94" s="931">
        <v>-106.11758583318624</v>
      </c>
      <c r="I94" s="1078">
        <v>-7.829889269598303</v>
      </c>
    </row>
    <row r="95" spans="1:9" s="27" customFormat="1" ht="12.75">
      <c r="A95" s="1077" t="s">
        <v>1017</v>
      </c>
      <c r="B95" s="931">
        <v>680.4795568500001</v>
      </c>
      <c r="C95" s="931">
        <v>1242.7190707500001</v>
      </c>
      <c r="D95" s="931">
        <v>1277.1295563299998</v>
      </c>
      <c r="E95" s="1211">
        <v>1421.6909931324076</v>
      </c>
      <c r="F95" s="1100">
        <v>562.2395139</v>
      </c>
      <c r="G95" s="931">
        <v>82.62401246889125</v>
      </c>
      <c r="H95" s="931">
        <v>144.5614368024078</v>
      </c>
      <c r="I95" s="1078">
        <v>11.319246045626267</v>
      </c>
    </row>
    <row r="96" spans="1:9" s="27" customFormat="1" ht="12.75">
      <c r="A96" s="1077" t="s">
        <v>1018</v>
      </c>
      <c r="B96" s="931">
        <v>10734.14756434</v>
      </c>
      <c r="C96" s="931">
        <v>22485.95311554</v>
      </c>
      <c r="D96" s="931">
        <v>24765.953267979996</v>
      </c>
      <c r="E96" s="1211">
        <v>42899.16955159199</v>
      </c>
      <c r="F96" s="1100">
        <v>11751.8055512</v>
      </c>
      <c r="G96" s="931">
        <v>109.48056639579625</v>
      </c>
      <c r="H96" s="931">
        <v>18133.216283611997</v>
      </c>
      <c r="I96" s="1078">
        <v>73.21832552699075</v>
      </c>
    </row>
    <row r="97" spans="1:9" s="27" customFormat="1" ht="12.75">
      <c r="A97" s="1079" t="s">
        <v>1019</v>
      </c>
      <c r="B97" s="846">
        <v>2488.623</v>
      </c>
      <c r="C97" s="846">
        <v>2251.41427475</v>
      </c>
      <c r="D97" s="846">
        <v>1952.5230615</v>
      </c>
      <c r="E97" s="1211">
        <v>3075.221502447931</v>
      </c>
      <c r="F97" s="847">
        <v>-237.20872525000004</v>
      </c>
      <c r="G97" s="846">
        <v>-9.531725988629054</v>
      </c>
      <c r="H97" s="846">
        <v>1122.698440947931</v>
      </c>
      <c r="I97" s="877">
        <v>57.49988120936368</v>
      </c>
    </row>
    <row r="98" spans="1:9" s="928" customFormat="1" ht="12.75">
      <c r="A98" s="1074" t="s">
        <v>1020</v>
      </c>
      <c r="B98" s="71">
        <v>21163.27120273377</v>
      </c>
      <c r="C98" s="71">
        <v>23063.033865179503</v>
      </c>
      <c r="D98" s="71">
        <v>23357.8263304585</v>
      </c>
      <c r="E98" s="936">
        <v>31884.10943651213</v>
      </c>
      <c r="F98" s="72">
        <v>1899.7626624457334</v>
      </c>
      <c r="G98" s="71">
        <v>8.976696675324613</v>
      </c>
      <c r="H98" s="71">
        <v>8526.28310605363</v>
      </c>
      <c r="I98" s="1075">
        <v>36.502896225987406</v>
      </c>
    </row>
    <row r="99" spans="1:9" s="27" customFormat="1" ht="12.75">
      <c r="A99" s="1076" t="s">
        <v>1021</v>
      </c>
      <c r="B99" s="851">
        <v>3434.2695160300837</v>
      </c>
      <c r="C99" s="851">
        <v>1388.0187655495</v>
      </c>
      <c r="D99" s="851">
        <v>1473.4603948685</v>
      </c>
      <c r="E99" s="1211">
        <v>1919.8931543962499</v>
      </c>
      <c r="F99" s="118">
        <v>-2046.2507504805837</v>
      </c>
      <c r="G99" s="851">
        <v>-59.583289573789486</v>
      </c>
      <c r="H99" s="851">
        <v>446.4327595277498</v>
      </c>
      <c r="I99" s="879">
        <v>30.298253083863308</v>
      </c>
    </row>
    <row r="100" spans="1:9" s="27" customFormat="1" ht="12.75">
      <c r="A100" s="1077" t="s">
        <v>1022</v>
      </c>
      <c r="B100" s="931">
        <v>4339.924406777917</v>
      </c>
      <c r="C100" s="931">
        <v>4801.1461298700015</v>
      </c>
      <c r="D100" s="931">
        <v>4858.598995699998</v>
      </c>
      <c r="E100" s="1211">
        <v>7156.763219654744</v>
      </c>
      <c r="F100" s="1100">
        <v>461.2217230920842</v>
      </c>
      <c r="G100" s="931">
        <v>10.627413748768685</v>
      </c>
      <c r="H100" s="931">
        <v>2298.1642239547455</v>
      </c>
      <c r="I100" s="1078">
        <v>47.30096527802948</v>
      </c>
    </row>
    <row r="101" spans="1:9" s="27" customFormat="1" ht="12.75">
      <c r="A101" s="1077" t="s">
        <v>1023</v>
      </c>
      <c r="B101" s="931">
        <v>149.36279966</v>
      </c>
      <c r="C101" s="931">
        <v>175.10437448000002</v>
      </c>
      <c r="D101" s="931">
        <v>155.41312671</v>
      </c>
      <c r="E101" s="1211">
        <v>501.70640778918744</v>
      </c>
      <c r="F101" s="1100">
        <v>25.74157482000001</v>
      </c>
      <c r="G101" s="931">
        <v>17.234261060047412</v>
      </c>
      <c r="H101" s="931">
        <v>346.2932810791874</v>
      </c>
      <c r="I101" s="1078">
        <v>222.82112741053638</v>
      </c>
    </row>
    <row r="102" spans="1:9" s="27" customFormat="1" ht="12.75">
      <c r="A102" s="1077" t="s">
        <v>1024</v>
      </c>
      <c r="B102" s="931">
        <v>250.19324400940545</v>
      </c>
      <c r="C102" s="931">
        <v>247.05882867999998</v>
      </c>
      <c r="D102" s="931">
        <v>272.91209993</v>
      </c>
      <c r="E102" s="1211">
        <v>330.23034243795723</v>
      </c>
      <c r="F102" s="1100">
        <v>-3.1344153294054706</v>
      </c>
      <c r="G102" s="931">
        <v>-1.2527977491221305</v>
      </c>
      <c r="H102" s="931">
        <v>57.31824250795722</v>
      </c>
      <c r="I102" s="1078">
        <v>21.002455560841362</v>
      </c>
    </row>
    <row r="103" spans="1:9" s="27" customFormat="1" ht="12.75">
      <c r="A103" s="1077" t="s">
        <v>1025</v>
      </c>
      <c r="B103" s="931">
        <v>252.78980562417513</v>
      </c>
      <c r="C103" s="931">
        <v>399.94223125999997</v>
      </c>
      <c r="D103" s="931">
        <v>422.86583887000006</v>
      </c>
      <c r="E103" s="1211">
        <v>3197.8044402630812</v>
      </c>
      <c r="F103" s="1100">
        <v>147.15242563582484</v>
      </c>
      <c r="G103" s="931">
        <v>58.21137655155195</v>
      </c>
      <c r="H103" s="931">
        <v>2774.938601393081</v>
      </c>
      <c r="I103" s="1078">
        <v>656.2219849227805</v>
      </c>
    </row>
    <row r="104" spans="1:9" s="27" customFormat="1" ht="12.75">
      <c r="A104" s="1077" t="s">
        <v>1026</v>
      </c>
      <c r="B104" s="931">
        <v>2727.369907411553</v>
      </c>
      <c r="C104" s="931">
        <v>3446.3413784200006</v>
      </c>
      <c r="D104" s="931">
        <v>3338.2653842</v>
      </c>
      <c r="E104" s="1211">
        <v>605.41569209</v>
      </c>
      <c r="F104" s="1100">
        <v>718.9714710084477</v>
      </c>
      <c r="G104" s="931">
        <v>26.361347943843715</v>
      </c>
      <c r="H104" s="931">
        <v>-2732.84969211</v>
      </c>
      <c r="I104" s="1078">
        <v>-81.86436300255124</v>
      </c>
    </row>
    <row r="105" spans="1:9" s="27" customFormat="1" ht="12.75">
      <c r="A105" s="1077" t="s">
        <v>1027</v>
      </c>
      <c r="B105" s="931">
        <v>4661.854223847507</v>
      </c>
      <c r="C105" s="931">
        <v>5312.81267405</v>
      </c>
      <c r="D105" s="931">
        <v>5640.151447850001</v>
      </c>
      <c r="E105" s="1211">
        <v>7555.84899274411</v>
      </c>
      <c r="F105" s="1100">
        <v>650.9584502024936</v>
      </c>
      <c r="G105" s="931">
        <v>13.963509345113042</v>
      </c>
      <c r="H105" s="931">
        <v>1915.6975448941084</v>
      </c>
      <c r="I105" s="1078">
        <v>33.96535647326214</v>
      </c>
    </row>
    <row r="106" spans="1:9" s="27" customFormat="1" ht="12.75">
      <c r="A106" s="1077" t="s">
        <v>1028</v>
      </c>
      <c r="B106" s="931">
        <v>914.234880265971</v>
      </c>
      <c r="C106" s="931">
        <v>1025.6816470100002</v>
      </c>
      <c r="D106" s="931">
        <v>920.9407672499999</v>
      </c>
      <c r="E106" s="1211">
        <v>1774.3286760580618</v>
      </c>
      <c r="F106" s="1100">
        <v>111.44676674402922</v>
      </c>
      <c r="G106" s="931">
        <v>12.190167882416269</v>
      </c>
      <c r="H106" s="931">
        <v>853.3879088080619</v>
      </c>
      <c r="I106" s="1078">
        <v>92.66479877488146</v>
      </c>
    </row>
    <row r="107" spans="1:9" s="27" customFormat="1" ht="12.75">
      <c r="A107" s="1079" t="s">
        <v>1029</v>
      </c>
      <c r="B107" s="846">
        <v>4433.272419107158</v>
      </c>
      <c r="C107" s="846">
        <v>6266.92783586</v>
      </c>
      <c r="D107" s="846">
        <v>6275.218275080001</v>
      </c>
      <c r="E107" s="1211">
        <v>8842.118511078748</v>
      </c>
      <c r="F107" s="847">
        <v>1833.655416752842</v>
      </c>
      <c r="G107" s="846">
        <v>41.361216803413406</v>
      </c>
      <c r="H107" s="846">
        <v>2566.900235998747</v>
      </c>
      <c r="I107" s="877">
        <v>40.90535378175387</v>
      </c>
    </row>
    <row r="108" spans="1:9" s="928" customFormat="1" ht="12.75">
      <c r="A108" s="1074" t="s">
        <v>1030</v>
      </c>
      <c r="B108" s="71">
        <v>9437.14624445023</v>
      </c>
      <c r="C108" s="71">
        <v>14203.123890689501</v>
      </c>
      <c r="D108" s="71">
        <v>14716.202701978002</v>
      </c>
      <c r="E108" s="936">
        <v>23367.02882668816</v>
      </c>
      <c r="F108" s="72">
        <v>4765.977646239271</v>
      </c>
      <c r="G108" s="71">
        <v>50.502318421122624</v>
      </c>
      <c r="H108" s="71">
        <v>8650.82612471016</v>
      </c>
      <c r="I108" s="1075">
        <v>58.784363737714784</v>
      </c>
    </row>
    <row r="109" spans="1:9" s="27" customFormat="1" ht="12.75">
      <c r="A109" s="1076" t="s">
        <v>1031</v>
      </c>
      <c r="B109" s="851">
        <v>5326.415646149304</v>
      </c>
      <c r="C109" s="851">
        <v>7680.390340000001</v>
      </c>
      <c r="D109" s="851">
        <v>7973.11099666</v>
      </c>
      <c r="E109" s="1211">
        <v>11366.193425252934</v>
      </c>
      <c r="F109" s="118">
        <v>2353.974693850697</v>
      </c>
      <c r="G109" s="851">
        <v>44.19434851188316</v>
      </c>
      <c r="H109" s="851">
        <v>3393.082428592934</v>
      </c>
      <c r="I109" s="879">
        <v>42.55656832087655</v>
      </c>
    </row>
    <row r="110" spans="1:9" s="27" customFormat="1" ht="12.75">
      <c r="A110" s="1077" t="s">
        <v>1032</v>
      </c>
      <c r="B110" s="931">
        <v>1057.134716634392</v>
      </c>
      <c r="C110" s="931">
        <v>1370.7271950399995</v>
      </c>
      <c r="D110" s="931">
        <v>1465.00579744</v>
      </c>
      <c r="E110" s="1211">
        <v>3504.4824673941293</v>
      </c>
      <c r="F110" s="1100">
        <v>313.5924784056076</v>
      </c>
      <c r="G110" s="931">
        <v>29.664381792700407</v>
      </c>
      <c r="H110" s="931">
        <v>2039.4766699541294</v>
      </c>
      <c r="I110" s="1078">
        <v>139.21287366357043</v>
      </c>
    </row>
    <row r="111" spans="1:9" s="27" customFormat="1" ht="12.75">
      <c r="A111" s="1077" t="s">
        <v>1033</v>
      </c>
      <c r="B111" s="931">
        <v>2809.995881666534</v>
      </c>
      <c r="C111" s="931">
        <v>4829.24548556</v>
      </c>
      <c r="D111" s="931">
        <v>4977.118807600003</v>
      </c>
      <c r="E111" s="1211">
        <v>8132.000318267201</v>
      </c>
      <c r="F111" s="1100">
        <v>2019.249603893466</v>
      </c>
      <c r="G111" s="931">
        <v>71.85952182591467</v>
      </c>
      <c r="H111" s="931">
        <v>3154.881510667198</v>
      </c>
      <c r="I111" s="1078">
        <v>63.387707479470464</v>
      </c>
    </row>
    <row r="112" spans="1:9" s="27" customFormat="1" ht="12" customHeight="1">
      <c r="A112" s="1079" t="s">
        <v>1034</v>
      </c>
      <c r="B112" s="846">
        <v>243.6</v>
      </c>
      <c r="C112" s="846">
        <v>322.7608700895</v>
      </c>
      <c r="D112" s="846">
        <v>300.967100278</v>
      </c>
      <c r="E112" s="1211">
        <v>364.3526157738999</v>
      </c>
      <c r="F112" s="1100">
        <v>79.16087008949998</v>
      </c>
      <c r="G112" s="931">
        <v>32.496252089285704</v>
      </c>
      <c r="H112" s="931">
        <v>63.38551549589994</v>
      </c>
      <c r="I112" s="1078">
        <v>21.060612750480516</v>
      </c>
    </row>
    <row r="113" spans="1:9" s="928" customFormat="1" ht="12.75">
      <c r="A113" s="1074" t="s">
        <v>1035</v>
      </c>
      <c r="B113" s="71">
        <v>0</v>
      </c>
      <c r="C113" s="71">
        <v>1830.369</v>
      </c>
      <c r="D113" s="71">
        <v>1972.3592722500002</v>
      </c>
      <c r="E113" s="937">
        <v>3478.23615499</v>
      </c>
      <c r="F113" s="72">
        <v>1830.369</v>
      </c>
      <c r="G113" s="938" t="s">
        <v>436</v>
      </c>
      <c r="H113" s="71">
        <v>1505.87688274</v>
      </c>
      <c r="I113" s="1075">
        <v>76.34901531008327</v>
      </c>
    </row>
    <row r="114" spans="1:9" s="928" customFormat="1" ht="12.75">
      <c r="A114" s="1074" t="s">
        <v>1036</v>
      </c>
      <c r="B114" s="71">
        <v>46656.28661592417</v>
      </c>
      <c r="C114" s="71">
        <v>69976.59703418153</v>
      </c>
      <c r="D114" s="71">
        <v>74264.80526497138</v>
      </c>
      <c r="E114" s="937">
        <v>76658.71045667419</v>
      </c>
      <c r="F114" s="72">
        <v>23320.31041825736</v>
      </c>
      <c r="G114" s="71">
        <v>49.98321150208716</v>
      </c>
      <c r="H114" s="71">
        <v>2393.905191702812</v>
      </c>
      <c r="I114" s="1075">
        <v>3.223471984019259</v>
      </c>
    </row>
    <row r="115" spans="1:9" s="928" customFormat="1" ht="12.75" hidden="1">
      <c r="A115" s="1074"/>
      <c r="B115" s="71"/>
      <c r="C115" s="71">
        <v>0</v>
      </c>
      <c r="D115" s="71">
        <v>0</v>
      </c>
      <c r="E115" s="937">
        <v>0</v>
      </c>
      <c r="F115" s="72"/>
      <c r="G115" s="71"/>
      <c r="H115" s="71"/>
      <c r="I115" s="1075"/>
    </row>
    <row r="116" spans="1:9" ht="13.5" thickBot="1">
      <c r="A116" s="1081" t="s">
        <v>1037</v>
      </c>
      <c r="B116" s="1082">
        <v>306535.72639873094</v>
      </c>
      <c r="C116" s="1082">
        <v>387370.089258661</v>
      </c>
      <c r="D116" s="1082">
        <v>401777.96774301736</v>
      </c>
      <c r="E116" s="1082">
        <v>476027.7060744401</v>
      </c>
      <c r="F116" s="1209">
        <v>80834.36285993009</v>
      </c>
      <c r="G116" s="1083">
        <v>26.37029093136882</v>
      </c>
      <c r="H116" s="1083">
        <v>74249.73833142273</v>
      </c>
      <c r="I116" s="1084">
        <v>18.480291178861723</v>
      </c>
    </row>
    <row r="117" spans="3:5" ht="13.5" thickTop="1">
      <c r="C117" s="30"/>
      <c r="D117" s="939"/>
      <c r="E117" s="27"/>
    </row>
    <row r="118" ht="12.75">
      <c r="E118" s="47"/>
    </row>
    <row r="119" ht="12.75">
      <c r="H119" s="47"/>
    </row>
  </sheetData>
  <mergeCells count="5">
    <mergeCell ref="A1:I1"/>
    <mergeCell ref="A2:I2"/>
    <mergeCell ref="F4:I4"/>
    <mergeCell ref="F5:G5"/>
    <mergeCell ref="H5:I5"/>
  </mergeCells>
  <printOptions horizontalCentered="1"/>
  <pageMargins left="0.75" right="0.75" top="1" bottom="1" header="0.5" footer="0.5"/>
  <pageSetup fitToHeight="1" fitToWidth="1" horizontalDpi="600" verticalDpi="600" orientation="portrait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workbookViewId="0" topLeftCell="A19">
      <selection activeCell="B7" sqref="B7"/>
    </sheetView>
  </sheetViews>
  <sheetFormatPr defaultColWidth="9.140625" defaultRowHeight="12.75"/>
  <cols>
    <col min="1" max="1" width="28.57421875" style="33" customWidth="1"/>
    <col min="2" max="4" width="8.421875" style="33" bestFit="1" customWidth="1"/>
    <col min="5" max="5" width="10.28125" style="33" customWidth="1"/>
    <col min="6" max="9" width="11.00390625" style="33" customWidth="1"/>
    <col min="10" max="16384" width="9.140625" style="33" customWidth="1"/>
  </cols>
  <sheetData>
    <row r="1" spans="1:9" ht="12.75">
      <c r="A1" s="1586" t="s">
        <v>1038</v>
      </c>
      <c r="B1" s="1586"/>
      <c r="C1" s="1586"/>
      <c r="D1" s="1586"/>
      <c r="E1" s="1586"/>
      <c r="F1" s="1586"/>
      <c r="G1" s="1586"/>
      <c r="H1" s="1586"/>
      <c r="I1" s="1586"/>
    </row>
    <row r="2" spans="1:9" s="927" customFormat="1" ht="15.75">
      <c r="A2" s="1587" t="s">
        <v>1039</v>
      </c>
      <c r="B2" s="1587"/>
      <c r="C2" s="1587"/>
      <c r="D2" s="1587"/>
      <c r="E2" s="1587"/>
      <c r="F2" s="1587"/>
      <c r="G2" s="1587"/>
      <c r="H2" s="1587"/>
      <c r="I2" s="1587"/>
    </row>
    <row r="3" spans="1:9" ht="13.5" thickBot="1">
      <c r="A3" s="928"/>
      <c r="B3" s="928"/>
      <c r="C3" s="928"/>
      <c r="D3" s="928"/>
      <c r="E3" s="928"/>
      <c r="F3" s="928"/>
      <c r="G3" s="928"/>
      <c r="I3" s="929" t="s">
        <v>595</v>
      </c>
    </row>
    <row r="4" spans="1:9" ht="13.5" thickTop="1">
      <c r="A4" s="474"/>
      <c r="B4" s="1093">
        <v>2008</v>
      </c>
      <c r="C4" s="1093">
        <v>2009</v>
      </c>
      <c r="D4" s="1093">
        <v>2009</v>
      </c>
      <c r="E4" s="1093">
        <v>2010</v>
      </c>
      <c r="F4" s="1594" t="s">
        <v>199</v>
      </c>
      <c r="G4" s="1595"/>
      <c r="H4" s="1595"/>
      <c r="I4" s="1596"/>
    </row>
    <row r="5" spans="1:9" ht="12.75">
      <c r="A5" s="583" t="s">
        <v>928</v>
      </c>
      <c r="B5" s="834" t="s">
        <v>394</v>
      </c>
      <c r="C5" s="834" t="str">
        <f>'[3]Sec.loan'!C5</f>
        <v>Jun</v>
      </c>
      <c r="D5" s="834" t="s">
        <v>394</v>
      </c>
      <c r="E5" s="834" t="str">
        <f>C5</f>
        <v>Jun</v>
      </c>
      <c r="F5" s="1588" t="s">
        <v>1476</v>
      </c>
      <c r="G5" s="1589"/>
      <c r="H5" s="1588" t="s">
        <v>438</v>
      </c>
      <c r="I5" s="1590"/>
    </row>
    <row r="6" spans="1:9" ht="12.75">
      <c r="A6" s="1094"/>
      <c r="B6" s="131"/>
      <c r="C6" s="131"/>
      <c r="D6" s="131"/>
      <c r="E6" s="131"/>
      <c r="F6" s="113" t="s">
        <v>1557</v>
      </c>
      <c r="G6" s="113" t="s">
        <v>883</v>
      </c>
      <c r="H6" s="113" t="s">
        <v>1557</v>
      </c>
      <c r="I6" s="504" t="s">
        <v>883</v>
      </c>
    </row>
    <row r="7" spans="1:9" s="928" customFormat="1" ht="12.75">
      <c r="A7" s="1074" t="s">
        <v>1040</v>
      </c>
      <c r="B7" s="71">
        <v>4069.544000000001</v>
      </c>
      <c r="C7" s="71">
        <v>6026.312125279999</v>
      </c>
      <c r="D7" s="71">
        <v>6395.9844963</v>
      </c>
      <c r="E7" s="71">
        <v>10672.153906496927</v>
      </c>
      <c r="F7" s="71">
        <v>1956.7681252799985</v>
      </c>
      <c r="G7" s="71">
        <v>48.08322812777053</v>
      </c>
      <c r="H7" s="71">
        <v>4276.169410196928</v>
      </c>
      <c r="I7" s="1075">
        <v>66.85709467667785</v>
      </c>
    </row>
    <row r="8" spans="1:9" s="928" customFormat="1" ht="12.75">
      <c r="A8" s="1074" t="s">
        <v>1041</v>
      </c>
      <c r="B8" s="71">
        <v>2857.1297272891434</v>
      </c>
      <c r="C8" s="71">
        <v>2728.392352419999</v>
      </c>
      <c r="D8" s="71">
        <v>2949.3090839099996</v>
      </c>
      <c r="E8" s="71">
        <v>3105.848656604601</v>
      </c>
      <c r="F8" s="71">
        <v>-128.73737486914433</v>
      </c>
      <c r="G8" s="71">
        <v>-4.505828826725725</v>
      </c>
      <c r="H8" s="71">
        <v>156.53957269460125</v>
      </c>
      <c r="I8" s="1075">
        <v>5.307669296127871</v>
      </c>
    </row>
    <row r="9" spans="1:9" s="928" customFormat="1" ht="12.75">
      <c r="A9" s="1074" t="s">
        <v>1042</v>
      </c>
      <c r="B9" s="71">
        <v>5017.719020489999</v>
      </c>
      <c r="C9" s="71">
        <v>5457.45061238</v>
      </c>
      <c r="D9" s="71">
        <v>5420.54169937</v>
      </c>
      <c r="E9" s="71">
        <v>7361.11478363959</v>
      </c>
      <c r="F9" s="71">
        <v>439.73159189000125</v>
      </c>
      <c r="G9" s="71">
        <v>8.763575443231172</v>
      </c>
      <c r="H9" s="71">
        <v>1940.5730842695903</v>
      </c>
      <c r="I9" s="1075">
        <v>35.80035339447961</v>
      </c>
    </row>
    <row r="10" spans="1:9" s="928" customFormat="1" ht="12.75">
      <c r="A10" s="1074" t="s">
        <v>1043</v>
      </c>
      <c r="B10" s="71">
        <v>5750.786699707944</v>
      </c>
      <c r="C10" s="71">
        <v>5044.672293810001</v>
      </c>
      <c r="D10" s="71">
        <v>5295.71267718</v>
      </c>
      <c r="E10" s="1095">
        <v>6807.744194119291</v>
      </c>
      <c r="F10" s="71">
        <v>-706.1144058979426</v>
      </c>
      <c r="G10" s="71">
        <v>-12.278570615978557</v>
      </c>
      <c r="H10" s="71">
        <v>1512.0315169392907</v>
      </c>
      <c r="I10" s="1075">
        <v>28.551993076491016</v>
      </c>
    </row>
    <row r="11" spans="1:9" ht="12.75">
      <c r="A11" s="1096" t="s">
        <v>1044</v>
      </c>
      <c r="B11" s="851">
        <v>2459.5750514580286</v>
      </c>
      <c r="C11" s="851">
        <v>2901.01527372</v>
      </c>
      <c r="D11" s="1097">
        <v>3296.03483345</v>
      </c>
      <c r="E11" s="851">
        <v>5455.619025891618</v>
      </c>
      <c r="F11" s="118">
        <v>441.4402222619715</v>
      </c>
      <c r="G11" s="851">
        <v>17.947824848861067</v>
      </c>
      <c r="H11" s="851">
        <v>2159.5841924416177</v>
      </c>
      <c r="I11" s="879">
        <v>65.52067261319428</v>
      </c>
    </row>
    <row r="12" spans="1:9" ht="12.75">
      <c r="A12" s="870" t="s">
        <v>1045</v>
      </c>
      <c r="B12" s="846">
        <v>3291.211648249915</v>
      </c>
      <c r="C12" s="846">
        <v>2143.6570200900005</v>
      </c>
      <c r="D12" s="1098">
        <v>1999.67784373</v>
      </c>
      <c r="E12" s="846">
        <v>1352.1251682276738</v>
      </c>
      <c r="F12" s="847">
        <v>-1147.5546281599145</v>
      </c>
      <c r="G12" s="846">
        <v>-34.8672389018227</v>
      </c>
      <c r="H12" s="846">
        <v>-647.5526755023261</v>
      </c>
      <c r="I12" s="877">
        <v>-32.3828499441913</v>
      </c>
    </row>
    <row r="13" spans="1:9" s="928" customFormat="1" ht="12.75">
      <c r="A13" s="1074" t="s">
        <v>1046</v>
      </c>
      <c r="B13" s="71">
        <v>259845.73482188574</v>
      </c>
      <c r="C13" s="71">
        <v>331363.72895209497</v>
      </c>
      <c r="D13" s="71">
        <v>344977.1988048469</v>
      </c>
      <c r="E13" s="933">
        <v>406257.41302783275</v>
      </c>
      <c r="F13" s="71">
        <v>71517.99413020923</v>
      </c>
      <c r="G13" s="71">
        <v>27.523251124068697</v>
      </c>
      <c r="H13" s="71">
        <v>61280.214222985844</v>
      </c>
      <c r="I13" s="1075">
        <v>17.763554935018174</v>
      </c>
    </row>
    <row r="14" spans="1:9" ht="12.75">
      <c r="A14" s="1096" t="s">
        <v>1047</v>
      </c>
      <c r="B14" s="851">
        <v>215808.1122151944</v>
      </c>
      <c r="C14" s="851">
        <v>280728.26898554293</v>
      </c>
      <c r="D14" s="1097">
        <v>291792.3465126249</v>
      </c>
      <c r="E14" s="851">
        <v>344714.54800597636</v>
      </c>
      <c r="F14" s="118">
        <v>64920.15677034855</v>
      </c>
      <c r="G14" s="851">
        <v>30.082352374971432</v>
      </c>
      <c r="H14" s="851">
        <v>52922.20149335149</v>
      </c>
      <c r="I14" s="879">
        <v>18.136939548228252</v>
      </c>
    </row>
    <row r="15" spans="1:9" ht="12.75">
      <c r="A15" s="869" t="s">
        <v>1048</v>
      </c>
      <c r="B15" s="931">
        <v>184555.74449781823</v>
      </c>
      <c r="C15" s="931">
        <v>237580.17203793442</v>
      </c>
      <c r="D15" s="1099">
        <v>246825.16376175088</v>
      </c>
      <c r="E15" s="931">
        <v>285668.1035552542</v>
      </c>
      <c r="F15" s="1100">
        <v>53024.42754011619</v>
      </c>
      <c r="G15" s="931">
        <v>28.730846435800338</v>
      </c>
      <c r="H15" s="931">
        <v>38842.93979350329</v>
      </c>
      <c r="I15" s="1078">
        <v>15.737025837040106</v>
      </c>
    </row>
    <row r="16" spans="1:9" ht="12.75">
      <c r="A16" s="869" t="s">
        <v>1049</v>
      </c>
      <c r="B16" s="931">
        <v>5169.553853480002</v>
      </c>
      <c r="C16" s="931">
        <v>7147.934829559999</v>
      </c>
      <c r="D16" s="1099">
        <v>7933.034052960002</v>
      </c>
      <c r="E16" s="931">
        <v>12140.925800530724</v>
      </c>
      <c r="F16" s="1100">
        <v>1978.3809760799977</v>
      </c>
      <c r="G16" s="931">
        <v>38.26985910492461</v>
      </c>
      <c r="H16" s="931">
        <v>4207.891747570722</v>
      </c>
      <c r="I16" s="1078">
        <v>53.04265328346421</v>
      </c>
    </row>
    <row r="17" spans="1:9" ht="12.75">
      <c r="A17" s="869" t="s">
        <v>1050</v>
      </c>
      <c r="B17" s="931">
        <v>353.93045397000003</v>
      </c>
      <c r="C17" s="931">
        <v>348.55694908999993</v>
      </c>
      <c r="D17" s="1099">
        <v>303.1464003</v>
      </c>
      <c r="E17" s="931">
        <v>2417.1229222966826</v>
      </c>
      <c r="F17" s="1100">
        <v>-5.373504880000098</v>
      </c>
      <c r="G17" s="931">
        <v>-1.5182375011039795</v>
      </c>
      <c r="H17" s="931">
        <v>2113.9765219966825</v>
      </c>
      <c r="I17" s="1078">
        <v>697.3450847196759</v>
      </c>
    </row>
    <row r="18" spans="1:9" ht="12.75">
      <c r="A18" s="869" t="s">
        <v>1051</v>
      </c>
      <c r="B18" s="931">
        <v>20423.15005926614</v>
      </c>
      <c r="C18" s="931">
        <v>27774.667535258497</v>
      </c>
      <c r="D18" s="1099">
        <v>29048.735030223994</v>
      </c>
      <c r="E18" s="931">
        <v>32951.94962139106</v>
      </c>
      <c r="F18" s="1100">
        <v>7351.5174759923575</v>
      </c>
      <c r="G18" s="931">
        <v>35.996001863859966</v>
      </c>
      <c r="H18" s="931">
        <v>3903.214591167067</v>
      </c>
      <c r="I18" s="1078">
        <v>13.436779904894086</v>
      </c>
    </row>
    <row r="19" spans="1:9" ht="12.75">
      <c r="A19" s="869" t="s">
        <v>1052</v>
      </c>
      <c r="B19" s="931">
        <v>5305.733350659999</v>
      </c>
      <c r="C19" s="931">
        <v>7876.937633700002</v>
      </c>
      <c r="D19" s="1099">
        <v>7682.26726739</v>
      </c>
      <c r="E19" s="931">
        <v>11536.4461065037</v>
      </c>
      <c r="F19" s="1100">
        <v>2571.2042830400032</v>
      </c>
      <c r="G19" s="931">
        <v>48.46086512659296</v>
      </c>
      <c r="H19" s="931">
        <v>3854.1788391136997</v>
      </c>
      <c r="I19" s="1078">
        <v>50.169809314941105</v>
      </c>
    </row>
    <row r="20" spans="1:9" ht="12.75">
      <c r="A20" s="869" t="s">
        <v>1053</v>
      </c>
      <c r="B20" s="931">
        <v>44037.622606691344</v>
      </c>
      <c r="C20" s="931">
        <v>50635.459966552015</v>
      </c>
      <c r="D20" s="1099">
        <v>53184.85229222201</v>
      </c>
      <c r="E20" s="931">
        <v>61542.86502185642</v>
      </c>
      <c r="F20" s="1100">
        <v>6597.83735986067</v>
      </c>
      <c r="G20" s="931">
        <v>14.982274176758475</v>
      </c>
      <c r="H20" s="931">
        <v>8358.012729634414</v>
      </c>
      <c r="I20" s="1078">
        <v>15.715024803888996</v>
      </c>
    </row>
    <row r="21" spans="1:9" ht="12.75">
      <c r="A21" s="869" t="s">
        <v>1054</v>
      </c>
      <c r="B21" s="931">
        <v>3190.1913969999996</v>
      </c>
      <c r="C21" s="931">
        <v>3415.14409473</v>
      </c>
      <c r="D21" s="1099">
        <v>3684.044555220001</v>
      </c>
      <c r="E21" s="931">
        <v>5456.656497098995</v>
      </c>
      <c r="F21" s="1100">
        <v>224.95269773000018</v>
      </c>
      <c r="G21" s="931">
        <v>7.05138562976321</v>
      </c>
      <c r="H21" s="931">
        <v>1772.611941878994</v>
      </c>
      <c r="I21" s="1078">
        <v>48.1159202965486</v>
      </c>
    </row>
    <row r="22" spans="1:9" ht="12.75">
      <c r="A22" s="869" t="s">
        <v>1055</v>
      </c>
      <c r="B22" s="931">
        <v>1341.463226</v>
      </c>
      <c r="C22" s="931">
        <v>1633.62220142</v>
      </c>
      <c r="D22" s="1099">
        <v>1637.6389720000002</v>
      </c>
      <c r="E22" s="931">
        <v>2010.8298774819377</v>
      </c>
      <c r="F22" s="1100">
        <v>292.15897541999993</v>
      </c>
      <c r="G22" s="931">
        <v>21.779126684759373</v>
      </c>
      <c r="H22" s="931">
        <v>373.19090548193753</v>
      </c>
      <c r="I22" s="1078">
        <v>22.788350293481994</v>
      </c>
    </row>
    <row r="23" spans="1:9" ht="12.75">
      <c r="A23" s="869" t="s">
        <v>1056</v>
      </c>
      <c r="B23" s="931">
        <v>118.526</v>
      </c>
      <c r="C23" s="931">
        <v>224.692</v>
      </c>
      <c r="D23" s="1099">
        <v>204.26</v>
      </c>
      <c r="E23" s="931">
        <v>48.89811553030862</v>
      </c>
      <c r="F23" s="1100">
        <v>106.16600000000001</v>
      </c>
      <c r="G23" s="931">
        <v>89.57190827329026</v>
      </c>
      <c r="H23" s="931">
        <v>-155.36188446969138</v>
      </c>
      <c r="I23" s="1078">
        <v>-76.06084621056075</v>
      </c>
    </row>
    <row r="24" spans="1:9" ht="12.75">
      <c r="A24" s="869" t="s">
        <v>1057</v>
      </c>
      <c r="B24" s="931">
        <v>1730.2021709999997</v>
      </c>
      <c r="C24" s="931">
        <v>1556.82989331</v>
      </c>
      <c r="D24" s="1099">
        <v>1842.1455832200002</v>
      </c>
      <c r="E24" s="931">
        <v>3396.928504086748</v>
      </c>
      <c r="F24" s="1100">
        <v>-173.3722776899997</v>
      </c>
      <c r="G24" s="931">
        <v>-10.020347945222854</v>
      </c>
      <c r="H24" s="931">
        <v>1554.7829208667479</v>
      </c>
      <c r="I24" s="1078">
        <v>84.40065405411914</v>
      </c>
    </row>
    <row r="25" spans="1:9" ht="12.75">
      <c r="A25" s="869" t="s">
        <v>1058</v>
      </c>
      <c r="B25" s="931">
        <v>40847.43120969135</v>
      </c>
      <c r="C25" s="931">
        <v>47220.315871822015</v>
      </c>
      <c r="D25" s="1099">
        <v>49500.807737002004</v>
      </c>
      <c r="E25" s="931">
        <v>56086.20852475743</v>
      </c>
      <c r="F25" s="1100">
        <v>6372.884662130666</v>
      </c>
      <c r="G25" s="931">
        <v>15.601677935181032</v>
      </c>
      <c r="H25" s="931">
        <v>6585.400787755425</v>
      </c>
      <c r="I25" s="1078">
        <v>13.303622887819703</v>
      </c>
    </row>
    <row r="26" spans="1:9" ht="12.75">
      <c r="A26" s="869" t="s">
        <v>1059</v>
      </c>
      <c r="B26" s="931">
        <v>7921.597765006835</v>
      </c>
      <c r="C26" s="931">
        <v>8113.0596683290005</v>
      </c>
      <c r="D26" s="1099">
        <v>8356.077862500002</v>
      </c>
      <c r="E26" s="931">
        <v>11532.360495793011</v>
      </c>
      <c r="F26" s="1100">
        <v>191.4619033221652</v>
      </c>
      <c r="G26" s="931">
        <v>2.416960681441517</v>
      </c>
      <c r="H26" s="931">
        <v>3176.282633293009</v>
      </c>
      <c r="I26" s="1078">
        <v>38.01164476395529</v>
      </c>
    </row>
    <row r="27" spans="1:9" ht="12.75">
      <c r="A27" s="869" t="s">
        <v>1061</v>
      </c>
      <c r="B27" s="931">
        <v>1624.863</v>
      </c>
      <c r="C27" s="931">
        <v>1495.44536343</v>
      </c>
      <c r="D27" s="1099">
        <v>1442.41926884</v>
      </c>
      <c r="E27" s="931">
        <v>2260.4403195965065</v>
      </c>
      <c r="F27" s="1100">
        <v>-129.41763657</v>
      </c>
      <c r="G27" s="931">
        <v>-7.964833747214381</v>
      </c>
      <c r="H27" s="931">
        <v>818.0210507565064</v>
      </c>
      <c r="I27" s="1078">
        <v>56.711738981021966</v>
      </c>
    </row>
    <row r="28" spans="1:9" ht="12.75">
      <c r="A28" s="869" t="s">
        <v>1062</v>
      </c>
      <c r="B28" s="931">
        <v>31300.97044468451</v>
      </c>
      <c r="C28" s="931">
        <v>37611.810840063015</v>
      </c>
      <c r="D28" s="1099">
        <v>39702.310605662</v>
      </c>
      <c r="E28" s="931">
        <v>42293.40770936791</v>
      </c>
      <c r="F28" s="1100">
        <v>6310.8403953785055</v>
      </c>
      <c r="G28" s="931">
        <v>20.16180426907564</v>
      </c>
      <c r="H28" s="931">
        <v>2591.097103705906</v>
      </c>
      <c r="I28" s="1078">
        <v>6.526313114220576</v>
      </c>
    </row>
    <row r="29" spans="1:9" ht="12.75">
      <c r="A29" s="869" t="s">
        <v>1063</v>
      </c>
      <c r="B29" s="931">
        <v>3035.840446714509</v>
      </c>
      <c r="C29" s="931">
        <v>3600.0011483199996</v>
      </c>
      <c r="D29" s="1099">
        <v>3465.4554372600005</v>
      </c>
      <c r="E29" s="931">
        <v>2186.554483124027</v>
      </c>
      <c r="F29" s="1100">
        <v>564.1607016054904</v>
      </c>
      <c r="G29" s="931">
        <v>18.58334492565459</v>
      </c>
      <c r="H29" s="931">
        <v>-1278.9009541359737</v>
      </c>
      <c r="I29" s="1078">
        <v>-36.904267773448865</v>
      </c>
    </row>
    <row r="30" spans="1:9" ht="12.75">
      <c r="A30" s="869" t="s">
        <v>1064</v>
      </c>
      <c r="B30" s="931">
        <v>1590.682934</v>
      </c>
      <c r="C30" s="931">
        <v>1280.2349428900002</v>
      </c>
      <c r="D30" s="1099">
        <v>1357.9503642899997</v>
      </c>
      <c r="E30" s="931">
        <v>2059.4698966305523</v>
      </c>
      <c r="F30" s="1100">
        <v>-310.44799110999975</v>
      </c>
      <c r="G30" s="931">
        <v>-19.516648131085045</v>
      </c>
      <c r="H30" s="931">
        <v>701.5195323405526</v>
      </c>
      <c r="I30" s="1078">
        <v>51.66017483321933</v>
      </c>
    </row>
    <row r="31" spans="1:9" ht="12.75">
      <c r="A31" s="869" t="s">
        <v>1065</v>
      </c>
      <c r="B31" s="931">
        <v>26674.44706397</v>
      </c>
      <c r="C31" s="931">
        <v>32731.57474885301</v>
      </c>
      <c r="D31" s="1099">
        <v>34878.904804112</v>
      </c>
      <c r="E31" s="846">
        <v>38047.38332961332</v>
      </c>
      <c r="F31" s="847">
        <v>6057.127684883009</v>
      </c>
      <c r="G31" s="846">
        <v>22.707603536661715</v>
      </c>
      <c r="H31" s="846">
        <v>3168.4785255013267</v>
      </c>
      <c r="I31" s="877">
        <v>9.084225962071447</v>
      </c>
    </row>
    <row r="32" spans="1:9" s="928" customFormat="1" ht="12.75">
      <c r="A32" s="1101" t="s">
        <v>1066</v>
      </c>
      <c r="B32" s="71">
        <v>7183.8811536476005</v>
      </c>
      <c r="C32" s="71">
        <v>7985.104881345198</v>
      </c>
      <c r="D32" s="71">
        <v>7394.394141689199</v>
      </c>
      <c r="E32" s="933">
        <v>3280.8540546377453</v>
      </c>
      <c r="F32" s="71">
        <v>801.2237276975975</v>
      </c>
      <c r="G32" s="71">
        <v>11.153076040112076</v>
      </c>
      <c r="H32" s="71">
        <v>-4113.540087051454</v>
      </c>
      <c r="I32" s="1075">
        <v>-55.63052236909491</v>
      </c>
    </row>
    <row r="33" spans="1:9" ht="12.75">
      <c r="A33" s="1096" t="s">
        <v>1067</v>
      </c>
      <c r="B33" s="851">
        <v>506.04758000000004</v>
      </c>
      <c r="C33" s="851">
        <v>332.16344353019997</v>
      </c>
      <c r="D33" s="1097">
        <v>716.9701162921999</v>
      </c>
      <c r="E33" s="851">
        <v>243.95525729809506</v>
      </c>
      <c r="F33" s="118">
        <v>-173.88413646980007</v>
      </c>
      <c r="G33" s="851">
        <v>-34.3612228063219</v>
      </c>
      <c r="H33" s="851">
        <v>-473.0148589941049</v>
      </c>
      <c r="I33" s="879">
        <v>-65.97413870473348</v>
      </c>
    </row>
    <row r="34" spans="1:9" ht="12.75">
      <c r="A34" s="869" t="s">
        <v>1068</v>
      </c>
      <c r="B34" s="931">
        <v>6677.8335736476</v>
      </c>
      <c r="C34" s="931">
        <v>7652.941437814999</v>
      </c>
      <c r="D34" s="1099">
        <v>6677.424025397</v>
      </c>
      <c r="E34" s="931">
        <v>3036.89879733965</v>
      </c>
      <c r="F34" s="1100">
        <v>975.1078641673985</v>
      </c>
      <c r="G34" s="931">
        <v>14.602158820121211</v>
      </c>
      <c r="H34" s="931">
        <v>-3640.52522805735</v>
      </c>
      <c r="I34" s="1078">
        <v>-54.51990489462598</v>
      </c>
    </row>
    <row r="35" spans="1:9" ht="12.75">
      <c r="A35" s="869" t="s">
        <v>1069</v>
      </c>
      <c r="B35" s="931">
        <v>5206.660266339999</v>
      </c>
      <c r="C35" s="931">
        <v>5606.228271835</v>
      </c>
      <c r="D35" s="1099">
        <v>4859.757447005</v>
      </c>
      <c r="E35" s="931">
        <v>1656.879770737934</v>
      </c>
      <c r="F35" s="1100">
        <v>399.56800549500076</v>
      </c>
      <c r="G35" s="931">
        <v>7.674170870685125</v>
      </c>
      <c r="H35" s="931">
        <v>-3202.8776762670664</v>
      </c>
      <c r="I35" s="1078">
        <v>-65.9061220893021</v>
      </c>
    </row>
    <row r="36" spans="1:9" ht="12.75">
      <c r="A36" s="869" t="s">
        <v>1070</v>
      </c>
      <c r="B36" s="931">
        <v>1018.2606730375999</v>
      </c>
      <c r="C36" s="931">
        <v>1193.5946356700001</v>
      </c>
      <c r="D36" s="1099">
        <v>784.526690592</v>
      </c>
      <c r="E36" s="931">
        <v>629.5981716434572</v>
      </c>
      <c r="F36" s="1100">
        <v>175.33396263240024</v>
      </c>
      <c r="G36" s="931">
        <v>17.218966348700963</v>
      </c>
      <c r="H36" s="931">
        <v>-154.92851894854277</v>
      </c>
      <c r="I36" s="1078">
        <v>-19.748023975020462</v>
      </c>
    </row>
    <row r="37" spans="1:9" ht="12.75">
      <c r="A37" s="869" t="s">
        <v>1071</v>
      </c>
      <c r="B37" s="931">
        <v>244.53371533</v>
      </c>
      <c r="C37" s="931">
        <v>181.69675567000004</v>
      </c>
      <c r="D37" s="1099">
        <v>402.65964442200004</v>
      </c>
      <c r="E37" s="931">
        <v>324.04118172775014</v>
      </c>
      <c r="F37" s="1100">
        <v>-62.83695965999996</v>
      </c>
      <c r="G37" s="931">
        <v>-25.696644560935507</v>
      </c>
      <c r="H37" s="931">
        <v>-78.6184626942499</v>
      </c>
      <c r="I37" s="1078">
        <v>-19.524793155545346</v>
      </c>
    </row>
    <row r="38" spans="1:9" ht="12.75">
      <c r="A38" s="869" t="s">
        <v>1072</v>
      </c>
      <c r="B38" s="931">
        <v>208.37891894</v>
      </c>
      <c r="C38" s="931">
        <v>671.4217746400001</v>
      </c>
      <c r="D38" s="1099">
        <v>630.480243378</v>
      </c>
      <c r="E38" s="846">
        <v>426.37967323050873</v>
      </c>
      <c r="F38" s="847">
        <v>463.0428557000001</v>
      </c>
      <c r="G38" s="846">
        <v>222.21194833692715</v>
      </c>
      <c r="H38" s="846">
        <v>-204.10057014749123</v>
      </c>
      <c r="I38" s="877">
        <v>-32.37223882765255</v>
      </c>
    </row>
    <row r="39" spans="1:9" s="928" customFormat="1" ht="12.75">
      <c r="A39" s="1101" t="s">
        <v>1073</v>
      </c>
      <c r="B39" s="71">
        <v>8959.85923186451</v>
      </c>
      <c r="C39" s="71">
        <v>8144.64574654</v>
      </c>
      <c r="D39" s="71">
        <v>7648.671940099999</v>
      </c>
      <c r="E39" s="1102">
        <v>9650.582663857855</v>
      </c>
      <c r="F39" s="71">
        <v>-815.2134853245097</v>
      </c>
      <c r="G39" s="71">
        <v>-9.098507735761237</v>
      </c>
      <c r="H39" s="71">
        <v>2001.9107237578555</v>
      </c>
      <c r="I39" s="1075">
        <v>26.173311385763036</v>
      </c>
    </row>
    <row r="40" spans="1:9" ht="12.75">
      <c r="A40" s="1096" t="s">
        <v>1074</v>
      </c>
      <c r="B40" s="851">
        <v>403.633</v>
      </c>
      <c r="C40" s="851">
        <v>1121.3373153799998</v>
      </c>
      <c r="D40" s="1097">
        <v>1286.11185332</v>
      </c>
      <c r="E40" s="851">
        <v>2852.3272314267174</v>
      </c>
      <c r="F40" s="118">
        <v>717.7043153799998</v>
      </c>
      <c r="G40" s="851">
        <v>177.81110944347955</v>
      </c>
      <c r="H40" s="851">
        <v>1566.2153781067175</v>
      </c>
      <c r="I40" s="879">
        <v>121.7790951901774</v>
      </c>
    </row>
    <row r="41" spans="1:9" ht="12.75">
      <c r="A41" s="869" t="s">
        <v>1075</v>
      </c>
      <c r="B41" s="931">
        <v>4802.199331215651</v>
      </c>
      <c r="C41" s="931">
        <v>3863.1510204799997</v>
      </c>
      <c r="D41" s="1099">
        <v>3811.6031515299996</v>
      </c>
      <c r="E41" s="931">
        <v>3846.121986869458</v>
      </c>
      <c r="F41" s="1100">
        <v>-939.0483107356513</v>
      </c>
      <c r="G41" s="931">
        <v>-19.55454669762607</v>
      </c>
      <c r="H41" s="931">
        <v>34.51883533945829</v>
      </c>
      <c r="I41" s="1078">
        <v>0.9056251127718329</v>
      </c>
    </row>
    <row r="42" spans="1:9" ht="12.75">
      <c r="A42" s="869" t="s">
        <v>1076</v>
      </c>
      <c r="B42" s="931">
        <v>1477.6387771599998</v>
      </c>
      <c r="C42" s="931">
        <v>993.1983112199999</v>
      </c>
      <c r="D42" s="1099">
        <v>511.19493863000014</v>
      </c>
      <c r="E42" s="931">
        <v>640.7604065866609</v>
      </c>
      <c r="F42" s="1100">
        <v>-484.44046593999985</v>
      </c>
      <c r="G42" s="931">
        <v>-32.7847694191599</v>
      </c>
      <c r="H42" s="931">
        <v>129.56546795666077</v>
      </c>
      <c r="I42" s="1078">
        <v>25.345608527325325</v>
      </c>
    </row>
    <row r="43" spans="1:9" ht="12.75">
      <c r="A43" s="869" t="s">
        <v>1077</v>
      </c>
      <c r="B43" s="931">
        <v>146.41464445999995</v>
      </c>
      <c r="C43" s="931">
        <v>52.96044401999999</v>
      </c>
      <c r="D43" s="1099">
        <v>19.123</v>
      </c>
      <c r="E43" s="931">
        <v>12.075168703331466</v>
      </c>
      <c r="F43" s="1100">
        <v>-93.45420043999997</v>
      </c>
      <c r="G43" s="931">
        <v>-63.82845157646193</v>
      </c>
      <c r="H43" s="931">
        <v>-7.0478312966685355</v>
      </c>
      <c r="I43" s="1078">
        <v>-36.85525961757326</v>
      </c>
    </row>
    <row r="44" spans="1:9" ht="12.75">
      <c r="A44" s="870" t="s">
        <v>1078</v>
      </c>
      <c r="B44" s="846">
        <v>2129.9734790288576</v>
      </c>
      <c r="C44" s="846">
        <v>2113.99865544</v>
      </c>
      <c r="D44" s="1098">
        <v>2020.6389966199993</v>
      </c>
      <c r="E44" s="846">
        <v>2299.297870271688</v>
      </c>
      <c r="F44" s="847">
        <v>-15.974823588857362</v>
      </c>
      <c r="G44" s="846">
        <v>-0.7500010561700017</v>
      </c>
      <c r="H44" s="846">
        <v>278.65887365168896</v>
      </c>
      <c r="I44" s="877">
        <v>13.790631286331323</v>
      </c>
    </row>
    <row r="45" spans="1:9" s="928" customFormat="1" ht="12.75">
      <c r="A45" s="1074" t="s">
        <v>1079</v>
      </c>
      <c r="B45" s="71">
        <v>239.8</v>
      </c>
      <c r="C45" s="71">
        <v>331.96087008949996</v>
      </c>
      <c r="D45" s="71">
        <v>299.667100278</v>
      </c>
      <c r="E45" s="1103">
        <v>365.4833858988999</v>
      </c>
      <c r="F45" s="71">
        <v>92.16087008949995</v>
      </c>
      <c r="G45" s="71">
        <v>38.432389528565444</v>
      </c>
      <c r="H45" s="71">
        <v>65.81628562089986</v>
      </c>
      <c r="I45" s="1075">
        <v>21.96313361054395</v>
      </c>
    </row>
    <row r="46" spans="1:9" s="928" customFormat="1" ht="12.75">
      <c r="A46" s="1074" t="s">
        <v>1080</v>
      </c>
      <c r="B46" s="71">
        <v>34.1</v>
      </c>
      <c r="C46" s="71">
        <v>18.4</v>
      </c>
      <c r="D46" s="71">
        <v>18.4</v>
      </c>
      <c r="E46" s="71">
        <v>0</v>
      </c>
      <c r="F46" s="71">
        <v>-15.7</v>
      </c>
      <c r="G46" s="71">
        <v>-46.041055718475086</v>
      </c>
      <c r="H46" s="71">
        <v>-18.4</v>
      </c>
      <c r="I46" s="1075">
        <v>-100</v>
      </c>
    </row>
    <row r="47" spans="1:9" s="928" customFormat="1" ht="12.75">
      <c r="A47" s="1074" t="s">
        <v>1081</v>
      </c>
      <c r="B47" s="71">
        <v>12577.172123</v>
      </c>
      <c r="C47" s="71">
        <v>20269.419352801295</v>
      </c>
      <c r="D47" s="71">
        <v>21377.638438842398</v>
      </c>
      <c r="E47" s="71">
        <v>28526.550344348245</v>
      </c>
      <c r="F47" s="71">
        <v>7692.247229801294</v>
      </c>
      <c r="G47" s="71">
        <v>61.16038768153936</v>
      </c>
      <c r="H47" s="71">
        <v>7148.911905505847</v>
      </c>
      <c r="I47" s="1075">
        <v>33.441074073535326</v>
      </c>
    </row>
    <row r="48" spans="1:9" ht="13.5" thickBot="1">
      <c r="A48" s="1081" t="s">
        <v>807</v>
      </c>
      <c r="B48" s="1083">
        <v>306535.72677788493</v>
      </c>
      <c r="C48" s="1083">
        <v>387370.0871867609</v>
      </c>
      <c r="D48" s="1083">
        <v>401777.5183825166</v>
      </c>
      <c r="E48" s="1083">
        <v>476027.74501743587</v>
      </c>
      <c r="F48" s="1083">
        <v>80834.36040887603</v>
      </c>
      <c r="G48" s="1083">
        <v>26.370290099153245</v>
      </c>
      <c r="H48" s="1083">
        <v>74250.2266349193</v>
      </c>
      <c r="I48" s="1084">
        <v>18.480433383589315</v>
      </c>
    </row>
    <row r="49" spans="2:5" ht="13.5" thickTop="1">
      <c r="B49" s="47"/>
      <c r="C49" s="47"/>
      <c r="D49" s="47"/>
      <c r="E49" s="47"/>
    </row>
    <row r="50" ht="12.75">
      <c r="E50" s="47"/>
    </row>
    <row r="51" ht="12.75">
      <c r="E51" s="47"/>
    </row>
  </sheetData>
  <mergeCells count="5">
    <mergeCell ref="A1:I1"/>
    <mergeCell ref="A2:I2"/>
    <mergeCell ref="F4:I4"/>
    <mergeCell ref="F5:G5"/>
    <mergeCell ref="H5:I5"/>
  </mergeCells>
  <printOptions horizontalCentered="1"/>
  <pageMargins left="0.75" right="0.75" top="1" bottom="1" header="0.5" footer="0.5"/>
  <pageSetup fitToHeight="1" fitToWidth="1" horizontalDpi="600" verticalDpi="600" orientation="portrait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workbookViewId="0" topLeftCell="A1">
      <selection activeCell="A13" sqref="A13"/>
    </sheetView>
  </sheetViews>
  <sheetFormatPr defaultColWidth="9.140625" defaultRowHeight="12.75"/>
  <cols>
    <col min="1" max="1" width="39.421875" style="940" customWidth="1"/>
    <col min="2" max="2" width="11.28125" style="940" customWidth="1"/>
    <col min="3" max="3" width="11.7109375" style="942" customWidth="1"/>
    <col min="4" max="4" width="10.421875" style="940" customWidth="1"/>
    <col min="5" max="5" width="11.421875" style="940" customWidth="1"/>
    <col min="6" max="9" width="10.57421875" style="940" customWidth="1"/>
    <col min="10" max="16384" width="9.140625" style="940" customWidth="1"/>
  </cols>
  <sheetData>
    <row r="1" spans="1:9" ht="12.75">
      <c r="A1" s="1640" t="s">
        <v>249</v>
      </c>
      <c r="B1" s="1640"/>
      <c r="C1" s="1640"/>
      <c r="D1" s="1640"/>
      <c r="E1" s="1640"/>
      <c r="F1" s="1640"/>
      <c r="G1" s="1640"/>
      <c r="H1" s="1640"/>
      <c r="I1" s="1640"/>
    </row>
    <row r="2" spans="1:9" s="941" customFormat="1" ht="15.75" customHeight="1">
      <c r="A2" s="1641" t="s">
        <v>1129</v>
      </c>
      <c r="B2" s="1641"/>
      <c r="C2" s="1641"/>
      <c r="D2" s="1641"/>
      <c r="E2" s="1641"/>
      <c r="F2" s="1641"/>
      <c r="G2" s="1641"/>
      <c r="H2" s="1641"/>
      <c r="I2" s="1641"/>
    </row>
    <row r="3" spans="8:9" ht="13.5" thickBot="1">
      <c r="H3" s="1642" t="s">
        <v>1558</v>
      </c>
      <c r="I3" s="1642"/>
    </row>
    <row r="4" spans="1:9" s="943" customFormat="1" ht="13.5" thickTop="1">
      <c r="A4" s="551"/>
      <c r="B4" s="1107"/>
      <c r="C4" s="1108"/>
      <c r="D4" s="1108"/>
      <c r="E4" s="1108"/>
      <c r="F4" s="1594" t="s">
        <v>199</v>
      </c>
      <c r="G4" s="1595"/>
      <c r="H4" s="1595"/>
      <c r="I4" s="1596"/>
    </row>
    <row r="5" spans="1:9" s="943" customFormat="1" ht="14.25" customHeight="1">
      <c r="A5" s="1290" t="s">
        <v>1082</v>
      </c>
      <c r="B5" s="1104">
        <v>2008</v>
      </c>
      <c r="C5" s="1104">
        <v>2009</v>
      </c>
      <c r="D5" s="1104">
        <v>2009</v>
      </c>
      <c r="E5" s="1289">
        <v>2010</v>
      </c>
      <c r="F5" s="1591" t="s">
        <v>1476</v>
      </c>
      <c r="G5" s="1584"/>
      <c r="H5" s="1591" t="s">
        <v>438</v>
      </c>
      <c r="I5" s="1639"/>
    </row>
    <row r="6" spans="1:9" s="944" customFormat="1" ht="12.75">
      <c r="A6" s="1291"/>
      <c r="B6" s="1105" t="s">
        <v>394</v>
      </c>
      <c r="C6" s="1106" t="str">
        <f>'[3]Sec loan'!C5</f>
        <v>Jun</v>
      </c>
      <c r="D6" s="1106" t="s">
        <v>394</v>
      </c>
      <c r="E6" s="1106" t="str">
        <f>C6</f>
        <v>Jun</v>
      </c>
      <c r="F6" s="1269" t="s">
        <v>1557</v>
      </c>
      <c r="G6" s="1269" t="s">
        <v>883</v>
      </c>
      <c r="H6" s="1269" t="s">
        <v>1557</v>
      </c>
      <c r="I6" s="1270" t="s">
        <v>883</v>
      </c>
    </row>
    <row r="7" spans="1:9" s="945" customFormat="1" ht="14.25">
      <c r="A7" s="1292" t="s">
        <v>1083</v>
      </c>
      <c r="B7" s="71">
        <v>374.65</v>
      </c>
      <c r="C7" s="71">
        <v>483.78100000000006</v>
      </c>
      <c r="D7" s="71">
        <v>506.50399999999996</v>
      </c>
      <c r="E7" s="71">
        <v>782.5809999999999</v>
      </c>
      <c r="F7" s="1103">
        <v>109.13100000000009</v>
      </c>
      <c r="G7" s="1103">
        <v>29.12878686774325</v>
      </c>
      <c r="H7" s="1103">
        <v>276.07699999999994</v>
      </c>
      <c r="I7" s="1293">
        <v>54.506380996003976</v>
      </c>
    </row>
    <row r="8" spans="1:9" ht="12.75" hidden="1">
      <c r="A8" s="1109" t="s">
        <v>1084</v>
      </c>
      <c r="B8" s="931">
        <v>0</v>
      </c>
      <c r="C8" s="931">
        <v>0</v>
      </c>
      <c r="D8" s="931">
        <v>0</v>
      </c>
      <c r="E8" s="931">
        <v>1.693</v>
      </c>
      <c r="F8" s="851">
        <v>0</v>
      </c>
      <c r="G8" s="851">
        <v>0</v>
      </c>
      <c r="H8" s="851">
        <v>1.693</v>
      </c>
      <c r="I8" s="879">
        <v>0</v>
      </c>
    </row>
    <row r="9" spans="1:9" ht="12.75" hidden="1">
      <c r="A9" s="1109" t="s">
        <v>1085</v>
      </c>
      <c r="B9" s="931"/>
      <c r="C9" s="931">
        <v>0</v>
      </c>
      <c r="D9" s="931">
        <v>0</v>
      </c>
      <c r="E9" s="931">
        <v>0.8390000000000001</v>
      </c>
      <c r="F9" s="931">
        <v>0</v>
      </c>
      <c r="G9" s="931">
        <v>0</v>
      </c>
      <c r="H9" s="931">
        <v>0.8390000000000001</v>
      </c>
      <c r="I9" s="1078">
        <v>0</v>
      </c>
    </row>
    <row r="10" spans="1:9" ht="12.75" hidden="1">
      <c r="A10" s="1109" t="s">
        <v>1086</v>
      </c>
      <c r="B10" s="931"/>
      <c r="C10" s="931">
        <v>0</v>
      </c>
      <c r="D10" s="931">
        <v>0</v>
      </c>
      <c r="E10" s="931">
        <v>0</v>
      </c>
      <c r="F10" s="931">
        <v>0</v>
      </c>
      <c r="G10" s="931">
        <v>0</v>
      </c>
      <c r="H10" s="931">
        <v>0</v>
      </c>
      <c r="I10" s="1078">
        <v>0</v>
      </c>
    </row>
    <row r="11" spans="1:9" ht="12.75" hidden="1">
      <c r="A11" s="1109" t="s">
        <v>1087</v>
      </c>
      <c r="B11" s="931"/>
      <c r="C11" s="931">
        <v>0</v>
      </c>
      <c r="D11" s="931">
        <v>0</v>
      </c>
      <c r="E11" s="931">
        <v>0</v>
      </c>
      <c r="F11" s="931">
        <v>0</v>
      </c>
      <c r="G11" s="931">
        <v>0</v>
      </c>
      <c r="H11" s="931">
        <v>0</v>
      </c>
      <c r="I11" s="1078">
        <v>0</v>
      </c>
    </row>
    <row r="12" spans="1:9" ht="12.75" hidden="1">
      <c r="A12" s="1109" t="s">
        <v>1088</v>
      </c>
      <c r="B12" s="931"/>
      <c r="C12" s="931">
        <v>0</v>
      </c>
      <c r="D12" s="931">
        <v>0</v>
      </c>
      <c r="E12" s="931">
        <v>0</v>
      </c>
      <c r="F12" s="931">
        <v>0</v>
      </c>
      <c r="G12" s="931">
        <v>0</v>
      </c>
      <c r="H12" s="931">
        <v>0</v>
      </c>
      <c r="I12" s="1078">
        <v>0</v>
      </c>
    </row>
    <row r="13" spans="1:9" ht="12.75">
      <c r="A13" s="1109" t="s">
        <v>1089</v>
      </c>
      <c r="B13" s="931">
        <v>27.6</v>
      </c>
      <c r="C13" s="931">
        <v>321.215</v>
      </c>
      <c r="D13" s="931">
        <v>340.205</v>
      </c>
      <c r="E13" s="931">
        <v>370.923</v>
      </c>
      <c r="F13" s="931">
        <v>293.615</v>
      </c>
      <c r="G13" s="931">
        <v>1063.8224637681158</v>
      </c>
      <c r="H13" s="931">
        <v>30.718000000000018</v>
      </c>
      <c r="I13" s="1078">
        <v>9.029261768639502</v>
      </c>
    </row>
    <row r="14" spans="1:9" ht="12.75" hidden="1">
      <c r="A14" s="1109" t="s">
        <v>1090</v>
      </c>
      <c r="B14" s="931"/>
      <c r="C14" s="931">
        <v>0</v>
      </c>
      <c r="D14" s="931">
        <v>0</v>
      </c>
      <c r="E14" s="931">
        <v>0.019</v>
      </c>
      <c r="F14" s="931">
        <v>0</v>
      </c>
      <c r="G14" s="931">
        <v>0</v>
      </c>
      <c r="H14" s="931">
        <v>0.019</v>
      </c>
      <c r="I14" s="1078">
        <v>0</v>
      </c>
    </row>
    <row r="15" spans="1:9" ht="12.75" hidden="1">
      <c r="A15" s="1109" t="s">
        <v>1091</v>
      </c>
      <c r="B15" s="931"/>
      <c r="C15" s="931">
        <v>0</v>
      </c>
      <c r="D15" s="931">
        <v>0</v>
      </c>
      <c r="E15" s="931">
        <v>0</v>
      </c>
      <c r="F15" s="931">
        <v>0</v>
      </c>
      <c r="G15" s="931">
        <v>0</v>
      </c>
      <c r="H15" s="931">
        <v>0</v>
      </c>
      <c r="I15" s="1078">
        <v>0</v>
      </c>
    </row>
    <row r="16" spans="1:9" ht="12.75">
      <c r="A16" s="1109" t="s">
        <v>1092</v>
      </c>
      <c r="B16" s="931">
        <v>65.1</v>
      </c>
      <c r="C16" s="931">
        <v>69.7</v>
      </c>
      <c r="D16" s="931">
        <v>69.7</v>
      </c>
      <c r="E16" s="931">
        <v>69.7</v>
      </c>
      <c r="F16" s="931">
        <v>4.6000000000000085</v>
      </c>
      <c r="G16" s="931">
        <v>7.066052227342563</v>
      </c>
      <c r="H16" s="931">
        <v>0</v>
      </c>
      <c r="I16" s="1078">
        <v>0</v>
      </c>
    </row>
    <row r="17" spans="1:9" ht="12.75" hidden="1">
      <c r="A17" s="1109" t="s">
        <v>1093</v>
      </c>
      <c r="B17" s="931"/>
      <c r="C17" s="931">
        <v>0</v>
      </c>
      <c r="D17" s="931">
        <v>0</v>
      </c>
      <c r="E17" s="931">
        <v>0</v>
      </c>
      <c r="F17" s="931">
        <v>0</v>
      </c>
      <c r="G17" s="931">
        <v>0</v>
      </c>
      <c r="H17" s="931">
        <v>0</v>
      </c>
      <c r="I17" s="1078">
        <v>0</v>
      </c>
    </row>
    <row r="18" spans="1:9" ht="12.75" hidden="1">
      <c r="A18" s="1109" t="s">
        <v>1094</v>
      </c>
      <c r="B18" s="931"/>
      <c r="C18" s="931">
        <v>0</v>
      </c>
      <c r="D18" s="931">
        <v>0</v>
      </c>
      <c r="E18" s="931">
        <v>0</v>
      </c>
      <c r="F18" s="931">
        <v>0</v>
      </c>
      <c r="G18" s="931">
        <v>0</v>
      </c>
      <c r="H18" s="931">
        <v>0</v>
      </c>
      <c r="I18" s="1078">
        <v>0</v>
      </c>
    </row>
    <row r="19" spans="1:9" ht="12.75">
      <c r="A19" s="1109" t="s">
        <v>1095</v>
      </c>
      <c r="B19" s="931">
        <v>15.625</v>
      </c>
      <c r="C19" s="931">
        <v>15.625</v>
      </c>
      <c r="D19" s="931">
        <v>15.625</v>
      </c>
      <c r="E19" s="931">
        <v>15.625</v>
      </c>
      <c r="F19" s="931">
        <v>0</v>
      </c>
      <c r="G19" s="931">
        <v>0</v>
      </c>
      <c r="H19" s="931">
        <v>0</v>
      </c>
      <c r="I19" s="1078">
        <v>0</v>
      </c>
    </row>
    <row r="20" spans="1:9" ht="12.75" hidden="1">
      <c r="A20" s="1109" t="s">
        <v>1096</v>
      </c>
      <c r="B20" s="931"/>
      <c r="C20" s="931">
        <v>0</v>
      </c>
      <c r="D20" s="931">
        <v>0</v>
      </c>
      <c r="E20" s="931">
        <v>0</v>
      </c>
      <c r="F20" s="931">
        <v>0</v>
      </c>
      <c r="G20" s="931">
        <v>0</v>
      </c>
      <c r="H20" s="931">
        <v>0</v>
      </c>
      <c r="I20" s="1078">
        <v>0</v>
      </c>
    </row>
    <row r="21" spans="1:9" ht="12.75" hidden="1">
      <c r="A21" s="1109" t="s">
        <v>1126</v>
      </c>
      <c r="B21" s="931"/>
      <c r="C21" s="931">
        <v>0</v>
      </c>
      <c r="D21" s="931">
        <v>0</v>
      </c>
      <c r="E21" s="931">
        <v>0</v>
      </c>
      <c r="F21" s="931">
        <v>0</v>
      </c>
      <c r="G21" s="931">
        <v>0</v>
      </c>
      <c r="H21" s="931">
        <v>0</v>
      </c>
      <c r="I21" s="1078">
        <v>0</v>
      </c>
    </row>
    <row r="22" spans="1:9" ht="12.75">
      <c r="A22" s="1109" t="s">
        <v>1127</v>
      </c>
      <c r="B22" s="931">
        <v>266.325</v>
      </c>
      <c r="C22" s="931">
        <v>77.241</v>
      </c>
      <c r="D22" s="931">
        <v>80.974</v>
      </c>
      <c r="E22" s="931">
        <v>323.782</v>
      </c>
      <c r="F22" s="846">
        <v>-189.084</v>
      </c>
      <c r="G22" s="846">
        <v>-70.99746550267531</v>
      </c>
      <c r="H22" s="931">
        <v>242.808</v>
      </c>
      <c r="I22" s="877">
        <v>299.8592140687134</v>
      </c>
    </row>
    <row r="23" spans="1:9" s="944" customFormat="1" ht="12.75">
      <c r="A23" s="1292" t="s">
        <v>1128</v>
      </c>
      <c r="B23" s="71">
        <v>3099.326</v>
      </c>
      <c r="C23" s="71">
        <v>1649.261</v>
      </c>
      <c r="D23" s="71">
        <v>1857.25</v>
      </c>
      <c r="E23" s="71">
        <v>621.568</v>
      </c>
      <c r="F23" s="1103">
        <v>-1450.065</v>
      </c>
      <c r="G23" s="1103">
        <v>-46.78646260509543</v>
      </c>
      <c r="H23" s="71">
        <v>-1235.682</v>
      </c>
      <c r="I23" s="1293">
        <v>-66.5328846412707</v>
      </c>
    </row>
    <row r="24" spans="1:9" ht="12.75" hidden="1">
      <c r="A24" s="1109" t="s">
        <v>1130</v>
      </c>
      <c r="B24" s="931"/>
      <c r="C24" s="931">
        <v>0</v>
      </c>
      <c r="D24" s="931">
        <v>0</v>
      </c>
      <c r="E24" s="931">
        <v>0</v>
      </c>
      <c r="F24" s="931">
        <v>0</v>
      </c>
      <c r="G24" s="851"/>
      <c r="H24" s="931">
        <v>0</v>
      </c>
      <c r="I24" s="879"/>
    </row>
    <row r="25" spans="1:9" ht="12.75" hidden="1">
      <c r="A25" s="1109" t="s">
        <v>1131</v>
      </c>
      <c r="B25" s="931">
        <v>0</v>
      </c>
      <c r="C25" s="931">
        <v>0</v>
      </c>
      <c r="D25" s="931">
        <v>0</v>
      </c>
      <c r="E25" s="931">
        <v>0</v>
      </c>
      <c r="F25" s="931">
        <v>0</v>
      </c>
      <c r="G25" s="931" t="e">
        <v>#DIV/0!</v>
      </c>
      <c r="H25" s="931">
        <v>0</v>
      </c>
      <c r="I25" s="1078" t="e">
        <v>#DIV/0!</v>
      </c>
    </row>
    <row r="26" spans="1:9" ht="12.75">
      <c r="A26" s="1109" t="s">
        <v>1134</v>
      </c>
      <c r="B26" s="931">
        <v>747.723</v>
      </c>
      <c r="C26" s="931">
        <v>483.341</v>
      </c>
      <c r="D26" s="931">
        <v>479.34400000000005</v>
      </c>
      <c r="E26" s="931">
        <v>341.258</v>
      </c>
      <c r="F26" s="931">
        <v>-264.38199999999995</v>
      </c>
      <c r="G26" s="931">
        <v>-35.35828107467604</v>
      </c>
      <c r="H26" s="931">
        <v>-138.08600000000007</v>
      </c>
      <c r="I26" s="1078">
        <v>-28.807286625054253</v>
      </c>
    </row>
    <row r="27" spans="1:9" ht="12.75">
      <c r="A27" s="1109" t="s">
        <v>1135</v>
      </c>
      <c r="B27" s="931">
        <v>387.204</v>
      </c>
      <c r="C27" s="931">
        <v>190.879</v>
      </c>
      <c r="D27" s="931">
        <v>316.835</v>
      </c>
      <c r="E27" s="931">
        <v>125.41</v>
      </c>
      <c r="F27" s="931">
        <v>-196.325</v>
      </c>
      <c r="G27" s="931">
        <v>-50.703246867284435</v>
      </c>
      <c r="H27" s="931">
        <v>-191.425</v>
      </c>
      <c r="I27" s="1078">
        <v>-60.41788312528603</v>
      </c>
    </row>
    <row r="28" spans="1:9" ht="12.75">
      <c r="A28" s="1109" t="s">
        <v>1136</v>
      </c>
      <c r="B28" s="931">
        <v>1069.7</v>
      </c>
      <c r="C28" s="931">
        <v>0</v>
      </c>
      <c r="D28" s="931">
        <v>0</v>
      </c>
      <c r="E28" s="931">
        <v>0</v>
      </c>
      <c r="F28" s="931">
        <v>-1069.7</v>
      </c>
      <c r="G28" s="931">
        <v>-100</v>
      </c>
      <c r="H28" s="931">
        <v>0</v>
      </c>
      <c r="I28" s="1080" t="s">
        <v>436</v>
      </c>
    </row>
    <row r="29" spans="1:9" ht="12.75" hidden="1">
      <c r="A29" s="1109" t="s">
        <v>1137</v>
      </c>
      <c r="B29" s="931"/>
      <c r="C29" s="931">
        <v>0</v>
      </c>
      <c r="D29" s="931">
        <v>0</v>
      </c>
      <c r="E29" s="931">
        <v>62.66</v>
      </c>
      <c r="F29" s="931">
        <v>0</v>
      </c>
      <c r="G29" s="931"/>
      <c r="H29" s="931">
        <v>62.66</v>
      </c>
      <c r="I29" s="1078"/>
    </row>
    <row r="30" spans="1:9" ht="12.75">
      <c r="A30" s="1109"/>
      <c r="B30" s="931"/>
      <c r="C30" s="931"/>
      <c r="D30" s="931"/>
      <c r="E30" s="931">
        <v>0</v>
      </c>
      <c r="F30" s="931"/>
      <c r="G30" s="931"/>
      <c r="H30" s="931"/>
      <c r="I30" s="1078"/>
    </row>
    <row r="31" spans="1:9" ht="12.75">
      <c r="A31" s="1109" t="s">
        <v>1138</v>
      </c>
      <c r="B31" s="931">
        <v>894.699</v>
      </c>
      <c r="C31" s="931">
        <v>975.0409999999999</v>
      </c>
      <c r="D31" s="931">
        <v>1061.0710000000001</v>
      </c>
      <c r="E31" s="931">
        <v>92.24</v>
      </c>
      <c r="F31" s="931">
        <v>80.34199999999998</v>
      </c>
      <c r="G31" s="846">
        <v>8.97977979186296</v>
      </c>
      <c r="H31" s="931">
        <v>-968.8310000000001</v>
      </c>
      <c r="I31" s="877">
        <v>-91.30689652247588</v>
      </c>
    </row>
    <row r="32" spans="1:9" s="944" customFormat="1" ht="12.75">
      <c r="A32" s="1292" t="s">
        <v>1139</v>
      </c>
      <c r="B32" s="71">
        <v>965.833</v>
      </c>
      <c r="C32" s="71">
        <v>908.8059999999999</v>
      </c>
      <c r="D32" s="71">
        <v>909.031</v>
      </c>
      <c r="E32" s="71">
        <v>1213.96253847</v>
      </c>
      <c r="F32" s="71">
        <v>-57.027000000000044</v>
      </c>
      <c r="G32" s="1103">
        <v>-5.904436895405318</v>
      </c>
      <c r="H32" s="71">
        <v>304.9315384700001</v>
      </c>
      <c r="I32" s="1293">
        <v>33.54467982610055</v>
      </c>
    </row>
    <row r="33" spans="1:9" ht="12.75">
      <c r="A33" s="1109" t="s">
        <v>1140</v>
      </c>
      <c r="B33" s="931">
        <v>50</v>
      </c>
      <c r="C33" s="931">
        <v>0</v>
      </c>
      <c r="D33" s="931">
        <v>0</v>
      </c>
      <c r="E33" s="931">
        <v>0</v>
      </c>
      <c r="F33" s="931">
        <v>-50</v>
      </c>
      <c r="G33" s="851">
        <v>-100</v>
      </c>
      <c r="H33" s="931">
        <v>0</v>
      </c>
      <c r="I33" s="1297" t="s">
        <v>436</v>
      </c>
    </row>
    <row r="34" spans="1:9" ht="12.75" hidden="1">
      <c r="A34" s="1109" t="s">
        <v>1141</v>
      </c>
      <c r="B34" s="931"/>
      <c r="C34" s="931">
        <v>0</v>
      </c>
      <c r="D34" s="931">
        <v>0</v>
      </c>
      <c r="E34" s="931">
        <v>0</v>
      </c>
      <c r="F34" s="931">
        <v>0</v>
      </c>
      <c r="G34" s="931">
        <v>0</v>
      </c>
      <c r="H34" s="931">
        <v>0</v>
      </c>
      <c r="I34" s="1078">
        <v>0</v>
      </c>
    </row>
    <row r="35" spans="1:9" ht="12.75" hidden="1">
      <c r="A35" s="1109" t="s">
        <v>1142</v>
      </c>
      <c r="B35" s="931"/>
      <c r="C35" s="931">
        <v>0</v>
      </c>
      <c r="D35" s="931">
        <v>0</v>
      </c>
      <c r="E35" s="931">
        <v>0</v>
      </c>
      <c r="F35" s="931">
        <v>0</v>
      </c>
      <c r="G35" s="931">
        <v>0</v>
      </c>
      <c r="H35" s="931">
        <v>0</v>
      </c>
      <c r="I35" s="1078">
        <v>0</v>
      </c>
    </row>
    <row r="36" spans="1:9" ht="12.75" hidden="1">
      <c r="A36" s="1109" t="s">
        <v>1143</v>
      </c>
      <c r="B36" s="931"/>
      <c r="C36" s="931">
        <v>0</v>
      </c>
      <c r="D36" s="931">
        <v>0</v>
      </c>
      <c r="E36" s="931">
        <v>0</v>
      </c>
      <c r="F36" s="931">
        <v>0</v>
      </c>
      <c r="G36" s="931">
        <v>0</v>
      </c>
      <c r="H36" s="931">
        <v>0</v>
      </c>
      <c r="I36" s="1078">
        <v>0</v>
      </c>
    </row>
    <row r="37" spans="1:9" ht="12.75" hidden="1">
      <c r="A37" s="1109" t="s">
        <v>1144</v>
      </c>
      <c r="B37" s="931"/>
      <c r="C37" s="931">
        <v>0</v>
      </c>
      <c r="D37" s="931">
        <v>0</v>
      </c>
      <c r="E37" s="931">
        <v>297.675</v>
      </c>
      <c r="F37" s="931">
        <v>0</v>
      </c>
      <c r="G37" s="931">
        <v>0</v>
      </c>
      <c r="H37" s="931">
        <v>297.675</v>
      </c>
      <c r="I37" s="1078">
        <v>0</v>
      </c>
    </row>
    <row r="38" spans="1:9" ht="12.75" hidden="1">
      <c r="A38" s="1109" t="s">
        <v>1145</v>
      </c>
      <c r="B38" s="931"/>
      <c r="C38" s="931">
        <v>0</v>
      </c>
      <c r="D38" s="931">
        <v>0</v>
      </c>
      <c r="E38" s="931">
        <v>0</v>
      </c>
      <c r="F38" s="931">
        <v>0</v>
      </c>
      <c r="G38" s="931">
        <v>0</v>
      </c>
      <c r="H38" s="931">
        <v>0</v>
      </c>
      <c r="I38" s="1078">
        <v>0</v>
      </c>
    </row>
    <row r="39" spans="1:9" ht="12.75" hidden="1">
      <c r="A39" s="1109" t="s">
        <v>1146</v>
      </c>
      <c r="B39" s="931"/>
      <c r="C39" s="931">
        <v>0</v>
      </c>
      <c r="D39" s="931">
        <v>0</v>
      </c>
      <c r="E39" s="931">
        <v>0</v>
      </c>
      <c r="F39" s="931">
        <v>0</v>
      </c>
      <c r="G39" s="931">
        <v>0</v>
      </c>
      <c r="H39" s="931">
        <v>0</v>
      </c>
      <c r="I39" s="1078">
        <v>0</v>
      </c>
    </row>
    <row r="40" spans="1:9" ht="12.75" hidden="1">
      <c r="A40" s="1109" t="s">
        <v>1147</v>
      </c>
      <c r="B40" s="931"/>
      <c r="C40" s="931">
        <v>0</v>
      </c>
      <c r="D40" s="931">
        <v>0</v>
      </c>
      <c r="E40" s="931">
        <v>0</v>
      </c>
      <c r="F40" s="931">
        <v>0</v>
      </c>
      <c r="G40" s="931">
        <v>0</v>
      </c>
      <c r="H40" s="931">
        <v>0</v>
      </c>
      <c r="I40" s="1078">
        <v>0</v>
      </c>
    </row>
    <row r="41" spans="1:9" ht="12.75">
      <c r="A41" s="1109" t="s">
        <v>1148</v>
      </c>
      <c r="B41" s="931">
        <v>915.833</v>
      </c>
      <c r="C41" s="931">
        <v>908.8059999999999</v>
      </c>
      <c r="D41" s="931">
        <v>909.031</v>
      </c>
      <c r="E41" s="931">
        <v>916.2875384700001</v>
      </c>
      <c r="F41" s="931">
        <v>-7.027000000000044</v>
      </c>
      <c r="G41" s="846">
        <v>-0.7672796241236168</v>
      </c>
      <c r="H41" s="931">
        <v>7.256538470000123</v>
      </c>
      <c r="I41" s="877">
        <v>0.7982718378141256</v>
      </c>
    </row>
    <row r="42" spans="1:9" s="944" customFormat="1" ht="12.75">
      <c r="A42" s="1292" t="s">
        <v>1149</v>
      </c>
      <c r="B42" s="71">
        <v>232.813</v>
      </c>
      <c r="C42" s="71">
        <v>483.615</v>
      </c>
      <c r="D42" s="71">
        <v>488.03099999999995</v>
      </c>
      <c r="E42" s="71">
        <v>215.301</v>
      </c>
      <c r="F42" s="71">
        <v>250.80200000000002</v>
      </c>
      <c r="G42" s="846">
        <v>107.72680219747181</v>
      </c>
      <c r="H42" s="71">
        <v>-272.73</v>
      </c>
      <c r="I42" s="877">
        <v>-55.88374508996354</v>
      </c>
    </row>
    <row r="43" spans="1:9" ht="12.75" hidden="1">
      <c r="A43" s="1109" t="s">
        <v>1150</v>
      </c>
      <c r="B43" s="931"/>
      <c r="C43" s="931">
        <v>0</v>
      </c>
      <c r="D43" s="931">
        <v>0</v>
      </c>
      <c r="E43" s="931">
        <v>0</v>
      </c>
      <c r="F43" s="931">
        <v>0</v>
      </c>
      <c r="G43" s="851">
        <v>0</v>
      </c>
      <c r="H43" s="931">
        <v>0</v>
      </c>
      <c r="I43" s="879">
        <v>0</v>
      </c>
    </row>
    <row r="44" spans="1:9" ht="12.75" hidden="1">
      <c r="A44" s="1109" t="s">
        <v>1151</v>
      </c>
      <c r="B44" s="931"/>
      <c r="C44" s="931">
        <v>0</v>
      </c>
      <c r="D44" s="931">
        <v>0</v>
      </c>
      <c r="E44" s="931">
        <v>0</v>
      </c>
      <c r="F44" s="931">
        <v>0</v>
      </c>
      <c r="G44" s="931">
        <v>0</v>
      </c>
      <c r="H44" s="931">
        <v>0</v>
      </c>
      <c r="I44" s="1078">
        <v>0</v>
      </c>
    </row>
    <row r="45" spans="1:9" ht="12.75" hidden="1">
      <c r="A45" s="1109" t="s">
        <v>1152</v>
      </c>
      <c r="B45" s="931"/>
      <c r="C45" s="931">
        <v>0</v>
      </c>
      <c r="D45" s="931">
        <v>0</v>
      </c>
      <c r="E45" s="931">
        <v>0</v>
      </c>
      <c r="F45" s="931">
        <v>0</v>
      </c>
      <c r="G45" s="931">
        <v>0</v>
      </c>
      <c r="H45" s="931">
        <v>0</v>
      </c>
      <c r="I45" s="1078">
        <v>0</v>
      </c>
    </row>
    <row r="46" spans="1:9" ht="12.75" hidden="1">
      <c r="A46" s="1109" t="s">
        <v>1153</v>
      </c>
      <c r="B46" s="931"/>
      <c r="C46" s="931">
        <v>0</v>
      </c>
      <c r="D46" s="931">
        <v>0</v>
      </c>
      <c r="E46" s="931">
        <v>0</v>
      </c>
      <c r="F46" s="931">
        <v>0</v>
      </c>
      <c r="G46" s="931">
        <v>0</v>
      </c>
      <c r="H46" s="931">
        <v>0</v>
      </c>
      <c r="I46" s="1078">
        <v>0</v>
      </c>
    </row>
    <row r="47" spans="1:9" ht="12.75">
      <c r="A47" s="1109" t="s">
        <v>1154</v>
      </c>
      <c r="B47" s="931">
        <v>232.792</v>
      </c>
      <c r="C47" s="931">
        <v>450.515</v>
      </c>
      <c r="D47" s="931">
        <v>440.03099999999995</v>
      </c>
      <c r="E47" s="931">
        <v>143.386</v>
      </c>
      <c r="F47" s="931">
        <v>217.72299999999998</v>
      </c>
      <c r="G47" s="931">
        <v>93.52683941028901</v>
      </c>
      <c r="H47" s="931">
        <v>-296.645</v>
      </c>
      <c r="I47" s="1078">
        <v>-67.41456851903617</v>
      </c>
    </row>
    <row r="48" spans="1:9" ht="12.75" hidden="1">
      <c r="A48" s="1109" t="s">
        <v>1155</v>
      </c>
      <c r="B48" s="931"/>
      <c r="C48" s="931">
        <v>0</v>
      </c>
      <c r="D48" s="931">
        <v>0</v>
      </c>
      <c r="E48" s="931">
        <v>0</v>
      </c>
      <c r="F48" s="931">
        <v>0</v>
      </c>
      <c r="G48" s="931">
        <v>0</v>
      </c>
      <c r="H48" s="931">
        <v>0</v>
      </c>
      <c r="I48" s="1078">
        <v>0</v>
      </c>
    </row>
    <row r="49" spans="1:9" ht="12.75" hidden="1">
      <c r="A49" s="1109" t="s">
        <v>1156</v>
      </c>
      <c r="B49" s="931"/>
      <c r="C49" s="931">
        <v>0</v>
      </c>
      <c r="D49" s="931">
        <v>0</v>
      </c>
      <c r="E49" s="931">
        <v>0</v>
      </c>
      <c r="F49" s="931">
        <v>0</v>
      </c>
      <c r="G49" s="931">
        <v>0</v>
      </c>
      <c r="H49" s="931">
        <v>0</v>
      </c>
      <c r="I49" s="1078">
        <v>0</v>
      </c>
    </row>
    <row r="50" spans="1:9" ht="12.75">
      <c r="A50" s="1109" t="s">
        <v>1157</v>
      </c>
      <c r="B50" s="931">
        <v>0.020999999999999998</v>
      </c>
      <c r="C50" s="931">
        <v>33.1</v>
      </c>
      <c r="D50" s="931">
        <v>48</v>
      </c>
      <c r="E50" s="931">
        <v>71.915</v>
      </c>
      <c r="F50" s="931">
        <v>33.079</v>
      </c>
      <c r="G50" s="846">
        <v>157519.04761904763</v>
      </c>
      <c r="H50" s="931">
        <v>23.915</v>
      </c>
      <c r="I50" s="877">
        <v>49.82291666666668</v>
      </c>
    </row>
    <row r="51" spans="1:9" s="944" customFormat="1" ht="12.75">
      <c r="A51" s="1292" t="s">
        <v>1158</v>
      </c>
      <c r="B51" s="71">
        <v>1134.649</v>
      </c>
      <c r="C51" s="71">
        <v>1507.2939999999999</v>
      </c>
      <c r="D51" s="71">
        <v>1275.876</v>
      </c>
      <c r="E51" s="71">
        <v>1854.256</v>
      </c>
      <c r="F51" s="71">
        <v>372.645</v>
      </c>
      <c r="G51" s="1103">
        <v>32.84231511242684</v>
      </c>
      <c r="H51" s="71">
        <v>578.38</v>
      </c>
      <c r="I51" s="1293">
        <v>45.331991510146764</v>
      </c>
    </row>
    <row r="52" spans="1:9" ht="12.75" hidden="1">
      <c r="A52" s="1109" t="s">
        <v>1159</v>
      </c>
      <c r="B52" s="931">
        <v>0</v>
      </c>
      <c r="C52" s="931">
        <v>0</v>
      </c>
      <c r="D52" s="931">
        <v>0</v>
      </c>
      <c r="E52" s="931">
        <v>0</v>
      </c>
      <c r="F52" s="931">
        <v>0</v>
      </c>
      <c r="G52" s="851">
        <v>0</v>
      </c>
      <c r="H52" s="931">
        <v>0</v>
      </c>
      <c r="I52" s="879">
        <v>0</v>
      </c>
    </row>
    <row r="53" spans="1:9" ht="12.75">
      <c r="A53" s="1109" t="s">
        <v>1160</v>
      </c>
      <c r="B53" s="931">
        <v>4.0409999999999995</v>
      </c>
      <c r="C53" s="931">
        <v>4.261</v>
      </c>
      <c r="D53" s="931">
        <v>5.949</v>
      </c>
      <c r="E53" s="931">
        <v>527.17</v>
      </c>
      <c r="F53" s="931">
        <v>0.22000000000000064</v>
      </c>
      <c r="G53" s="931">
        <v>5.444196980945327</v>
      </c>
      <c r="H53" s="931">
        <v>521.221</v>
      </c>
      <c r="I53" s="1078">
        <v>8761.489325937133</v>
      </c>
    </row>
    <row r="54" spans="1:9" ht="12.75">
      <c r="A54" s="1109" t="s">
        <v>1161</v>
      </c>
      <c r="B54" s="931">
        <v>154.244</v>
      </c>
      <c r="C54" s="931">
        <v>583.954</v>
      </c>
      <c r="D54" s="931">
        <v>658.858</v>
      </c>
      <c r="E54" s="931">
        <v>182.5</v>
      </c>
      <c r="F54" s="931">
        <v>429.71</v>
      </c>
      <c r="G54" s="931">
        <v>278.5910635097637</v>
      </c>
      <c r="H54" s="931">
        <v>-476.35799999999995</v>
      </c>
      <c r="I54" s="1078">
        <v>-72.30055641731602</v>
      </c>
    </row>
    <row r="55" spans="1:9" ht="12.75" hidden="1">
      <c r="A55" s="1109" t="s">
        <v>1162</v>
      </c>
      <c r="B55" s="931"/>
      <c r="C55" s="931">
        <v>0</v>
      </c>
      <c r="D55" s="931">
        <v>0</v>
      </c>
      <c r="E55" s="931">
        <v>0</v>
      </c>
      <c r="F55" s="931">
        <v>0</v>
      </c>
      <c r="G55" s="931" t="e">
        <v>#DIV/0!</v>
      </c>
      <c r="H55" s="931">
        <v>0</v>
      </c>
      <c r="I55" s="1078" t="e">
        <v>#DIV/0!</v>
      </c>
    </row>
    <row r="56" spans="1:9" ht="12.75" hidden="1">
      <c r="A56" s="1109" t="s">
        <v>1163</v>
      </c>
      <c r="B56" s="931"/>
      <c r="C56" s="931">
        <v>0</v>
      </c>
      <c r="D56" s="931">
        <v>0</v>
      </c>
      <c r="E56" s="931">
        <v>0</v>
      </c>
      <c r="F56" s="931">
        <v>0</v>
      </c>
      <c r="G56" s="931" t="e">
        <v>#DIV/0!</v>
      </c>
      <c r="H56" s="931">
        <v>0</v>
      </c>
      <c r="I56" s="1078" t="e">
        <v>#DIV/0!</v>
      </c>
    </row>
    <row r="57" spans="1:9" ht="12.75" hidden="1">
      <c r="A57" s="1109" t="s">
        <v>1164</v>
      </c>
      <c r="B57" s="931"/>
      <c r="C57" s="931">
        <v>0</v>
      </c>
      <c r="D57" s="931">
        <v>0</v>
      </c>
      <c r="E57" s="931">
        <v>0</v>
      </c>
      <c r="F57" s="931">
        <v>0</v>
      </c>
      <c r="G57" s="931" t="e">
        <v>#DIV/0!</v>
      </c>
      <c r="H57" s="931">
        <v>0</v>
      </c>
      <c r="I57" s="1078" t="e">
        <v>#DIV/0!</v>
      </c>
    </row>
    <row r="58" spans="1:9" ht="12.75">
      <c r="A58" s="1109" t="s">
        <v>1165</v>
      </c>
      <c r="B58" s="931">
        <v>690</v>
      </c>
      <c r="C58" s="931">
        <v>790</v>
      </c>
      <c r="D58" s="931">
        <v>320</v>
      </c>
      <c r="E58" s="931">
        <v>330</v>
      </c>
      <c r="F58" s="931">
        <v>100</v>
      </c>
      <c r="G58" s="931">
        <v>14.492753623188406</v>
      </c>
      <c r="H58" s="931">
        <v>10</v>
      </c>
      <c r="I58" s="1078">
        <v>3.125</v>
      </c>
    </row>
    <row r="59" spans="1:9" ht="12.75" hidden="1">
      <c r="A59" s="1109" t="s">
        <v>1190</v>
      </c>
      <c r="B59" s="931"/>
      <c r="C59" s="931">
        <v>0</v>
      </c>
      <c r="D59" s="931">
        <v>0</v>
      </c>
      <c r="E59" s="931">
        <v>0</v>
      </c>
      <c r="F59" s="931">
        <v>0</v>
      </c>
      <c r="G59" s="931">
        <v>0</v>
      </c>
      <c r="H59" s="931">
        <v>0</v>
      </c>
      <c r="I59" s="1078">
        <v>0</v>
      </c>
    </row>
    <row r="60" spans="1:9" ht="12.75" hidden="1">
      <c r="A60" s="1109" t="s">
        <v>1191</v>
      </c>
      <c r="B60" s="931"/>
      <c r="C60" s="931">
        <v>0</v>
      </c>
      <c r="D60" s="931">
        <v>0</v>
      </c>
      <c r="E60" s="931">
        <v>0</v>
      </c>
      <c r="F60" s="931">
        <v>0</v>
      </c>
      <c r="G60" s="931">
        <v>0</v>
      </c>
      <c r="H60" s="931">
        <v>0</v>
      </c>
      <c r="I60" s="1078">
        <v>0</v>
      </c>
    </row>
    <row r="61" spans="1:9" ht="12.75">
      <c r="A61" s="1109" t="s">
        <v>1192</v>
      </c>
      <c r="B61" s="931">
        <v>286.364</v>
      </c>
      <c r="C61" s="931">
        <v>129.079</v>
      </c>
      <c r="D61" s="931">
        <v>291.069</v>
      </c>
      <c r="E61" s="931">
        <v>814.586</v>
      </c>
      <c r="F61" s="931">
        <v>-157.285</v>
      </c>
      <c r="G61" s="846">
        <v>-54.92485088907822</v>
      </c>
      <c r="H61" s="931">
        <v>523.517</v>
      </c>
      <c r="I61" s="877">
        <v>179.8601019002367</v>
      </c>
    </row>
    <row r="62" spans="1:9" s="944" customFormat="1" ht="12.75">
      <c r="A62" s="1292" t="s">
        <v>807</v>
      </c>
      <c r="B62" s="71">
        <v>5807.271000000001</v>
      </c>
      <c r="C62" s="71">
        <v>5032.7570000000005</v>
      </c>
      <c r="D62" s="71">
        <v>5036.692</v>
      </c>
      <c r="E62" s="71">
        <v>5667.93353847</v>
      </c>
      <c r="F62" s="71">
        <v>-774.5140000000001</v>
      </c>
      <c r="G62" s="1103">
        <v>-13.336970153450736</v>
      </c>
      <c r="H62" s="71">
        <v>631.2415384699998</v>
      </c>
      <c r="I62" s="1293">
        <v>12.532859632274512</v>
      </c>
    </row>
    <row r="63" spans="1:9" ht="12.75" hidden="1">
      <c r="A63" s="1109"/>
      <c r="B63" s="851"/>
      <c r="C63" s="851">
        <v>0</v>
      </c>
      <c r="D63" s="851"/>
      <c r="E63" s="851">
        <v>0</v>
      </c>
      <c r="F63" s="931">
        <v>0</v>
      </c>
      <c r="G63" s="851">
        <v>0</v>
      </c>
      <c r="H63" s="71">
        <v>0</v>
      </c>
      <c r="I63" s="1293" t="e">
        <v>#DIV/0!</v>
      </c>
    </row>
    <row r="64" spans="1:9" ht="12.75">
      <c r="A64" s="1109" t="s">
        <v>1193</v>
      </c>
      <c r="B64" s="931">
        <v>965.833</v>
      </c>
      <c r="C64" s="931">
        <v>908.8059999999999</v>
      </c>
      <c r="D64" s="931">
        <v>909.031</v>
      </c>
      <c r="E64" s="931">
        <v>1213.96253847</v>
      </c>
      <c r="F64" s="931">
        <v>-57.027000000000044</v>
      </c>
      <c r="G64" s="931">
        <v>-5.904436895405318</v>
      </c>
      <c r="H64" s="851">
        <v>304.9315384700001</v>
      </c>
      <c r="I64" s="879">
        <v>33.54467982610055</v>
      </c>
    </row>
    <row r="65" spans="1:9" ht="12.75">
      <c r="A65" s="1109" t="s">
        <v>1194</v>
      </c>
      <c r="B65" s="931">
        <v>4841.438000000001</v>
      </c>
      <c r="C65" s="931">
        <v>4123.951</v>
      </c>
      <c r="D65" s="931">
        <v>4127.660999999999</v>
      </c>
      <c r="E65" s="931">
        <v>4070.1629999999996</v>
      </c>
      <c r="F65" s="931">
        <v>-717.487000000001</v>
      </c>
      <c r="G65" s="931">
        <v>-14.819708524616052</v>
      </c>
      <c r="H65" s="931">
        <v>-57.49799999999959</v>
      </c>
      <c r="I65" s="1078">
        <v>-1.3929923024201747</v>
      </c>
    </row>
    <row r="66" spans="1:9" ht="12.75" hidden="1">
      <c r="A66" s="1109"/>
      <c r="B66" s="931"/>
      <c r="C66" s="931">
        <v>0</v>
      </c>
      <c r="D66" s="931"/>
      <c r="E66" s="931">
        <v>0</v>
      </c>
      <c r="F66" s="931">
        <v>0</v>
      </c>
      <c r="G66" s="931" t="e">
        <v>#DIV/0!</v>
      </c>
      <c r="H66" s="931">
        <v>0</v>
      </c>
      <c r="I66" s="1078" t="e">
        <v>#DIV/0!</v>
      </c>
    </row>
    <row r="67" spans="1:9" ht="12.75">
      <c r="A67" s="1109" t="s">
        <v>1195</v>
      </c>
      <c r="B67" s="931">
        <v>532.9554</v>
      </c>
      <c r="C67" s="931">
        <v>391.05</v>
      </c>
      <c r="D67" s="931">
        <v>532.9554</v>
      </c>
      <c r="E67" s="931">
        <v>636.877</v>
      </c>
      <c r="F67" s="931">
        <v>-141.90540000000004</v>
      </c>
      <c r="G67" s="931">
        <v>-26.626130441684243</v>
      </c>
      <c r="H67" s="931">
        <v>103.9215999999999</v>
      </c>
      <c r="I67" s="1078">
        <v>19.49911756218248</v>
      </c>
    </row>
    <row r="68" spans="1:9" ht="12.75">
      <c r="A68" s="1109" t="s">
        <v>1196</v>
      </c>
      <c r="B68" s="931">
        <v>4.1659999999999995</v>
      </c>
      <c r="C68" s="931">
        <v>2.5119999999999996</v>
      </c>
      <c r="D68" s="931">
        <v>4.1659999999999995</v>
      </c>
      <c r="E68" s="931">
        <v>3.897</v>
      </c>
      <c r="F68" s="931">
        <v>-1.654</v>
      </c>
      <c r="G68" s="931">
        <v>-39.702352376380226</v>
      </c>
      <c r="H68" s="931">
        <v>-0.2689999999999997</v>
      </c>
      <c r="I68" s="1078">
        <v>-6.457033125300041</v>
      </c>
    </row>
    <row r="69" spans="1:9" ht="13.5" thickBot="1">
      <c r="A69" s="1294" t="s">
        <v>1197</v>
      </c>
      <c r="B69" s="1295">
        <v>528.7894</v>
      </c>
      <c r="C69" s="1295">
        <v>388.538</v>
      </c>
      <c r="D69" s="1295">
        <v>528.7894</v>
      </c>
      <c r="E69" s="1295">
        <v>632.98</v>
      </c>
      <c r="F69" s="1295">
        <v>-140.2514</v>
      </c>
      <c r="G69" s="1295">
        <v>-26.52311109110735</v>
      </c>
      <c r="H69" s="1295">
        <v>104.19060000000002</v>
      </c>
      <c r="I69" s="1296">
        <v>19.703609792480712</v>
      </c>
    </row>
    <row r="70" spans="4:5" ht="12.75" thickTop="1">
      <c r="D70" s="942"/>
      <c r="E70" s="942"/>
    </row>
    <row r="71" spans="4:5" ht="12">
      <c r="D71" s="942"/>
      <c r="E71" s="942"/>
    </row>
    <row r="72" spans="4:5" ht="12">
      <c r="D72" s="942"/>
      <c r="E72" s="942"/>
    </row>
    <row r="73" spans="4:5" ht="12">
      <c r="D73" s="942"/>
      <c r="E73" s="942"/>
    </row>
    <row r="74" spans="4:5" ht="12">
      <c r="D74" s="942"/>
      <c r="E74" s="942"/>
    </row>
    <row r="75" spans="4:5" ht="12">
      <c r="D75" s="942"/>
      <c r="E75" s="942"/>
    </row>
    <row r="76" spans="4:5" ht="12">
      <c r="D76" s="942"/>
      <c r="E76" s="942"/>
    </row>
    <row r="77" spans="4:5" ht="12">
      <c r="D77" s="942"/>
      <c r="E77" s="942"/>
    </row>
    <row r="78" spans="4:5" ht="12">
      <c r="D78" s="942"/>
      <c r="E78" s="942"/>
    </row>
    <row r="79" spans="4:5" ht="12">
      <c r="D79" s="942"/>
      <c r="E79" s="942"/>
    </row>
  </sheetData>
  <mergeCells count="6">
    <mergeCell ref="F5:G5"/>
    <mergeCell ref="H5:I5"/>
    <mergeCell ref="A1:I1"/>
    <mergeCell ref="A2:I2"/>
    <mergeCell ref="H3:I3"/>
    <mergeCell ref="F4:I4"/>
  </mergeCells>
  <printOptions horizontalCentered="1"/>
  <pageMargins left="0.75" right="0.75" top="1" bottom="1" header="0.5" footer="0.5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ITD</cp:lastModifiedBy>
  <cp:lastPrinted>2010-07-25T10:42:13Z</cp:lastPrinted>
  <dcterms:created xsi:type="dcterms:W3CDTF">1996-10-14T23:33:28Z</dcterms:created>
  <dcterms:modified xsi:type="dcterms:W3CDTF">2010-07-25T11:25:12Z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