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BOP" sheetId="15" r:id="rId15"/>
    <sheet name="M_India$" sheetId="16" r:id="rId16"/>
    <sheet name="X &amp; M Price Index " sheetId="17" r:id="rId17"/>
    <sheet name="TOT" sheetId="18" r:id="rId18"/>
    <sheet name="ReserveRs" sheetId="19" r:id="rId19"/>
    <sheet name="Reserves $" sheetId="20" r:id="rId20"/>
    <sheet name="Ex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s" sheetId="35" r:id="rId35"/>
    <sheet name="Purchase &amp; Sale of FC" sheetId="36" r:id="rId36"/>
    <sheet name="Inter_Bank" sheetId="37" r:id="rId37"/>
    <sheet name="Int Rate" sheetId="38" r:id="rId38"/>
    <sheet name="TBs 91_364" sheetId="39" r:id="rId39"/>
    <sheet name="Stock Mkt Indicator" sheetId="40" r:id="rId40"/>
    <sheet name="Issue Approval" sheetId="41" r:id="rId41"/>
    <sheet name="Listed Co" sheetId="42" r:id="rId42"/>
    <sheet name="Share Mkt Acti" sheetId="43" r:id="rId43"/>
    <sheet name="Turnover Detail" sheetId="44" r:id="rId44"/>
    <sheet name="Securities List" sheetId="45" r:id="rId45"/>
  </sheets>
  <externalReferences>
    <externalReference r:id="rId48"/>
    <externalReference r:id="rId49"/>
  </externalReferences>
  <definedNames>
    <definedName name="a">#REF!</definedName>
    <definedName name="manoj">#REF!</definedName>
    <definedName name="_xlnm.Print_Area" localSheetId="14">'BOP'!$A$1:$L$68</definedName>
    <definedName name="_xlnm.Print_Area" localSheetId="0">'cover'!$A$1:$H$57</definedName>
    <definedName name="_xlnm.Print_Area" localSheetId="7">'Direction'!$B$1:$I$60</definedName>
    <definedName name="_xlnm.Print_Area" localSheetId="20">'Ex Rate'!$B$1:$L$72</definedName>
    <definedName name="_xlnm.Print_Area" localSheetId="21">'GBO'!$A$1:$H$58</definedName>
    <definedName name="_xlnm.Print_Area" localSheetId="36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34">'Monetary Operations'!$A$1:$L$37</definedName>
    <definedName name="_xlnm.Print_Area" localSheetId="13">'M-Other'!$B$1:$H$73</definedName>
    <definedName name="_xlnm.Print_Area" localSheetId="18">'ReserveRs'!$B$1:$I$39</definedName>
    <definedName name="_xlnm.Print_Area" localSheetId="19">'Reserves $'!$B$1:$I$38</definedName>
    <definedName name="_xlnm.Print_Area" localSheetId="22">'Revenue'!$A$1:$J$22</definedName>
    <definedName name="_xlnm.Print_Area" localSheetId="44">'Securities List'!$A$1:$J$27</definedName>
    <definedName name="_xlnm.Print_Area" localSheetId="42">'Share Mkt Acti'!$A$1:$J$22</definedName>
    <definedName name="_xlnm.Print_Area" localSheetId="39">'Stock Mkt Indicator'!$A$1:$F$21</definedName>
    <definedName name="_xlnm.Print_Area" localSheetId="17">'TOT'!$A$1:$I$21</definedName>
    <definedName name="_xlnm.Print_Area" localSheetId="16">'X &amp; M Price Index '!$A$1:$H$40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comments26.xml><?xml version="1.0" encoding="utf-8"?>
<comments xmlns="http://schemas.openxmlformats.org/spreadsheetml/2006/main">
  <authors>
    <author>NRB</author>
  </authors>
  <commentList>
    <comment ref="E44" authorId="0">
      <text>
        <r>
          <rPr>
            <b/>
            <sz val="9"/>
            <rFont val="Tahoma"/>
            <family val="0"/>
          </rPr>
          <t>NRB:</t>
        </r>
        <r>
          <rPr>
            <sz val="9"/>
            <rFont val="Tahoma"/>
            <family val="0"/>
          </rPr>
          <t xml:space="preserve">
IMF Executive Board Approves US$ 49.7 million Disbursement Under the Rapid Credit Facility for Nepal in July 31, 2015</t>
        </r>
      </text>
    </comment>
  </commentList>
</comments>
</file>

<file path=xl/sharedStrings.xml><?xml version="1.0" encoding="utf-8"?>
<sst xmlns="http://schemas.openxmlformats.org/spreadsheetml/2006/main" count="2546" uniqueCount="1244">
  <si>
    <t>Government Budgetary Operation+</t>
  </si>
  <si>
    <t xml:space="preserve"> (Rs. in million)</t>
  </si>
  <si>
    <t>Heads</t>
  </si>
  <si>
    <t>-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</si>
  <si>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</si>
  <si>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</si>
  <si>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</si>
  <si>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</si>
  <si>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</si>
  <si>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</si>
  <si>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</si>
  <si>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</si>
  <si>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</si>
  <si>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</si>
  <si>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</si>
  <si>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</si>
  <si>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</si>
  <si>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 xml:space="preserve"> </t>
  </si>
  <si>
    <t>Amount</t>
  </si>
  <si>
    <t>2013/14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</si>
  <si>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</si>
  <si>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</si>
  <si>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</si>
  <si>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</si>
  <si>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</si>
  <si>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</si>
  <si>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</si>
  <si>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</si>
  <si>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</si>
  <si>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</si>
  <si>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</si>
  <si>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</si>
  <si>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</si>
  <si>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</si>
  <si>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</si>
  <si>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>Table No.</t>
  </si>
  <si>
    <t>Prices</t>
  </si>
  <si>
    <t xml:space="preserve">National Consumer Price Index </t>
  </si>
  <si>
    <t>National Consumer Price Index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</si>
  <si>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</si>
  <si>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</si>
  <si>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</si>
  <si>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</si>
  <si>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</si>
  <si>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</si>
  <si>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</si>
  <si>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</si>
  <si>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</si>
  <si>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</si>
  <si>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</si>
  <si>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</si>
  <si>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</si>
  <si>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</si>
  <si>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Import Unit Value Price Index</t>
  </si>
  <si>
    <t>Terms of Trade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</si>
  <si>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</si>
  <si>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</si>
  <si>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</si>
  <si>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</si>
  <si>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</si>
  <si>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</si>
  <si>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</si>
  <si>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</si>
  <si>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</si>
  <si>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</si>
  <si>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</si>
  <si>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</si>
  <si>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</si>
  <si>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</si>
  <si>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</si>
  <si>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</si>
  <si>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</si>
  <si>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</si>
  <si>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</si>
  <si>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</si>
  <si>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</si>
  <si>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</si>
  <si>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</si>
  <si>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</si>
  <si>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</si>
  <si>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</si>
  <si>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</si>
  <si>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</si>
  <si>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</si>
  <si>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</si>
  <si>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</si>
  <si>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</si>
  <si>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</si>
  <si>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(Rs. in million)</t>
  </si>
  <si>
    <r>
      <t>2015/16</t>
    </r>
    <r>
      <rPr>
        <b/>
        <vertAlign val="superscript"/>
        <sz val="10"/>
        <rFont val="Times New Roman"/>
        <family val="1"/>
      </rPr>
      <t>P</t>
    </r>
  </si>
  <si>
    <t xml:space="preserve">Annual </t>
  </si>
  <si>
    <t>Annual</t>
  </si>
  <si>
    <t>Mid-Jul</t>
  </si>
  <si>
    <t>Table 22</t>
  </si>
  <si>
    <r>
      <t>(</t>
    </r>
    <r>
      <rPr>
        <b/>
        <i/>
        <sz val="9"/>
        <rFont val="Times New Roman"/>
        <family val="1"/>
      </rPr>
      <t>On Cash Basis)</t>
    </r>
  </si>
  <si>
    <t>Foreign Grants</t>
  </si>
  <si>
    <t>Local Authorities' Accounts (LAA)#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</si>
  <si>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</si>
  <si>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</si>
  <si>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</si>
  <si>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</si>
  <si>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</si>
  <si>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</si>
  <si>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</si>
  <si>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</si>
  <si>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</si>
  <si>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</si>
  <si>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</si>
  <si>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</si>
  <si>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</si>
  <si>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</si>
  <si>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>Amount (Rs. in million)</t>
  </si>
  <si>
    <t>2015/16P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</si>
  <si>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</si>
  <si>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</si>
  <si>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</si>
  <si>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</si>
  <si>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</si>
  <si>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</si>
  <si>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</si>
  <si>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</si>
  <si>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</si>
  <si>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</si>
  <si>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</si>
  <si>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</si>
  <si>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</si>
  <si>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</si>
  <si>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No.</t>
  </si>
  <si>
    <t xml:space="preserve"> Name of Bonds/Ownership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</si>
  <si>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</si>
  <si>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</si>
  <si>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</si>
  <si>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</si>
  <si>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</si>
  <si>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</si>
  <si>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</si>
  <si>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</si>
  <si>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</si>
  <si>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</si>
  <si>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</si>
  <si>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</si>
  <si>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</si>
  <si>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</si>
  <si>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</si>
  <si>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Three Months</t>
  </si>
  <si>
    <t>Percent Change During Three Months</t>
  </si>
  <si>
    <t>Amount Change      Jul-Oct</t>
  </si>
  <si>
    <t>Mid-Oct</t>
  </si>
  <si>
    <t>(Based on the Three Months' Data of 2015/16)</t>
  </si>
  <si>
    <t>Table 24</t>
  </si>
  <si>
    <t>Three months</t>
  </si>
  <si>
    <t>Growth Rate During Three months</t>
  </si>
  <si>
    <t>Composition During Three months</t>
  </si>
  <si>
    <t>Table 1</t>
  </si>
  <si>
    <t>Changes during three months</t>
  </si>
  <si>
    <t>Monetary Aggregates</t>
  </si>
  <si>
    <t xml:space="preserve">Jul </t>
  </si>
  <si>
    <t>Oct</t>
  </si>
  <si>
    <t>Jul (p)</t>
  </si>
  <si>
    <t>Oct(e)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</si>
  <si>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</si>
  <si>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</si>
  <si>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</si>
  <si>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</si>
  <si>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</si>
  <si>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</si>
  <si>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</si>
  <si>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</si>
  <si>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</si>
  <si>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</si>
  <si>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</si>
  <si>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</si>
  <si>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</si>
  <si>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</si>
  <si>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</si>
  <si>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</si>
  <si>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</si>
  <si>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</si>
  <si>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</si>
  <si>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</si>
  <si>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</si>
  <si>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</si>
  <si>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</si>
  <si>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</si>
  <si>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</si>
  <si>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</si>
  <si>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</si>
  <si>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</si>
  <si>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</si>
  <si>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</si>
  <si>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</si>
  <si>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</si>
  <si>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</si>
  <si>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</si>
  <si>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</si>
  <si>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</si>
  <si>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</si>
  <si>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</si>
  <si>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</si>
  <si>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</si>
  <si>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</si>
  <si>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</si>
  <si>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</si>
  <si>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</si>
  <si>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</si>
  <si>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</si>
  <si>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</si>
  <si>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</si>
  <si>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</si>
  <si>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</si>
  <si>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</si>
  <si>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</si>
  <si>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</si>
  <si>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</si>
  <si>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</si>
  <si>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</si>
  <si>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</si>
  <si>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</si>
  <si>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</si>
  <si>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</si>
  <si>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</si>
  <si>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</si>
  <si>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</si>
  <si>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</si>
  <si>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</si>
  <si>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</si>
  <si>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</si>
  <si>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</si>
  <si>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</si>
  <si>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</si>
  <si>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</si>
  <si>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</si>
  <si>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</si>
  <si>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</si>
  <si>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</si>
  <si>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</si>
  <si>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</si>
  <si>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</si>
  <si>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</si>
  <si>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</si>
  <si>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</si>
  <si>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</si>
  <si>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</si>
  <si>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</si>
  <si>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</si>
  <si>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</si>
  <si>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</si>
  <si>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</si>
  <si>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</si>
  <si>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</si>
  <si>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</si>
  <si>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</si>
  <si>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</si>
  <si>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</si>
  <si>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</si>
  <si>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</si>
  <si>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</si>
  <si>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</si>
  <si>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</si>
  <si>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</si>
  <si>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</si>
  <si>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</si>
  <si>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</si>
  <si>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</si>
  <si>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</si>
  <si>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</si>
  <si>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</si>
  <si>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</si>
  <si>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</si>
  <si>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</si>
  <si>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</si>
  <si>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</si>
  <si>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</si>
  <si>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</si>
  <si>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</si>
  <si>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4</t>
  </si>
  <si>
    <t xml:space="preserve">    5.2 Balance with Nepal Rastra Bank</t>
  </si>
  <si>
    <t>Table 5</t>
  </si>
  <si>
    <t>Table 6</t>
  </si>
  <si>
    <t>Table 7</t>
  </si>
  <si>
    <t xml:space="preserve">Changes during three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</si>
  <si>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</si>
  <si>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</si>
  <si>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</si>
  <si>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</si>
  <si>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</si>
  <si>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</si>
  <si>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</si>
  <si>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</si>
  <si>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</si>
  <si>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</si>
  <si>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</si>
  <si>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</si>
  <si>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</si>
  <si>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</si>
  <si>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</si>
  <si>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</si>
  <si>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</si>
  <si>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</si>
  <si>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</si>
  <si>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</si>
  <si>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</si>
  <si>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</si>
  <si>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</si>
  <si>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</si>
  <si>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</si>
  <si>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</si>
  <si>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</si>
  <si>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</si>
  <si>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</si>
  <si>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</si>
  <si>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</si>
  <si>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</si>
  <si>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</si>
  <si>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</si>
  <si>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</si>
  <si>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</si>
  <si>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</si>
  <si>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</si>
  <si>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</si>
  <si>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</si>
  <si>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</si>
  <si>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</si>
  <si>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</si>
  <si>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</si>
  <si>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</si>
  <si>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</si>
  <si>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</si>
  <si>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</si>
  <si>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</si>
  <si>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</si>
  <si>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</si>
  <si>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</si>
  <si>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</si>
  <si>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</si>
  <si>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</si>
  <si>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</si>
  <si>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</si>
  <si>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</si>
  <si>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</si>
  <si>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</si>
  <si>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</si>
  <si>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</si>
  <si>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</si>
  <si>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</si>
  <si>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</si>
  <si>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</si>
  <si>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</si>
  <si>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</si>
  <si>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</si>
  <si>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</si>
  <si>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</si>
  <si>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</si>
  <si>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</si>
  <si>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</si>
  <si>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</si>
  <si>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</si>
  <si>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</si>
  <si>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</si>
  <si>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</si>
  <si>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</si>
  <si>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</si>
  <si>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</si>
  <si>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</si>
  <si>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</si>
  <si>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</si>
  <si>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</si>
  <si>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</si>
  <si>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</si>
  <si>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</si>
  <si>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</si>
  <si>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</si>
  <si>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</si>
  <si>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</si>
  <si>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</si>
  <si>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</si>
  <si>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</si>
  <si>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</si>
  <si>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</si>
  <si>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</si>
  <si>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</si>
  <si>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</si>
  <si>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</si>
  <si>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</si>
  <si>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</si>
  <si>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</si>
  <si>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</si>
  <si>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</si>
  <si>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</si>
  <si>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</si>
  <si>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</si>
  <si>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</si>
  <si>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</si>
  <si>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</si>
  <si>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</si>
  <si>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</si>
  <si>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</si>
  <si>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</si>
  <si>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</si>
  <si>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</si>
  <si>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</si>
  <si>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</si>
  <si>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</si>
  <si>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</si>
  <si>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</si>
  <si>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</si>
  <si>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</si>
  <si>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</si>
  <si>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</si>
  <si>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</si>
  <si>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</si>
  <si>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</si>
  <si>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</si>
  <si>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</si>
  <si>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</si>
  <si>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</si>
  <si>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</si>
  <si>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</si>
  <si>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</si>
  <si>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</si>
  <si>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</si>
  <si>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</si>
  <si>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</si>
  <si>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</si>
  <si>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</si>
  <si>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</si>
  <si>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</si>
  <si>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</si>
  <si>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</si>
  <si>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</si>
  <si>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</si>
  <si>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</si>
  <si>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</si>
  <si>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</si>
  <si>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</si>
  <si>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</si>
  <si>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</si>
  <si>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</si>
  <si>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</si>
  <si>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</si>
  <si>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</si>
  <si>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</si>
  <si>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</si>
  <si>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</si>
  <si>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</si>
  <si>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</si>
  <si>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</si>
  <si>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</si>
  <si>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</si>
  <si>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</si>
  <si>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</si>
  <si>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</si>
  <si>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</si>
  <si>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</si>
  <si>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</si>
  <si>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</si>
  <si>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</si>
  <si>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</si>
  <si>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</si>
  <si>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</si>
  <si>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</si>
  <si>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</si>
  <si>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</si>
  <si>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</si>
  <si>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</si>
  <si>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</si>
  <si>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</si>
  <si>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</si>
  <si>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</si>
  <si>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*Weighted average interest rate.</t>
  </si>
  <si>
    <t xml:space="preserve"> July</t>
  </si>
  <si>
    <t xml:space="preserve"> June</t>
  </si>
  <si>
    <t xml:space="preserve"> May</t>
  </si>
  <si>
    <t xml:space="preserve"> April</t>
  </si>
  <si>
    <t xml:space="preserve"> March</t>
  </si>
  <si>
    <t xml:space="preserve"> February</t>
  </si>
  <si>
    <t xml:space="preserve"> January</t>
  </si>
  <si>
    <t xml:space="preserve"> December</t>
  </si>
  <si>
    <t xml:space="preserve"> November</t>
  </si>
  <si>
    <t xml:space="preserve"> October</t>
  </si>
  <si>
    <t xml:space="preserve"> September</t>
  </si>
  <si>
    <t xml:space="preserve"> August</t>
  </si>
  <si>
    <t>Interest Rate* (%)</t>
  </si>
  <si>
    <t>Mid-month</t>
  </si>
  <si>
    <t>Deposit Auction</t>
  </si>
  <si>
    <t>Reverse Repo Auction</t>
  </si>
  <si>
    <t>Standing Liquidity Facility</t>
  </si>
  <si>
    <t>Outright Sale Auction</t>
  </si>
  <si>
    <t>Table 35</t>
  </si>
  <si>
    <t>US$ Sale</t>
  </si>
  <si>
    <t>IC Purchase</t>
  </si>
  <si>
    <t>Nrs.</t>
  </si>
  <si>
    <t>US$</t>
  </si>
  <si>
    <t>Net 
Injection</t>
  </si>
  <si>
    <t>Sale</t>
  </si>
  <si>
    <t>Purchase</t>
  </si>
  <si>
    <t>2003/04</t>
  </si>
  <si>
    <t>Purchase/Sale of Convertible Currency</t>
  </si>
  <si>
    <t>( Amount in million)</t>
  </si>
  <si>
    <t>(First Eleven Months)</t>
  </si>
  <si>
    <t>Table 36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</si>
  <si>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</si>
  <si>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</si>
  <si>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</si>
  <si>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Among Commercial Banks</t>
  </si>
  <si>
    <t>August*=data included from 1 Aug to 31 Aug</t>
  </si>
  <si>
    <t>Annual Average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</si>
  <si>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</si>
  <si>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</si>
  <si>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</si>
  <si>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</si>
  <si>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</si>
  <si>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</si>
  <si>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</si>
  <si>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</si>
  <si>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</si>
  <si>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Ocotber</t>
  </si>
  <si>
    <t>September</t>
  </si>
  <si>
    <t>August*</t>
  </si>
  <si>
    <t>Rate (%)</t>
  </si>
  <si>
    <t>C &amp; C</t>
  </si>
  <si>
    <t>B &amp; C</t>
  </si>
  <si>
    <t>B &amp; B</t>
  </si>
  <si>
    <t>A &amp; B</t>
  </si>
  <si>
    <t>Mid-Month</t>
  </si>
  <si>
    <t xml:space="preserve"> Inter-bank Transaction Amount &amp; Weighted Average Interest Rate</t>
  </si>
  <si>
    <t>Table 17</t>
  </si>
  <si>
    <t>Table 37</t>
  </si>
  <si>
    <t>$ Base rate has been compiled since January 2013.</t>
  </si>
  <si>
    <t>* Weighted average interest rate.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</si>
  <si>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</si>
  <si>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^ The SLF rate is fixed as same as bank rate effective from  August 16, 2012</t>
  </si>
  <si>
    <t>F. Base Rate (Commercial Banks)$</t>
  </si>
  <si>
    <t>E. Weighted Average Lending Rate (Commercial Banks)</t>
  </si>
  <si>
    <t>D. Weighted Average Deposit Rate (Commercial Banks)</t>
  </si>
  <si>
    <t>C. Interbank Rate of Commercial Banks</t>
  </si>
  <si>
    <t>6.0-10.0</t>
  </si>
  <si>
    <t>6.0-10</t>
  </si>
  <si>
    <t>6.0-9.5</t>
  </si>
  <si>
    <t>National/Citizen SCs</t>
  </si>
  <si>
    <t>2.65-9.5</t>
  </si>
  <si>
    <t>3.08-9.5</t>
  </si>
  <si>
    <t>3.25-9.5</t>
  </si>
  <si>
    <t>5.0-9.5</t>
  </si>
  <si>
    <t>5.0-9.0</t>
  </si>
  <si>
    <t>Development Bonds</t>
  </si>
  <si>
    <t>T-bills (364 days)*</t>
  </si>
  <si>
    <t>T-bills (182 days)*</t>
  </si>
  <si>
    <t>T-bills (91 days)*</t>
  </si>
  <si>
    <t>T-bills (28 days)*</t>
  </si>
  <si>
    <t>B. Government Securities</t>
  </si>
  <si>
    <t>Standing Liquidity Facility (SLF) Penal Rate#</t>
  </si>
  <si>
    <t>Standing Liquidity Facility (SLF)  Rate ^</t>
  </si>
  <si>
    <t>LIBOR+0.25</t>
  </si>
  <si>
    <t>Export Credit in Foreign Currency</t>
  </si>
  <si>
    <t>General Refinance</t>
  </si>
  <si>
    <t>Special Refinance</t>
  </si>
  <si>
    <t>Refinance Rates Against Loans to:</t>
  </si>
  <si>
    <t>Bank Rate</t>
  </si>
  <si>
    <t>Finance Companies</t>
  </si>
  <si>
    <t>Development Banks</t>
  </si>
  <si>
    <t>Commercial Banks</t>
  </si>
  <si>
    <t>CRR</t>
  </si>
  <si>
    <t>A. Policy Rates</t>
  </si>
  <si>
    <t>Sep</t>
  </si>
  <si>
    <t>Aug</t>
  </si>
  <si>
    <t>Jul</t>
  </si>
  <si>
    <t>Jun</t>
  </si>
  <si>
    <t>Apr</t>
  </si>
  <si>
    <t>Mar</t>
  </si>
  <si>
    <t>Feb</t>
  </si>
  <si>
    <t>Jan</t>
  </si>
  <si>
    <t>Dec</t>
  </si>
  <si>
    <t>Nov</t>
  </si>
  <si>
    <t>Year</t>
  </si>
  <si>
    <t>(Percent per annum)</t>
  </si>
  <si>
    <t>Table 38</t>
  </si>
  <si>
    <t>* Weighted average discount rate.</t>
  </si>
  <si>
    <t># Annual average weighted rate at the end of fiscal year (mid-July).</t>
  </si>
  <si>
    <t xml:space="preserve">     Commercial Loans</t>
  </si>
  <si>
    <t xml:space="preserve">     Housing</t>
  </si>
  <si>
    <t xml:space="preserve">     Hire purchase</t>
  </si>
  <si>
    <t xml:space="preserve">     Industry</t>
  </si>
  <si>
    <t>2  Lending Rates</t>
  </si>
  <si>
    <t>5 Years and above</t>
  </si>
  <si>
    <t>4 Years</t>
  </si>
  <si>
    <t>3 Years</t>
  </si>
  <si>
    <t>2 Years</t>
  </si>
  <si>
    <t>1 Year</t>
  </si>
  <si>
    <t>6 Months</t>
  </si>
  <si>
    <t>3 Months</t>
  </si>
  <si>
    <t xml:space="preserve">     Time Deposits</t>
  </si>
  <si>
    <t>1.  Deposit Rates</t>
  </si>
  <si>
    <t>Finace Companies</t>
  </si>
  <si>
    <t>E.</t>
  </si>
  <si>
    <t>Nepal Industrial Development Corporation</t>
  </si>
  <si>
    <t xml:space="preserve">    To Others</t>
  </si>
  <si>
    <t xml:space="preserve">     To Cooperatives</t>
  </si>
  <si>
    <t>Agricultural Deveopment Bank of Nepal</t>
  </si>
  <si>
    <t>D.  Financial Institution</t>
  </si>
  <si>
    <t>CPI Inflation (annual average)</t>
  </si>
  <si>
    <t xml:space="preserve">     Overdrafts</t>
  </si>
  <si>
    <t xml:space="preserve">     Export Bills</t>
  </si>
  <si>
    <t xml:space="preserve">     Agriculture</t>
  </si>
  <si>
    <t>2 Years and Above</t>
  </si>
  <si>
    <t>1 Month</t>
  </si>
  <si>
    <t xml:space="preserve">     Savings Deposits</t>
  </si>
  <si>
    <t>D. Commercial Banks</t>
  </si>
  <si>
    <t>C. Interbank Rate #</t>
  </si>
  <si>
    <t>NRB Bonds Rate</t>
  </si>
  <si>
    <t>Bank and Refinance Rates</t>
  </si>
  <si>
    <t>B. Nepal Rastra Bank</t>
  </si>
  <si>
    <t>National Savings Certificates</t>
  </si>
  <si>
    <t>Treasury Bills* (364 days)#</t>
  </si>
  <si>
    <t>Treasury Bills* (182 days)#</t>
  </si>
  <si>
    <t>Treasury Bills* (91 days)#</t>
  </si>
  <si>
    <t>Treasury Bills* (28 days)#</t>
  </si>
  <si>
    <t>A. Government Securities</t>
  </si>
  <si>
    <t>Mid-months</t>
  </si>
  <si>
    <t>Research Department</t>
  </si>
  <si>
    <t>NEPAL RASTRA BANK</t>
  </si>
  <si>
    <t>Annual average</t>
  </si>
  <si>
    <t>2012/13</t>
  </si>
  <si>
    <t>2011/12</t>
  </si>
  <si>
    <t>TRB-364 Days</t>
  </si>
  <si>
    <t>TRB-91 Days</t>
  </si>
  <si>
    <t>(In percent)</t>
  </si>
  <si>
    <t>Table 39</t>
  </si>
  <si>
    <t xml:space="preserve"> Interest Rate (%)</t>
  </si>
  <si>
    <t>Particulars</t>
  </si>
  <si>
    <t>Mid-October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</si>
  <si>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</si>
  <si>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</si>
  <si>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</si>
  <si>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</si>
  <si>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</si>
  <si>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</si>
  <si>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</si>
  <si>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</si>
  <si>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</si>
  <si>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</si>
  <si>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</si>
  <si>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</si>
  <si>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</si>
  <si>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</si>
  <si>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</si>
  <si>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</si>
  <si>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</si>
  <si>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</si>
  <si>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</si>
  <si>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</si>
  <si>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(Mid-July to Mid-October, 2015)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</si>
  <si>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</si>
  <si>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</si>
  <si>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</si>
  <si>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</si>
  <si>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</si>
  <si>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</si>
  <si>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</si>
  <si>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</si>
  <si>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</si>
  <si>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</si>
  <si>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</si>
  <si>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</si>
  <si>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</si>
  <si>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B. Ordinary Share</t>
  </si>
  <si>
    <t>Hydroelectricity Investment &amp; Development Company Ltd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</si>
  <si>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</si>
  <si>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</si>
  <si>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</si>
  <si>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</si>
  <si>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</si>
  <si>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</si>
  <si>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</si>
  <si>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</si>
  <si>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</si>
  <si>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</si>
  <si>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</si>
  <si>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</si>
  <si>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</si>
  <si>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</si>
  <si>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</si>
  <si>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</si>
  <si>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</si>
  <si>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</si>
  <si>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</si>
  <si>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</si>
  <si>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</si>
  <si>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</si>
  <si>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(Mid-September/Mid-October)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</si>
  <si>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</si>
  <si>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</si>
  <si>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</si>
  <si>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</si>
  <si>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</si>
  <si>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</si>
  <si>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</si>
  <si>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</si>
  <si>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</si>
  <si>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</si>
  <si>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</si>
  <si>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</si>
  <si>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</si>
  <si>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</si>
  <si>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</si>
  <si>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(Mid-September to Mid-October)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</si>
  <si>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</si>
  <si>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</si>
  <si>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</si>
  <si>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</si>
  <si>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</si>
  <si>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</si>
  <si>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</si>
  <si>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</si>
  <si>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Mid-October)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</si>
  <si>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</si>
  <si>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</si>
  <si>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</si>
  <si>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</si>
  <si>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</si>
  <si>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</si>
  <si>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</si>
  <si>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</si>
  <si>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</si>
  <si>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</si>
  <si>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</si>
  <si>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</si>
  <si>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</si>
  <si>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</si>
  <si>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</si>
  <si>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</si>
  <si>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</si>
  <si>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</si>
  <si>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</si>
  <si>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</si>
  <si>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</si>
  <si>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40</t>
  </si>
  <si>
    <t>Table 41</t>
  </si>
  <si>
    <t>Table 42</t>
  </si>
  <si>
    <t>Table 43</t>
  </si>
  <si>
    <t>(2014/15=100)</t>
  </si>
  <si>
    <t>Mid-Oct 2015</t>
  </si>
  <si>
    <t>Groups &amp; Sub-Groups</t>
  </si>
  <si>
    <t>Weight %</t>
  </si>
  <si>
    <r>
      <t xml:space="preserve">2015/16 </t>
    </r>
    <r>
      <rPr>
        <b/>
        <vertAlign val="superscript"/>
        <sz val="8"/>
        <color indexed="8"/>
        <rFont val="Times New Roman"/>
        <family val="1"/>
      </rPr>
      <t>P</t>
    </r>
  </si>
  <si>
    <t>Percentage Change</t>
  </si>
  <si>
    <t>Sep/Oct</t>
  </si>
  <si>
    <t>Aug/Sep</t>
  </si>
  <si>
    <t>Jul/Aug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</si>
  <si>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</si>
  <si>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</si>
  <si>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</si>
  <si>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</si>
  <si>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</si>
  <si>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</si>
  <si>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</si>
  <si>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</si>
  <si>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</si>
  <si>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</si>
  <si>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</si>
  <si>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</si>
  <si>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</si>
  <si>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</si>
  <si>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</si>
  <si>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</si>
  <si>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</si>
  <si>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</si>
  <si>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</si>
  <si>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</si>
  <si>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</si>
  <si>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</si>
  <si>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</si>
  <si>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</si>
  <si>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</si>
  <si>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</si>
  <si>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</si>
  <si>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</si>
  <si>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</si>
  <si>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</si>
  <si>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</si>
  <si>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</si>
  <si>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</si>
  <si>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</si>
  <si>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</si>
  <si>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(2014/15 = 100)</t>
  </si>
  <si>
    <t>(y-o-y)</t>
  </si>
  <si>
    <t>Mid- month</t>
  </si>
  <si>
    <t>Index</t>
  </si>
  <si>
    <t>Percent Change</t>
  </si>
  <si>
    <t>Average</t>
  </si>
  <si>
    <t>100**</t>
  </si>
  <si>
    <t xml:space="preserve">** Geometric Average </t>
  </si>
  <si>
    <t>Consumer Price Inflation in Nepal and India (Monthly Series)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</si>
  <si>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</si>
  <si>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</si>
  <si>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</si>
  <si>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</si>
  <si>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</si>
  <si>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</si>
  <si>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</si>
  <si>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</si>
  <si>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</si>
  <si>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</si>
  <si>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National Wholesale Price Index</t>
  </si>
  <si>
    <t>(1999/00=100)</t>
  </si>
  <si>
    <t>Mid-October 2015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</si>
  <si>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</si>
  <si>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</si>
  <si>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</si>
  <si>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</si>
  <si>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</si>
  <si>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</si>
  <si>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</si>
  <si>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</si>
  <si>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</si>
  <si>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</si>
  <si>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</si>
  <si>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</si>
  <si>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</si>
  <si>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</si>
  <si>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</si>
  <si>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</si>
  <si>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</si>
  <si>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</si>
  <si>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</si>
  <si>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</si>
  <si>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</si>
  <si>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</si>
  <si>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</si>
  <si>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</si>
  <si>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(1999/00 = 100)</t>
  </si>
  <si>
    <t>Mid-Months</t>
  </si>
  <si>
    <t xml:space="preserve">     2005/06P</t>
  </si>
  <si>
    <t>INDEX</t>
  </si>
  <si>
    <t>%CHANGES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</si>
  <si>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</si>
  <si>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</si>
  <si>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</si>
  <si>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</si>
  <si>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</si>
  <si>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</si>
  <si>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</si>
  <si>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</si>
  <si>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</si>
  <si>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</si>
  <si>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</si>
  <si>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</si>
  <si>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</si>
  <si>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</si>
  <si>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</si>
  <si>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</si>
  <si>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</si>
  <si>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</si>
  <si>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</si>
  <si>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</si>
  <si>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</si>
  <si>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</si>
  <si>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</si>
  <si>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</si>
  <si>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</si>
  <si>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</si>
  <si>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</si>
  <si>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</si>
  <si>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</si>
  <si>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</si>
  <si>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 xml:space="preserve"> +  Based on data reported by 8 offices of NRB,  68 branches of Rastriya Banijya Bank Limited, 44 out of 47 branches of Nepal Bank Limited,19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</si>
  <si>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Table 23</t>
  </si>
  <si>
    <t>Table 25</t>
  </si>
  <si>
    <t>R= Revised</t>
  </si>
  <si>
    <t xml:space="preserve">P= Provisional   </t>
  </si>
  <si>
    <r>
      <rPr>
        <vertAlign val="superscript"/>
        <sz val="9"/>
        <rFont val="Times New Roman"/>
        <family val="1"/>
      </rPr>
      <t xml:space="preserve"> #</t>
    </r>
    <r>
      <rPr>
        <sz val="9"/>
        <rFont val="Times New Roman"/>
        <family val="1"/>
      </rPr>
      <t xml:space="preserve"> Imports from Mechi and Krishna Nagar Customs are not included in 2015/16..</t>
    </r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</si>
  <si>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</si>
  <si>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</si>
  <si>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</si>
  <si>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</si>
  <si>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</si>
  <si>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</si>
  <si>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</si>
  <si>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</si>
  <si>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</si>
  <si>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</si>
  <si>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</si>
  <si>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</si>
  <si>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</si>
  <si>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</si>
  <si>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</si>
  <si>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</si>
  <si>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</si>
  <si>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</si>
  <si>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</si>
  <si>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r>
      <t>TOTAL IMPORTS</t>
    </r>
    <r>
      <rPr>
        <b/>
        <vertAlign val="superscript"/>
        <sz val="10"/>
        <rFont val="Times New Roman"/>
        <family val="1"/>
      </rPr>
      <t>#</t>
    </r>
  </si>
  <si>
    <t>To Other Countries</t>
  </si>
  <si>
    <t>To China</t>
  </si>
  <si>
    <t>To India</t>
  </si>
  <si>
    <t>TOTAL EXPORTS</t>
  </si>
  <si>
    <r>
      <t>2014/15</t>
    </r>
    <r>
      <rPr>
        <b/>
        <vertAlign val="superscript"/>
        <sz val="10"/>
        <rFont val="Times New Roman"/>
        <family val="1"/>
      </rPr>
      <t>R</t>
    </r>
  </si>
  <si>
    <t>Direction of Foreign Trade*</t>
  </si>
  <si>
    <t>R= Revised, P= Povisional</t>
  </si>
  <si>
    <t>* includes P.P. fabric</t>
  </si>
  <si>
    <t xml:space="preserve"> Total (A+B)</t>
  </si>
  <si>
    <t xml:space="preserve"> B. Others</t>
  </si>
  <si>
    <t>Zinc Sheet</t>
  </si>
  <si>
    <t>Wire</t>
  </si>
  <si>
    <t>Turmeric</t>
  </si>
  <si>
    <t>Tooth Paste</t>
  </si>
  <si>
    <t>Thread</t>
  </si>
  <si>
    <t>Textiles*</t>
  </si>
  <si>
    <t>Turpentine</t>
  </si>
  <si>
    <t>Stone and Sand</t>
  </si>
  <si>
    <t>Soap</t>
  </si>
  <si>
    <t>Skin</t>
  </si>
  <si>
    <t>Shoes and Sandles</t>
  </si>
  <si>
    <t>Shampoos and Hair Oils</t>
  </si>
  <si>
    <t>Rosin</t>
  </si>
  <si>
    <t>Ricebran Oil</t>
  </si>
  <si>
    <t>Readymade garments</t>
  </si>
  <si>
    <t>Raw Jute</t>
  </si>
  <si>
    <t>Pulses</t>
  </si>
  <si>
    <t>Polyster Yarn</t>
  </si>
  <si>
    <t>Plastic Utensils</t>
  </si>
  <si>
    <t>Pashmina</t>
  </si>
  <si>
    <t>Particle Board</t>
  </si>
  <si>
    <t>Paper</t>
  </si>
  <si>
    <t>Oil Cakes</t>
  </si>
  <si>
    <t>Noodles</t>
  </si>
  <si>
    <t>Mustard &amp; Linseed</t>
  </si>
  <si>
    <t>Medicine (Ayurvedic)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</si>
  <si>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</si>
  <si>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</si>
  <si>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</si>
  <si>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</si>
  <si>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</si>
  <si>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</si>
  <si>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Jute Goods</t>
  </si>
  <si>
    <t>Juice</t>
  </si>
  <si>
    <t>Herbs</t>
  </si>
  <si>
    <t>Handicraft Goods</t>
  </si>
  <si>
    <t>Ginger</t>
  </si>
  <si>
    <t>Ghee(Clarified)</t>
  </si>
  <si>
    <t>Ghee (Vegetable)</t>
  </si>
  <si>
    <t>G.I. pipe</t>
  </si>
  <si>
    <t>Fruits</t>
  </si>
  <si>
    <t>Copper Wire Rod</t>
  </si>
  <si>
    <t>Cinnamon</t>
  </si>
  <si>
    <t>Chemicals</t>
  </si>
  <si>
    <t>Cattlefeed</t>
  </si>
  <si>
    <t>Catechue</t>
  </si>
  <si>
    <t>Cardamom</t>
  </si>
  <si>
    <t>Brooms</t>
  </si>
  <si>
    <t>Brans</t>
  </si>
  <si>
    <t>Biscuits</t>
  </si>
  <si>
    <t>Aluminium Section</t>
  </si>
  <si>
    <t>A. Major Commodities</t>
  </si>
  <si>
    <r>
      <t>2015/16</t>
    </r>
    <r>
      <rPr>
        <b/>
        <vertAlign val="superscript"/>
        <sz val="9"/>
        <rFont val="Times New Roman"/>
        <family val="1"/>
      </rPr>
      <t>P</t>
    </r>
  </si>
  <si>
    <t xml:space="preserve"> Exports of Major Commodities to India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</si>
  <si>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</si>
  <si>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</si>
  <si>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</si>
  <si>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</si>
  <si>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</si>
  <si>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</si>
  <si>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</si>
  <si>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</si>
  <si>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</si>
  <si>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</si>
  <si>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</si>
  <si>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</si>
  <si>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Nepalese Paper &amp; Paper Products</t>
  </si>
  <si>
    <t>Musical Instruments, Parts and Accessories</t>
  </si>
  <si>
    <t>Human Hair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</si>
  <si>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</si>
  <si>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</si>
  <si>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</si>
  <si>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</si>
  <si>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</si>
  <si>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 xml:space="preserve">    Total  (A+B)</t>
  </si>
  <si>
    <t>Woolen Carpet</t>
  </si>
  <si>
    <t>Silverware and Jewelleries</t>
  </si>
  <si>
    <t>Nigerseed</t>
  </si>
  <si>
    <t>Handicraft (Metal and Wooden)</t>
  </si>
  <si>
    <t xml:space="preserve"> Exports of Major Commodities to Other Countries</t>
  </si>
  <si>
    <t>Wire Products</t>
  </si>
  <si>
    <t>Vehicles &amp; Spare Parts</t>
  </si>
  <si>
    <t>Tyre, Tubes &amp; Flapes</t>
  </si>
  <si>
    <t>Tobacco</t>
  </si>
  <si>
    <t>Textiles</t>
  </si>
  <si>
    <t>Sugar</t>
  </si>
  <si>
    <t>Steel Sheet</t>
  </si>
  <si>
    <t>Shoes &amp; Sandles</t>
  </si>
  <si>
    <t>Sanitaryware</t>
  </si>
  <si>
    <t>Salt</t>
  </si>
  <si>
    <t>Rice</t>
  </si>
  <si>
    <t>Raw Cotton</t>
  </si>
  <si>
    <t>Radio, TV, Deck &amp; Parts</t>
  </si>
  <si>
    <t>Pipe and Pipe Fittings</t>
  </si>
  <si>
    <t>Petroleum Products</t>
  </si>
  <si>
    <t>Other Stationery Goods</t>
  </si>
  <si>
    <t>Other Machinery &amp; Parts</t>
  </si>
  <si>
    <t>Molasses Sugar</t>
  </si>
  <si>
    <t>Medicine</t>
  </si>
  <si>
    <t>M.S. Wires, Rods, Coils, Bars</t>
  </si>
  <si>
    <t>M.S. Billet</t>
  </si>
  <si>
    <t>Insecticides</t>
  </si>
  <si>
    <t>Incense Sticks</t>
  </si>
  <si>
    <t>Hotrolled Sheet in Coil</t>
  </si>
  <si>
    <t>Glass Sheet and G.Wares</t>
  </si>
  <si>
    <t>Enamel &amp; Other Paints</t>
  </si>
  <si>
    <t>Electrical Equipment</t>
  </si>
  <si>
    <t>Dry Cell Battery</t>
  </si>
  <si>
    <t>Cuminseeds and Peppers</t>
  </si>
  <si>
    <t>Cosmetics</t>
  </si>
  <si>
    <t>Cooking Stoves</t>
  </si>
  <si>
    <t>Coldrolled Sheet in Coil</t>
  </si>
  <si>
    <t>Coal</t>
  </si>
  <si>
    <t>Chemical Fertilizer</t>
  </si>
  <si>
    <t>Cement</t>
  </si>
  <si>
    <t>Books and Magazines</t>
  </si>
  <si>
    <t>Bitumen</t>
  </si>
  <si>
    <t>Almunium Bars, Rods, Profiles, Foil etc.</t>
  </si>
  <si>
    <t>Baby Food &amp; Milk Products</t>
  </si>
  <si>
    <t>Agri. Equip.&amp; Parts</t>
  </si>
  <si>
    <t>Total (A + B)</t>
  </si>
  <si>
    <t xml:space="preserve">B. Other Commodities </t>
  </si>
  <si>
    <t>Writing &amp; Printing Paper</t>
  </si>
  <si>
    <t>Wheat Products</t>
  </si>
  <si>
    <t>Welding Rods</t>
  </si>
  <si>
    <t>Video Television &amp; Parts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</si>
  <si>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</si>
  <si>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</si>
  <si>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</si>
  <si>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</si>
  <si>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</si>
  <si>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</si>
  <si>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</si>
  <si>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</si>
  <si>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</si>
  <si>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</si>
  <si>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</si>
  <si>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</si>
  <si>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</si>
  <si>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</si>
  <si>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</si>
  <si>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</si>
  <si>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</si>
  <si>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</si>
  <si>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</si>
  <si>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</si>
  <si>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</si>
  <si>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</si>
  <si>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</si>
  <si>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Electrical Goods</t>
  </si>
  <si>
    <t>Cosmetic Goods</t>
  </si>
  <si>
    <t>Chemical</t>
  </si>
  <si>
    <t>Camera</t>
  </si>
  <si>
    <t>Bags</t>
  </si>
  <si>
    <t>Aluminium Scrap, Flake, Foil, Bars, &amp; Rods</t>
  </si>
  <si>
    <t>Table 11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</si>
  <si>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</si>
  <si>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</si>
  <si>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</si>
  <si>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</si>
  <si>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</si>
  <si>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</si>
  <si>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</si>
  <si>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</si>
  <si>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</si>
  <si>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</si>
  <si>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</si>
  <si>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</si>
  <si>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</si>
  <si>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</si>
  <si>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</si>
  <si>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Polythene Granules</t>
  </si>
  <si>
    <t>Pipe &amp; Pipe Fittings</t>
  </si>
  <si>
    <t>Palm Oil</t>
  </si>
  <si>
    <t>P.V.C.Compound</t>
  </si>
  <si>
    <t>Other Machinary &amp; Parts</t>
  </si>
  <si>
    <t>M.S.Wire Rod</t>
  </si>
  <si>
    <t>Gold</t>
  </si>
  <si>
    <t>G.I.Wire</t>
  </si>
  <si>
    <t>Flash Light</t>
  </si>
  <si>
    <t>Edible Oil</t>
  </si>
  <si>
    <t>Drycell Battery</t>
  </si>
  <si>
    <t>Door Locks</t>
  </si>
  <si>
    <t>Cuminseed</t>
  </si>
  <si>
    <t>Crude Soyabean Oil</t>
  </si>
  <si>
    <t>Crude Palm Oil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</si>
  <si>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</si>
  <si>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</si>
  <si>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</si>
  <si>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</si>
  <si>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</si>
  <si>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</si>
  <si>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</si>
  <si>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</si>
  <si>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Aircraft Spareparts</t>
  </si>
  <si>
    <t>Table 12</t>
  </si>
  <si>
    <t xml:space="preserve"> (under Group C)  with adjustment of valuation gain/loss.</t>
  </si>
  <si>
    <t xml:space="preserve">* Change in reserve net is derived by netting out  reserves and related items (Group E) and currency and deposits </t>
  </si>
  <si>
    <t>P= Povisional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</si>
  <si>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</si>
  <si>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</si>
  <si>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</si>
  <si>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</si>
  <si>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</si>
  <si>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</si>
  <si>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</si>
  <si>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</si>
  <si>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>D.</t>
  </si>
  <si>
    <t xml:space="preserve">  Total, Group A through C</t>
  </si>
  <si>
    <t>Other liabilities</t>
  </si>
  <si>
    <t>Currency and deposits</t>
  </si>
  <si>
    <t>Other sectors</t>
  </si>
  <si>
    <t>Repayments</t>
  </si>
  <si>
    <t>Drawings</t>
  </si>
  <si>
    <t>General Government</t>
  </si>
  <si>
    <t>Loans</t>
  </si>
  <si>
    <t>Trade credits</t>
  </si>
  <si>
    <t>Other investment: liabilities</t>
  </si>
  <si>
    <t>Other</t>
  </si>
  <si>
    <t>Other investment: assets</t>
  </si>
  <si>
    <t>Portfolio Investment</t>
  </si>
  <si>
    <t>Direct investment in Nepal</t>
  </si>
  <si>
    <t>Financial Account (Excluding Group E)</t>
  </si>
  <si>
    <t>C</t>
  </si>
  <si>
    <t xml:space="preserve">  Total, Groups A plus B</t>
  </si>
  <si>
    <t>Capital Account (Capital Transfer)</t>
  </si>
  <si>
    <t>B</t>
  </si>
  <si>
    <t>Current transfers: debit</t>
  </si>
  <si>
    <t>Other (Indian Excise Refund)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</si>
  <si>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</si>
  <si>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</si>
  <si>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</si>
  <si>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</si>
  <si>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</si>
  <si>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</si>
  <si>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</si>
  <si>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</si>
  <si>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</si>
  <si>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</si>
  <si>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services: debit</t>
  </si>
  <si>
    <t>O/W Education</t>
  </si>
  <si>
    <t>Travel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</si>
  <si>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</si>
  <si>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</si>
  <si>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</si>
  <si>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</si>
  <si>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</si>
  <si>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</si>
  <si>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</si>
  <si>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</si>
  <si>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</si>
  <si>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</si>
  <si>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2014/15 </t>
  </si>
  <si>
    <t xml:space="preserve">3 Months </t>
  </si>
  <si>
    <t>During 3 months</t>
  </si>
  <si>
    <t xml:space="preserve">% Change </t>
  </si>
  <si>
    <t>(Rs. in million )</t>
  </si>
  <si>
    <t xml:space="preserve">Summary of Balance of Payments Presentation                 </t>
  </si>
  <si>
    <t>Table 13</t>
  </si>
  <si>
    <t>* The monthly data are updated based on the latest information from custom office and differ from earlier issues.</t>
  </si>
  <si>
    <t>2010/11</t>
  </si>
  <si>
    <t>2009/10</t>
  </si>
  <si>
    <t>2008/09</t>
  </si>
  <si>
    <t>2007/08</t>
  </si>
  <si>
    <t>2006/07</t>
  </si>
  <si>
    <t>Imports from India against Payment in US Dollar</t>
  </si>
  <si>
    <t>Table 14</t>
  </si>
  <si>
    <t>October</t>
  </si>
  <si>
    <t>August</t>
  </si>
  <si>
    <t>Percentage 
Change</t>
  </si>
  <si>
    <t>(FY 2012/13 = 100)</t>
  </si>
  <si>
    <t xml:space="preserve">Import Unit Value Price Index </t>
  </si>
  <si>
    <t>Table 16</t>
  </si>
  <si>
    <t>Percent 
Change</t>
  </si>
  <si>
    <t>Table 15</t>
  </si>
  <si>
    <t>TOT</t>
  </si>
  <si>
    <t>(FY 2012/13=100)</t>
  </si>
  <si>
    <t xml:space="preserve">Terms of Trade </t>
  </si>
  <si>
    <t>Period-end Buying Rate (Rs/USD)</t>
  </si>
  <si>
    <t>*** After adjusting exchange valuation gain/loss</t>
  </si>
  <si>
    <t>** Change in NFA is derived by taking mid-July as base and minus (-) sign indicates increase.</t>
  </si>
  <si>
    <t>* indicates the "A","B" &amp; " C" class financial institutions licensed by NRB.</t>
  </si>
  <si>
    <t>Sources: Nepal Rastra Bank and Commercial Banks;  Estimated.</t>
  </si>
  <si>
    <t>8.Change in NFA (6+7)***</t>
  </si>
  <si>
    <t xml:space="preserve">7.Exchange Valuation </t>
  </si>
  <si>
    <t>6.Change in NFA (before adj. ex. val.)**</t>
  </si>
  <si>
    <t>5.Net Foreign Assets(3-4)</t>
  </si>
  <si>
    <t>4.Foreign Liabilities</t>
  </si>
  <si>
    <t>3.Gross Foreign Assets(1+2)</t>
  </si>
  <si>
    <t>2.Gold, SDR, IMF Gold Tranche</t>
  </si>
  <si>
    <t>1.Gross Foreign Exchange Reserve</t>
  </si>
  <si>
    <t>Merchandise and Services</t>
  </si>
  <si>
    <t>Merchandise</t>
  </si>
  <si>
    <t>Import Capacity (Equivalent Months)</t>
  </si>
  <si>
    <t xml:space="preserve">      Share in total (in percent)</t>
  </si>
  <si>
    <t>Inconvertible</t>
  </si>
  <si>
    <t>Convertible</t>
  </si>
  <si>
    <t>Total Reserve</t>
  </si>
  <si>
    <t>Bank and Financial Institutions*</t>
  </si>
  <si>
    <t>Mid-Jul to Mid-Oct</t>
  </si>
  <si>
    <t>Table 18</t>
  </si>
  <si>
    <t>5.Net Foreign Assets (3-4)</t>
  </si>
  <si>
    <t>3.Gross Foreign Assets (1+2)</t>
  </si>
  <si>
    <t>(USD in million)</t>
  </si>
  <si>
    <t>Table 19</t>
  </si>
  <si>
    <t>http://www.kitco.com/gold.londonfix.html</t>
  </si>
  <si>
    <t xml:space="preserve">Sources: http://www.eia.gov/dnav/pet/hist/LeafHandler.ashx?n=PET&amp;s=RBRTE&amp;f=D </t>
  </si>
  <si>
    <t>** Refers to p.m. London historical fix.</t>
  </si>
  <si>
    <t>* Crude Oil Brent</t>
  </si>
  <si>
    <t>Gold ($/ounce)**</t>
  </si>
  <si>
    <t>Oil ($/barrel)*</t>
  </si>
  <si>
    <t>2015</t>
  </si>
  <si>
    <t>2014</t>
  </si>
  <si>
    <t>2013</t>
  </si>
  <si>
    <t>Oct-Oct</t>
  </si>
  <si>
    <t>Jul-Jul</t>
  </si>
  <si>
    <t>Mid-July</t>
  </si>
  <si>
    <t>Table 21</t>
  </si>
  <si>
    <t>* As per Nepalese Calendar.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</si>
  <si>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</si>
  <si>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</si>
  <si>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</si>
  <si>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</si>
  <si>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</si>
  <si>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</si>
  <si>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</si>
  <si>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 xml:space="preserve">FY </t>
  </si>
  <si>
    <t>Exchange Rate of US Dollar (NRs/USD)</t>
  </si>
  <si>
    <t>Table 20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</si>
  <si>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</si>
  <si>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</si>
  <si>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</si>
  <si>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</si>
  <si>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</si>
  <si>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</si>
  <si>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</si>
  <si>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</si>
  <si>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</si>
  <si>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44</t>
  </si>
  <si>
    <t xml:space="preserve"> Table 45</t>
  </si>
  <si>
    <t>Table 46</t>
  </si>
  <si>
    <r>
      <t xml:space="preserve">      Development Banks</t>
    </r>
    <r>
      <rPr>
        <vertAlign val="superscript"/>
        <sz val="10"/>
        <rFont val="Times New Roman"/>
        <family val="1"/>
      </rPr>
      <t>#</t>
    </r>
  </si>
  <si>
    <t xml:space="preserve">Current Macroeconomic and Financial Situation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</si>
</sst>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General_)"/>
    <numFmt numFmtId="174" formatCode="0.00_)"/>
    <numFmt numFmtId="175" formatCode="_(* #,##0.00_);_(* \(#,##0.00\);_(* \-??_);_(@_)"/>
    <numFmt numFmtId="176" formatCode="0_);[Red]\(0\)"/>
    <numFmt numFmtId="177" formatCode="_(* #,##0_);_(* \(#,##0\);_(* \-??_);_(@_)"/>
    <numFmt numFmtId="178" formatCode="0.000_)"/>
    <numFmt numFmtId="179" formatCode="_-* #,##0.0_-;\-* #,##0.0_-;_-* &quot;-&quot;??_-;_-@_-"/>
    <numFmt numFmtId="180" formatCode="_-* #,##0.00_-;\-* #,##0.00_-;_-* &quot;-&quot;??_-;_-@_-"/>
    <numFmt numFmtId="181" formatCode="_-* #,##0.0000_-;\-* #,##0.0000_-;_-* &quot;-&quot;??_-;_-@_-"/>
    <numFmt numFmtId="182" formatCode="0.0_);[Red]\(0.0\)"/>
    <numFmt numFmtId="183" formatCode="[$-409]dddd\,\ mmmm\ dd\,\ yyyy"/>
    <numFmt numFmtId="184" formatCode="[$-409]h:mm:ss\ AM/PM"/>
    <numFmt numFmtId="185" formatCode="0.000000"/>
    <numFmt numFmtId="186" formatCode="0.0000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Helv"/>
      <family val="0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Univers (WN)"/>
      <family val="2"/>
    </font>
    <font>
      <b/>
      <vertAlign val="superscript"/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10"/>
      <name val="Courier"/>
      <family val="3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/>
      <bottom style="double"/>
    </border>
    <border>
      <left style="thin"/>
      <right style="double"/>
      <top>
        <color indexed="63"/>
      </top>
      <bottom style="double"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/>
      <right style="double"/>
      <top style="double"/>
      <bottom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/>
      <top style="thin"/>
      <bottom/>
    </border>
    <border>
      <left style="double"/>
      <right/>
      <top/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/>
      <top style="thin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double"/>
      <right/>
      <top style="double"/>
      <bottom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double"/>
      <bottom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1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7" fontId="0" fillId="0" borderId="0">
      <alignment/>
      <protection/>
    </xf>
    <xf numFmtId="177" fontId="41" fillId="0" borderId="0">
      <alignment/>
      <protection/>
    </xf>
    <xf numFmtId="165" fontId="41" fillId="0" borderId="0">
      <alignment/>
      <protection/>
    </xf>
    <xf numFmtId="165" fontId="41" fillId="0" borderId="0">
      <alignment/>
      <protection/>
    </xf>
    <xf numFmtId="165" fontId="4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1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988">
    <xf numFmtId="0" fontId="0" fillId="0" borderId="0" xfId="0" applyFont="1" applyAlignment="1">
      <alignment/>
    </xf>
    <xf numFmtId="0" fontId="6" fillId="0" borderId="0" xfId="179" applyFont="1" applyAlignment="1">
      <alignment horizontal="centerContinuous"/>
      <protection/>
    </xf>
    <xf numFmtId="0" fontId="6" fillId="0" borderId="0" xfId="179" applyFont="1">
      <alignment/>
      <protection/>
    </xf>
    <xf numFmtId="0" fontId="11" fillId="0" borderId="0" xfId="179" applyFont="1" applyAlignment="1">
      <alignment horizontal="centerContinuous"/>
      <protection/>
    </xf>
    <xf numFmtId="0" fontId="11" fillId="0" borderId="0" xfId="179" applyFont="1">
      <alignment/>
      <protection/>
    </xf>
    <xf numFmtId="0" fontId="6" fillId="0" borderId="0" xfId="179" applyFont="1" applyBorder="1">
      <alignment/>
      <protection/>
    </xf>
    <xf numFmtId="0" fontId="6" fillId="0" borderId="0" xfId="179" applyFont="1" applyBorder="1" applyAlignment="1">
      <alignment horizontal="center"/>
      <protection/>
    </xf>
    <xf numFmtId="0" fontId="7" fillId="0" borderId="0" xfId="179" applyFont="1">
      <alignment/>
      <protection/>
    </xf>
    <xf numFmtId="0" fontId="7" fillId="0" borderId="0" xfId="179" applyFont="1" applyAlignment="1">
      <alignment wrapText="1"/>
      <protection/>
    </xf>
    <xf numFmtId="0" fontId="7" fillId="0" borderId="0" xfId="179" applyFont="1" applyBorder="1">
      <alignment/>
      <protection/>
    </xf>
    <xf numFmtId="0" fontId="6" fillId="0" borderId="0" xfId="179" applyFont="1" applyFill="1" applyBorder="1">
      <alignment/>
      <protection/>
    </xf>
    <xf numFmtId="0" fontId="7" fillId="0" borderId="0" xfId="179" applyFont="1" applyBorder="1" applyAlignment="1">
      <alignment horizontal="left"/>
      <protection/>
    </xf>
    <xf numFmtId="0" fontId="2" fillId="0" borderId="0" xfId="179">
      <alignment/>
      <protection/>
    </xf>
    <xf numFmtId="0" fontId="8" fillId="0" borderId="0" xfId="127" applyFont="1">
      <alignment/>
      <protection/>
    </xf>
    <xf numFmtId="164" fontId="2" fillId="0" borderId="0" xfId="179" applyNumberFormat="1">
      <alignment/>
      <protection/>
    </xf>
    <xf numFmtId="0" fontId="8" fillId="0" borderId="10" xfId="179" applyFont="1" applyBorder="1">
      <alignment/>
      <protection/>
    </xf>
    <xf numFmtId="0" fontId="0" fillId="0" borderId="0" xfId="139" applyAlignment="1">
      <alignment horizontal="justify" vertical="center"/>
      <protection/>
    </xf>
    <xf numFmtId="0" fontId="3" fillId="0" borderId="0" xfId="139" applyFont="1" applyBorder="1" applyAlignment="1">
      <alignment horizontal="center" vertical="center"/>
      <protection/>
    </xf>
    <xf numFmtId="49" fontId="12" fillId="33" borderId="11" xfId="139" applyNumberFormat="1" applyFont="1" applyFill="1" applyBorder="1" applyAlignment="1">
      <alignment horizontal="center" vertical="center"/>
      <protection/>
    </xf>
    <xf numFmtId="0" fontId="12" fillId="33" borderId="12" xfId="139" applyFont="1" applyFill="1" applyBorder="1" applyAlignment="1" applyProtection="1">
      <alignment horizontal="center" vertical="center"/>
      <protection/>
    </xf>
    <xf numFmtId="2" fontId="12" fillId="33" borderId="13" xfId="139" applyNumberFormat="1" applyFont="1" applyFill="1" applyBorder="1" applyAlignment="1">
      <alignment horizontal="center" vertical="center"/>
      <protection/>
    </xf>
    <xf numFmtId="49" fontId="12" fillId="33" borderId="13" xfId="139" applyNumberFormat="1" applyFont="1" applyFill="1" applyBorder="1" applyAlignment="1">
      <alignment horizontal="center" vertical="center"/>
      <protection/>
    </xf>
    <xf numFmtId="49" fontId="12" fillId="33" borderId="14" xfId="139" applyNumberFormat="1" applyFont="1" applyFill="1" applyBorder="1" applyAlignment="1">
      <alignment horizontal="center" vertical="center"/>
      <protection/>
    </xf>
    <xf numFmtId="0" fontId="12" fillId="0" borderId="10" xfId="139" applyFont="1" applyBorder="1" applyAlignment="1" applyProtection="1">
      <alignment horizontal="justify" vertical="center"/>
      <protection/>
    </xf>
    <xf numFmtId="164" fontId="12" fillId="0" borderId="15" xfId="139" applyNumberFormat="1" applyFont="1" applyBorder="1" applyAlignment="1" applyProtection="1">
      <alignment horizontal="right" vertical="center"/>
      <protection/>
    </xf>
    <xf numFmtId="164" fontId="12" fillId="0" borderId="15" xfId="139" applyNumberFormat="1" applyFont="1" applyBorder="1" applyAlignment="1">
      <alignment horizontal="center" vertical="center"/>
      <protection/>
    </xf>
    <xf numFmtId="164" fontId="12" fillId="0" borderId="16" xfId="139" applyNumberFormat="1" applyFont="1" applyBorder="1" applyAlignment="1">
      <alignment horizontal="center" vertical="center"/>
      <protection/>
    </xf>
    <xf numFmtId="164" fontId="12" fillId="0" borderId="15" xfId="139" applyNumberFormat="1" applyFont="1" applyFill="1" applyBorder="1" applyAlignment="1">
      <alignment horizontal="right" vertical="center"/>
      <protection/>
    </xf>
    <xf numFmtId="0" fontId="9" fillId="0" borderId="0" xfId="139" applyFont="1" applyAlignment="1">
      <alignment horizontal="justify" vertical="center"/>
      <protection/>
    </xf>
    <xf numFmtId="0" fontId="8" fillId="0" borderId="10" xfId="139" applyFont="1" applyBorder="1" applyAlignment="1" applyProtection="1">
      <alignment horizontal="left" vertical="center" indent="2"/>
      <protection/>
    </xf>
    <xf numFmtId="164" fontId="8" fillId="0" borderId="15" xfId="139" applyNumberFormat="1" applyFont="1" applyFill="1" applyBorder="1" applyAlignment="1">
      <alignment horizontal="right" vertical="center"/>
      <protection/>
    </xf>
    <xf numFmtId="164" fontId="8" fillId="0" borderId="15" xfId="139" applyNumberFormat="1" applyFont="1" applyBorder="1" applyAlignment="1">
      <alignment horizontal="center" vertical="center"/>
      <protection/>
    </xf>
    <xf numFmtId="164" fontId="8" fillId="0" borderId="16" xfId="139" applyNumberFormat="1" applyFont="1" applyBorder="1" applyAlignment="1">
      <alignment horizontal="center" vertical="center"/>
      <protection/>
    </xf>
    <xf numFmtId="0" fontId="12" fillId="0" borderId="17" xfId="139" applyFont="1" applyBorder="1" applyAlignment="1" applyProtection="1">
      <alignment horizontal="justify" vertical="center"/>
      <protection/>
    </xf>
    <xf numFmtId="0" fontId="8" fillId="0" borderId="12" xfId="139" applyFont="1" applyBorder="1" applyAlignment="1" applyProtection="1">
      <alignment horizontal="left" vertical="center" indent="2"/>
      <protection/>
    </xf>
    <xf numFmtId="164" fontId="8" fillId="0" borderId="11" xfId="139" applyNumberFormat="1" applyFont="1" applyFill="1" applyBorder="1" applyAlignment="1">
      <alignment horizontal="right" vertical="center"/>
      <protection/>
    </xf>
    <xf numFmtId="164" fontId="8" fillId="0" borderId="18" xfId="139" applyNumberFormat="1" applyFont="1" applyBorder="1" applyAlignment="1">
      <alignment horizontal="center" vertical="center"/>
      <protection/>
    </xf>
    <xf numFmtId="0" fontId="12" fillId="0" borderId="10" xfId="139" applyFont="1" applyBorder="1" applyAlignment="1" applyProtection="1">
      <alignment horizontal="left" vertical="center"/>
      <protection/>
    </xf>
    <xf numFmtId="164" fontId="12" fillId="0" borderId="15" xfId="139" applyNumberFormat="1" applyFont="1" applyBorder="1" applyAlignment="1">
      <alignment horizontal="right" vertical="center"/>
      <protection/>
    </xf>
    <xf numFmtId="164" fontId="12" fillId="0" borderId="15" xfId="178" applyNumberFormat="1" applyFont="1" applyBorder="1" applyAlignment="1">
      <alignment horizontal="right" vertical="center"/>
      <protection/>
    </xf>
    <xf numFmtId="0" fontId="2" fillId="0" borderId="0" xfId="139" applyFont="1" applyAlignment="1">
      <alignment vertical="center"/>
      <protection/>
    </xf>
    <xf numFmtId="0" fontId="8" fillId="0" borderId="10" xfId="139" applyFont="1" applyBorder="1" applyAlignment="1" applyProtection="1">
      <alignment horizontal="left" vertical="center"/>
      <protection/>
    </xf>
    <xf numFmtId="164" fontId="8" fillId="0" borderId="15" xfId="178" applyNumberFormat="1" applyFont="1" applyFill="1" applyBorder="1" applyAlignment="1">
      <alignment horizontal="right" vertical="center"/>
      <protection/>
    </xf>
    <xf numFmtId="164" fontId="8" fillId="0" borderId="15" xfId="139" applyNumberFormat="1" applyFont="1" applyBorder="1" applyAlignment="1">
      <alignment horizontal="right" vertical="center"/>
      <protection/>
    </xf>
    <xf numFmtId="164" fontId="8" fillId="0" borderId="16" xfId="139" applyNumberFormat="1" applyFont="1" applyBorder="1" applyAlignment="1" quotePrefix="1">
      <alignment horizontal="center" vertical="center"/>
      <protection/>
    </xf>
    <xf numFmtId="0" fontId="8" fillId="0" borderId="12" xfId="139" applyFont="1" applyBorder="1" applyAlignment="1" applyProtection="1">
      <alignment horizontal="left" vertical="center"/>
      <protection/>
    </xf>
    <xf numFmtId="164" fontId="8" fillId="0" borderId="11" xfId="139" applyNumberFormat="1" applyFont="1" applyBorder="1" applyAlignment="1" applyProtection="1">
      <alignment horizontal="right" vertical="center"/>
      <protection/>
    </xf>
    <xf numFmtId="164" fontId="8" fillId="0" borderId="18" xfId="139" applyNumberFormat="1" applyFont="1" applyBorder="1" applyAlignment="1" quotePrefix="1">
      <alignment horizontal="center" vertical="center"/>
      <protection/>
    </xf>
    <xf numFmtId="0" fontId="3" fillId="0" borderId="0" xfId="139" applyFont="1" applyAlignment="1">
      <alignment vertical="center"/>
      <protection/>
    </xf>
    <xf numFmtId="0" fontId="12" fillId="0" borderId="19" xfId="139" applyFont="1" applyBorder="1" applyAlignment="1" applyProtection="1">
      <alignment horizontal="justify" vertical="center"/>
      <protection/>
    </xf>
    <xf numFmtId="164" fontId="12" fillId="0" borderId="20" xfId="139" applyNumberFormat="1" applyFont="1" applyBorder="1" applyAlignment="1" applyProtection="1">
      <alignment horizontal="right" vertical="center"/>
      <protection/>
    </xf>
    <xf numFmtId="164" fontId="12" fillId="0" borderId="20" xfId="139" applyNumberFormat="1" applyFont="1" applyBorder="1" applyAlignment="1">
      <alignment horizontal="center" vertical="center"/>
      <protection/>
    </xf>
    <xf numFmtId="164" fontId="12" fillId="0" borderId="21" xfId="139" applyNumberFormat="1" applyFont="1" applyBorder="1" applyAlignment="1">
      <alignment horizontal="center" vertical="center"/>
      <protection/>
    </xf>
    <xf numFmtId="164" fontId="12" fillId="0" borderId="20" xfId="139" applyNumberFormat="1" applyFont="1" applyFill="1" applyBorder="1" applyAlignment="1" applyProtection="1">
      <alignment horizontal="right" vertical="center"/>
      <protection/>
    </xf>
    <xf numFmtId="164" fontId="8" fillId="0" borderId="15" xfId="178" applyNumberFormat="1" applyFont="1" applyFill="1" applyBorder="1" applyAlignment="1" applyProtection="1">
      <alignment horizontal="right" vertical="center"/>
      <protection/>
    </xf>
    <xf numFmtId="0" fontId="13" fillId="0" borderId="10" xfId="139" applyFont="1" applyBorder="1" applyAlignment="1" applyProtection="1">
      <alignment horizontal="left" vertical="center" indent="2"/>
      <protection/>
    </xf>
    <xf numFmtId="164" fontId="13" fillId="0" borderId="15" xfId="139" applyNumberFormat="1" applyFont="1" applyFill="1" applyBorder="1" applyAlignment="1">
      <alignment horizontal="right" vertical="center"/>
      <protection/>
    </xf>
    <xf numFmtId="164" fontId="13" fillId="0" borderId="15" xfId="178" applyNumberFormat="1" applyFont="1" applyFill="1" applyBorder="1" applyAlignment="1">
      <alignment horizontal="right" vertical="center"/>
      <protection/>
    </xf>
    <xf numFmtId="164" fontId="13" fillId="0" borderId="15" xfId="139" applyNumberFormat="1" applyFont="1" applyBorder="1" applyAlignment="1">
      <alignment horizontal="center" vertical="center"/>
      <protection/>
    </xf>
    <xf numFmtId="164" fontId="13" fillId="0" borderId="16" xfId="139" applyNumberFormat="1" applyFont="1" applyBorder="1" applyAlignment="1">
      <alignment horizontal="center" vertical="center"/>
      <protection/>
    </xf>
    <xf numFmtId="0" fontId="8" fillId="0" borderId="15" xfId="139" applyFont="1" applyBorder="1" applyAlignment="1">
      <alignment horizontal="right" vertical="center"/>
      <protection/>
    </xf>
    <xf numFmtId="169" fontId="8" fillId="0" borderId="15" xfId="72" applyNumberFormat="1" applyFont="1" applyBorder="1" applyAlignment="1">
      <alignment horizontal="right" vertical="center"/>
    </xf>
    <xf numFmtId="0" fontId="12" fillId="0" borderId="22" xfId="139" applyFont="1" applyBorder="1" applyAlignment="1" applyProtection="1">
      <alignment horizontal="justify" vertical="center"/>
      <protection/>
    </xf>
    <xf numFmtId="164" fontId="12" fillId="0" borderId="20" xfId="139" applyNumberFormat="1" applyFont="1" applyFill="1" applyBorder="1" applyAlignment="1">
      <alignment horizontal="right" vertical="center"/>
      <protection/>
    </xf>
    <xf numFmtId="164" fontId="12" fillId="0" borderId="20" xfId="178" applyNumberFormat="1" applyFont="1" applyFill="1" applyBorder="1" applyAlignment="1">
      <alignment horizontal="right" vertical="center"/>
      <protection/>
    </xf>
    <xf numFmtId="0" fontId="8" fillId="0" borderId="10" xfId="139" applyFont="1" applyBorder="1" applyAlignment="1" applyProtection="1">
      <alignment horizontal="justify" vertical="center"/>
      <protection/>
    </xf>
    <xf numFmtId="164" fontId="8" fillId="0" borderId="15" xfId="139" applyNumberFormat="1" applyFont="1" applyFill="1" applyBorder="1" applyAlignment="1" applyProtection="1">
      <alignment horizontal="right" vertical="center"/>
      <protection/>
    </xf>
    <xf numFmtId="0" fontId="8" fillId="0" borderId="10" xfId="139" applyFont="1" applyBorder="1" applyAlignment="1" applyProtection="1">
      <alignment horizontal="left" vertical="center" indent="1"/>
      <protection/>
    </xf>
    <xf numFmtId="164" fontId="8" fillId="0" borderId="15" xfId="139" applyNumberFormat="1" applyFont="1" applyBorder="1" applyAlignment="1" quotePrefix="1">
      <alignment horizontal="center" vertical="center"/>
      <protection/>
    </xf>
    <xf numFmtId="164" fontId="8" fillId="0" borderId="0" xfId="139" applyNumberFormat="1" applyFont="1" applyAlignment="1">
      <alignment horizontal="right" vertical="center"/>
      <protection/>
    </xf>
    <xf numFmtId="164" fontId="8" fillId="0" borderId="15" xfId="178" applyNumberFormat="1" applyFont="1" applyBorder="1" applyAlignment="1" applyProtection="1">
      <alignment horizontal="right" vertical="center"/>
      <protection/>
    </xf>
    <xf numFmtId="164" fontId="8" fillId="0" borderId="15" xfId="139" applyNumberFormat="1" applyFont="1" applyBorder="1" applyAlignment="1" applyProtection="1">
      <alignment horizontal="right" vertical="center"/>
      <protection/>
    </xf>
    <xf numFmtId="164" fontId="8" fillId="0" borderId="15" xfId="139" applyNumberFormat="1" applyFont="1" applyBorder="1" applyAlignment="1" applyProtection="1">
      <alignment horizontal="center" vertical="center"/>
      <protection/>
    </xf>
    <xf numFmtId="0" fontId="85" fillId="0" borderId="10" xfId="139" applyFont="1" applyBorder="1" applyAlignment="1" quotePrefix="1">
      <alignment horizontal="left" indent="1"/>
      <protection/>
    </xf>
    <xf numFmtId="164" fontId="8" fillId="0" borderId="23" xfId="178" applyNumberFormat="1" applyFont="1" applyFill="1" applyBorder="1" applyAlignment="1" applyProtection="1">
      <alignment horizontal="right" vertical="center"/>
      <protection/>
    </xf>
    <xf numFmtId="0" fontId="4" fillId="0" borderId="0" xfId="139" applyFont="1" applyBorder="1" applyAlignment="1" applyProtection="1">
      <alignment horizontal="justify" vertical="center"/>
      <protection/>
    </xf>
    <xf numFmtId="164" fontId="2" fillId="0" borderId="0" xfId="139" applyNumberFormat="1" applyFont="1" applyFill="1" applyBorder="1" applyAlignment="1" applyProtection="1">
      <alignment horizontal="right" vertical="center"/>
      <protection/>
    </xf>
    <xf numFmtId="164" fontId="2" fillId="0" borderId="0" xfId="139" applyNumberFormat="1" applyFont="1" applyBorder="1" applyAlignment="1" applyProtection="1">
      <alignment horizontal="center" vertical="center"/>
      <protection/>
    </xf>
    <xf numFmtId="164" fontId="2" fillId="0" borderId="0" xfId="139" applyNumberFormat="1" applyFont="1" applyBorder="1" applyAlignment="1">
      <alignment horizontal="center" vertical="center"/>
      <protection/>
    </xf>
    <xf numFmtId="0" fontId="0" fillId="0" borderId="0" xfId="139" applyBorder="1" applyAlignment="1">
      <alignment horizontal="justify" vertical="center"/>
      <protection/>
    </xf>
    <xf numFmtId="0" fontId="2" fillId="0" borderId="0" xfId="139" applyFont="1" applyBorder="1" applyAlignment="1" applyProtection="1">
      <alignment horizontal="justify" vertical="center"/>
      <protection/>
    </xf>
    <xf numFmtId="0" fontId="12" fillId="34" borderId="24" xfId="127" applyFont="1" applyFill="1" applyBorder="1">
      <alignment/>
      <protection/>
    </xf>
    <xf numFmtId="49" fontId="12" fillId="34" borderId="25" xfId="127" applyNumberFormat="1" applyFont="1" applyFill="1" applyBorder="1" applyAlignment="1">
      <alignment horizontal="center"/>
      <protection/>
    </xf>
    <xf numFmtId="0" fontId="12" fillId="34" borderId="26" xfId="127" applyFont="1" applyFill="1" applyBorder="1">
      <alignment/>
      <protection/>
    </xf>
    <xf numFmtId="0" fontId="12" fillId="34" borderId="27" xfId="127" applyFont="1" applyFill="1" applyBorder="1">
      <alignment/>
      <protection/>
    </xf>
    <xf numFmtId="164" fontId="8" fillId="0" borderId="25" xfId="127" applyNumberFormat="1" applyFont="1" applyBorder="1">
      <alignment/>
      <protection/>
    </xf>
    <xf numFmtId="164" fontId="8" fillId="0" borderId="25" xfId="127" applyNumberFormat="1" applyFont="1" applyFill="1" applyBorder="1" applyAlignment="1">
      <alignment horizontal="right"/>
      <protection/>
    </xf>
    <xf numFmtId="170" fontId="8" fillId="0" borderId="25" xfId="127" applyNumberFormat="1" applyFont="1" applyBorder="1" applyAlignment="1">
      <alignment horizontal="center"/>
      <protection/>
    </xf>
    <xf numFmtId="164" fontId="8" fillId="0" borderId="25" xfId="127" applyNumberFormat="1" applyFont="1" applyBorder="1" applyAlignment="1">
      <alignment horizontal="center"/>
      <protection/>
    </xf>
    <xf numFmtId="164" fontId="8" fillId="0" borderId="15" xfId="127" applyNumberFormat="1" applyFont="1" applyBorder="1">
      <alignment/>
      <protection/>
    </xf>
    <xf numFmtId="164" fontId="8" fillId="0" borderId="15" xfId="127" applyNumberFormat="1" applyFont="1" applyFill="1" applyBorder="1" applyAlignment="1">
      <alignment horizontal="right"/>
      <protection/>
    </xf>
    <xf numFmtId="170" fontId="8" fillId="0" borderId="15" xfId="127" applyNumberFormat="1" applyFont="1" applyBorder="1" applyAlignment="1">
      <alignment horizontal="center"/>
      <protection/>
    </xf>
    <xf numFmtId="164" fontId="8" fillId="0" borderId="15" xfId="127" applyNumberFormat="1" applyFont="1" applyBorder="1" applyAlignment="1">
      <alignment horizontal="center"/>
      <protection/>
    </xf>
    <xf numFmtId="164" fontId="8" fillId="0" borderId="15" xfId="127" applyNumberFormat="1" applyFont="1" applyBorder="1" applyAlignment="1">
      <alignment horizontal="right"/>
      <protection/>
    </xf>
    <xf numFmtId="0" fontId="6" fillId="0" borderId="0" xfId="127" applyFont="1">
      <alignment/>
      <protection/>
    </xf>
    <xf numFmtId="164" fontId="6" fillId="0" borderId="0" xfId="127" applyNumberFormat="1" applyFont="1">
      <alignment/>
      <protection/>
    </xf>
    <xf numFmtId="0" fontId="12" fillId="0" borderId="0" xfId="179" applyFont="1" applyFill="1" applyAlignment="1">
      <alignment horizontal="center"/>
      <protection/>
    </xf>
    <xf numFmtId="0" fontId="7" fillId="0" borderId="0" xfId="179" applyFont="1" applyFill="1" applyAlignment="1">
      <alignment horizontal="center"/>
      <protection/>
    </xf>
    <xf numFmtId="0" fontId="16" fillId="0" borderId="0" xfId="179" applyFont="1" applyFill="1" applyBorder="1" applyAlignment="1">
      <alignment horizontal="right"/>
      <protection/>
    </xf>
    <xf numFmtId="0" fontId="12" fillId="35" borderId="13" xfId="127" applyFont="1" applyFill="1" applyBorder="1" applyAlignment="1">
      <alignment horizontal="center" vertical="center"/>
      <protection/>
    </xf>
    <xf numFmtId="0" fontId="12" fillId="0" borderId="0" xfId="179" applyFont="1" applyFill="1" applyBorder="1" applyAlignment="1">
      <alignment horizontal="center" vertical="center"/>
      <protection/>
    </xf>
    <xf numFmtId="0" fontId="12" fillId="35" borderId="28" xfId="127" applyFont="1" applyFill="1" applyBorder="1" applyAlignment="1">
      <alignment horizontal="center" vertical="center"/>
      <protection/>
    </xf>
    <xf numFmtId="0" fontId="12" fillId="0" borderId="0" xfId="127" applyFont="1" applyFill="1" applyBorder="1" applyAlignment="1">
      <alignment horizontal="center" vertical="center"/>
      <protection/>
    </xf>
    <xf numFmtId="1" fontId="12" fillId="0" borderId="29" xfId="179" applyNumberFormat="1" applyFont="1" applyBorder="1" applyAlignment="1" applyProtection="1">
      <alignment horizontal="center"/>
      <protection locked="0"/>
    </xf>
    <xf numFmtId="0" fontId="12" fillId="0" borderId="25" xfId="179" applyFont="1" applyBorder="1" applyAlignment="1" applyProtection="1">
      <alignment horizontal="left"/>
      <protection locked="0"/>
    </xf>
    <xf numFmtId="167" fontId="12" fillId="0" borderId="25" xfId="179" applyNumberFormat="1" applyFont="1" applyBorder="1" applyAlignment="1" applyProtection="1">
      <alignment horizontal="right"/>
      <protection locked="0"/>
    </xf>
    <xf numFmtId="167" fontId="12" fillId="0" borderId="30" xfId="179" applyNumberFormat="1" applyFont="1" applyBorder="1" applyAlignment="1" applyProtection="1">
      <alignment horizontal="right"/>
      <protection locked="0"/>
    </xf>
    <xf numFmtId="167" fontId="12" fillId="0" borderId="0" xfId="179" applyNumberFormat="1" applyFont="1" applyFill="1" applyBorder="1" applyAlignment="1" applyProtection="1">
      <alignment horizontal="right"/>
      <protection locked="0"/>
    </xf>
    <xf numFmtId="1" fontId="13" fillId="0" borderId="10" xfId="179" applyNumberFormat="1" applyFont="1" applyBorder="1" applyAlignment="1" applyProtection="1">
      <alignment horizontal="center"/>
      <protection locked="0"/>
    </xf>
    <xf numFmtId="0" fontId="8" fillId="0" borderId="15" xfId="179" applyFont="1" applyBorder="1" applyAlignment="1" applyProtection="1">
      <alignment horizontal="left"/>
      <protection locked="0"/>
    </xf>
    <xf numFmtId="167" fontId="8" fillId="0" borderId="15" xfId="179" applyNumberFormat="1" applyFont="1" applyBorder="1" applyAlignment="1">
      <alignment horizontal="right"/>
      <protection/>
    </xf>
    <xf numFmtId="167" fontId="8" fillId="0" borderId="15" xfId="179" applyNumberFormat="1" applyFont="1" applyBorder="1" applyAlignment="1" applyProtection="1">
      <alignment horizontal="right"/>
      <protection locked="0"/>
    </xf>
    <xf numFmtId="167" fontId="8" fillId="0" borderId="16" xfId="179" applyNumberFormat="1" applyFont="1" applyBorder="1" applyAlignment="1" applyProtection="1">
      <alignment horizontal="right"/>
      <protection locked="0"/>
    </xf>
    <xf numFmtId="167" fontId="8" fillId="0" borderId="0" xfId="179" applyNumberFormat="1" applyFont="1" applyFill="1" applyBorder="1" applyAlignment="1" applyProtection="1">
      <alignment horizontal="right"/>
      <protection locked="0"/>
    </xf>
    <xf numFmtId="1" fontId="12" fillId="0" borderId="10" xfId="179" applyNumberFormat="1" applyFont="1" applyBorder="1" applyAlignment="1" applyProtection="1">
      <alignment horizontal="center"/>
      <protection locked="0"/>
    </xf>
    <xf numFmtId="1" fontId="8" fillId="0" borderId="10" xfId="179" applyNumberFormat="1" applyFont="1" applyBorder="1" applyAlignment="1" applyProtection="1">
      <alignment horizontal="center"/>
      <protection locked="0"/>
    </xf>
    <xf numFmtId="1" fontId="19" fillId="0" borderId="10" xfId="179" applyNumberFormat="1" applyFont="1" applyBorder="1" applyAlignment="1" applyProtection="1">
      <alignment horizontal="center"/>
      <protection locked="0"/>
    </xf>
    <xf numFmtId="0" fontId="12" fillId="0" borderId="15" xfId="179" applyFont="1" applyBorder="1" applyAlignment="1" applyProtection="1">
      <alignment horizontal="left"/>
      <protection locked="0"/>
    </xf>
    <xf numFmtId="167" fontId="12" fillId="0" borderId="15" xfId="179" applyNumberFormat="1" applyFont="1" applyBorder="1" applyAlignment="1" applyProtection="1">
      <alignment horizontal="right"/>
      <protection locked="0"/>
    </xf>
    <xf numFmtId="167" fontId="12" fillId="0" borderId="16" xfId="179" applyNumberFormat="1" applyFont="1" applyBorder="1" applyAlignment="1" applyProtection="1">
      <alignment horizontal="right"/>
      <protection locked="0"/>
    </xf>
    <xf numFmtId="167" fontId="8" fillId="0" borderId="15" xfId="179" applyNumberFormat="1" applyFont="1" applyBorder="1" applyAlignment="1" applyProtection="1">
      <alignment horizontal="right"/>
      <protection/>
    </xf>
    <xf numFmtId="167" fontId="13" fillId="0" borderId="15" xfId="179" applyNumberFormat="1" applyFont="1" applyBorder="1" applyAlignment="1" applyProtection="1">
      <alignment horizontal="right"/>
      <protection locked="0"/>
    </xf>
    <xf numFmtId="1" fontId="8" fillId="0" borderId="10" xfId="179" applyNumberFormat="1" applyFont="1" applyBorder="1" applyProtection="1">
      <alignment/>
      <protection locked="0"/>
    </xf>
    <xf numFmtId="1" fontId="13" fillId="0" borderId="10" xfId="179" applyNumberFormat="1" applyFont="1" applyBorder="1" applyProtection="1">
      <alignment/>
      <protection locked="0"/>
    </xf>
    <xf numFmtId="1" fontId="19" fillId="0" borderId="10" xfId="179" applyNumberFormat="1" applyFont="1" applyBorder="1" applyProtection="1">
      <alignment/>
      <protection locked="0"/>
    </xf>
    <xf numFmtId="0" fontId="12" fillId="0" borderId="15" xfId="179" applyFont="1" applyFill="1" applyBorder="1" applyAlignment="1" applyProtection="1">
      <alignment horizontal="left"/>
      <protection locked="0"/>
    </xf>
    <xf numFmtId="167" fontId="12" fillId="0" borderId="15" xfId="179" applyNumberFormat="1" applyFont="1" applyFill="1" applyBorder="1" applyAlignment="1">
      <alignment horizontal="right"/>
      <protection/>
    </xf>
    <xf numFmtId="0" fontId="8" fillId="0" borderId="15" xfId="179" applyFont="1" applyFill="1" applyBorder="1" applyAlignment="1" applyProtection="1">
      <alignment horizontal="left" indent="1"/>
      <protection locked="0"/>
    </xf>
    <xf numFmtId="174" fontId="8" fillId="0" borderId="15" xfId="179" applyNumberFormat="1" applyFont="1" applyFill="1" applyBorder="1" applyAlignment="1">
      <alignment horizontal="right"/>
      <protection/>
    </xf>
    <xf numFmtId="174" fontId="8" fillId="0" borderId="15" xfId="179" applyNumberFormat="1" applyFont="1" applyBorder="1" applyAlignment="1" applyProtection="1">
      <alignment horizontal="right"/>
      <protection locked="0"/>
    </xf>
    <xf numFmtId="174" fontId="8" fillId="0" borderId="16" xfId="179" applyNumberFormat="1" applyFont="1" applyBorder="1" applyAlignment="1" applyProtection="1">
      <alignment horizontal="right"/>
      <protection locked="0"/>
    </xf>
    <xf numFmtId="174" fontId="8" fillId="0" borderId="0" xfId="179" applyNumberFormat="1" applyFont="1" applyFill="1" applyBorder="1" applyAlignment="1" applyProtection="1">
      <alignment horizontal="right"/>
      <protection locked="0"/>
    </xf>
    <xf numFmtId="167" fontId="8" fillId="0" borderId="15" xfId="179" applyNumberFormat="1" applyFont="1" applyFill="1" applyBorder="1" applyAlignment="1">
      <alignment horizontal="right"/>
      <protection/>
    </xf>
    <xf numFmtId="0" fontId="12" fillId="0" borderId="10" xfId="179" applyFont="1" applyBorder="1">
      <alignment/>
      <protection/>
    </xf>
    <xf numFmtId="0" fontId="12" fillId="0" borderId="15" xfId="179" applyFont="1" applyBorder="1">
      <alignment/>
      <protection/>
    </xf>
    <xf numFmtId="0" fontId="8" fillId="0" borderId="15" xfId="179" applyFont="1" applyBorder="1">
      <alignment/>
      <protection/>
    </xf>
    <xf numFmtId="0" fontId="12" fillId="0" borderId="31" xfId="179" applyFont="1" applyBorder="1">
      <alignment/>
      <protection/>
    </xf>
    <xf numFmtId="0" fontId="12" fillId="0" borderId="23" xfId="179" applyFont="1" applyBorder="1">
      <alignment/>
      <protection/>
    </xf>
    <xf numFmtId="167" fontId="12" fillId="0" borderId="23" xfId="179" applyNumberFormat="1" applyFont="1" applyBorder="1" applyAlignment="1" applyProtection="1">
      <alignment horizontal="right"/>
      <protection locked="0"/>
    </xf>
    <xf numFmtId="167" fontId="12" fillId="0" borderId="32" xfId="179" applyNumberFormat="1" applyFont="1" applyBorder="1" applyAlignment="1" applyProtection="1">
      <alignment horizontal="right"/>
      <protection locked="0"/>
    </xf>
    <xf numFmtId="0" fontId="2" fillId="0" borderId="0" xfId="179" applyFont="1" applyFill="1">
      <alignment/>
      <protection/>
    </xf>
    <xf numFmtId="0" fontId="2" fillId="0" borderId="0" xfId="179" applyFont="1">
      <alignment/>
      <protection/>
    </xf>
    <xf numFmtId="0" fontId="2" fillId="0" borderId="0" xfId="179" applyFill="1">
      <alignment/>
      <protection/>
    </xf>
    <xf numFmtId="2" fontId="2" fillId="0" borderId="0" xfId="179" applyNumberFormat="1" applyFont="1">
      <alignment/>
      <protection/>
    </xf>
    <xf numFmtId="2" fontId="2" fillId="0" borderId="0" xfId="179" applyNumberFormat="1" applyFont="1" applyFill="1">
      <alignment/>
      <protection/>
    </xf>
    <xf numFmtId="0" fontId="8" fillId="0" borderId="31" xfId="139" applyFont="1" applyBorder="1" applyAlignment="1" applyProtection="1">
      <alignment horizontal="justify" vertical="center"/>
      <protection/>
    </xf>
    <xf numFmtId="164" fontId="8" fillId="0" borderId="23" xfId="139" applyNumberFormat="1" applyFont="1" applyFill="1" applyBorder="1" applyAlignment="1" applyProtection="1">
      <alignment horizontal="right" vertical="center"/>
      <protection/>
    </xf>
    <xf numFmtId="164" fontId="8" fillId="0" borderId="23" xfId="139" applyNumberFormat="1" applyFont="1" applyBorder="1" applyAlignment="1" applyProtection="1">
      <alignment horizontal="center" vertical="center"/>
      <protection/>
    </xf>
    <xf numFmtId="164" fontId="8" fillId="0" borderId="32" xfId="139" applyNumberFormat="1" applyFont="1" applyBorder="1" applyAlignment="1">
      <alignment horizontal="center" vertical="center"/>
      <protection/>
    </xf>
    <xf numFmtId="0" fontId="12" fillId="35" borderId="11" xfId="179" applyFont="1" applyFill="1" applyBorder="1" applyAlignment="1" applyProtection="1">
      <alignment horizontal="center" vertical="center" wrapText="1"/>
      <protection locked="0"/>
    </xf>
    <xf numFmtId="167" fontId="12" fillId="0" borderId="23" xfId="179" applyNumberFormat="1" applyFont="1" applyBorder="1" applyAlignment="1">
      <alignment horizontal="right"/>
      <protection/>
    </xf>
    <xf numFmtId="0" fontId="12" fillId="0" borderId="33" xfId="127" applyFont="1" applyBorder="1" applyAlignment="1">
      <alignment horizontal="center"/>
      <protection/>
    </xf>
    <xf numFmtId="0" fontId="19" fillId="34" borderId="25" xfId="127" applyFont="1" applyFill="1" applyBorder="1" applyAlignment="1">
      <alignment horizontal="center"/>
      <protection/>
    </xf>
    <xf numFmtId="0" fontId="19" fillId="34" borderId="25" xfId="127" applyFont="1" applyFill="1" applyBorder="1" applyAlignment="1" quotePrefix="1">
      <alignment horizontal="center"/>
      <protection/>
    </xf>
    <xf numFmtId="0" fontId="19" fillId="34" borderId="34" xfId="127" applyFont="1" applyFill="1" applyBorder="1" applyAlignment="1">
      <alignment horizontal="center"/>
      <protection/>
    </xf>
    <xf numFmtId="0" fontId="8" fillId="0" borderId="35" xfId="127" applyFont="1" applyBorder="1">
      <alignment/>
      <protection/>
    </xf>
    <xf numFmtId="164" fontId="8" fillId="0" borderId="34" xfId="127" applyNumberFormat="1" applyFont="1" applyBorder="1" applyAlignment="1">
      <alignment horizontal="center"/>
      <protection/>
    </xf>
    <xf numFmtId="0" fontId="8" fillId="0" borderId="36" xfId="127" applyFont="1" applyBorder="1">
      <alignment/>
      <protection/>
    </xf>
    <xf numFmtId="164" fontId="8" fillId="0" borderId="37" xfId="127" applyNumberFormat="1" applyFont="1" applyFill="1" applyBorder="1" applyAlignment="1">
      <alignment horizontal="right"/>
      <protection/>
    </xf>
    <xf numFmtId="170" fontId="8" fillId="0" borderId="38" xfId="127" applyNumberFormat="1" applyFont="1" applyBorder="1" applyAlignment="1">
      <alignment horizontal="center"/>
      <protection/>
    </xf>
    <xf numFmtId="164" fontId="8" fillId="0" borderId="39" xfId="127" applyNumberFormat="1" applyFont="1" applyBorder="1" applyAlignment="1">
      <alignment horizontal="center"/>
      <protection/>
    </xf>
    <xf numFmtId="164" fontId="8" fillId="0" borderId="37" xfId="127" applyNumberFormat="1" applyFont="1" applyBorder="1" applyAlignment="1">
      <alignment horizontal="right"/>
      <protection/>
    </xf>
    <xf numFmtId="0" fontId="12" fillId="0" borderId="40" xfId="127" applyFont="1" applyBorder="1">
      <alignment/>
      <protection/>
    </xf>
    <xf numFmtId="164" fontId="12" fillId="0" borderId="41" xfId="127" applyNumberFormat="1" applyFont="1" applyBorder="1">
      <alignment/>
      <protection/>
    </xf>
    <xf numFmtId="164" fontId="12" fillId="0" borderId="41" xfId="127" applyNumberFormat="1" applyFont="1" applyBorder="1" applyAlignment="1">
      <alignment horizontal="right"/>
      <protection/>
    </xf>
    <xf numFmtId="0" fontId="12" fillId="0" borderId="42" xfId="127" applyFont="1" applyBorder="1">
      <alignment/>
      <protection/>
    </xf>
    <xf numFmtId="164" fontId="12" fillId="0" borderId="42" xfId="127" applyNumberFormat="1" applyFont="1" applyBorder="1">
      <alignment/>
      <protection/>
    </xf>
    <xf numFmtId="164" fontId="12" fillId="0" borderId="42" xfId="127" applyNumberFormat="1" applyFont="1" applyBorder="1" applyAlignment="1">
      <alignment horizontal="right"/>
      <protection/>
    </xf>
    <xf numFmtId="170" fontId="8" fillId="0" borderId="42" xfId="127" applyNumberFormat="1" applyFont="1" applyBorder="1" applyAlignment="1">
      <alignment horizontal="center"/>
      <protection/>
    </xf>
    <xf numFmtId="164" fontId="8" fillId="0" borderId="42" xfId="127" applyNumberFormat="1" applyFont="1" applyBorder="1" applyAlignment="1">
      <alignment horizontal="center"/>
      <protection/>
    </xf>
    <xf numFmtId="164" fontId="8" fillId="36" borderId="15" xfId="139" applyNumberFormat="1" applyFont="1" applyFill="1" applyBorder="1" applyAlignment="1">
      <alignment horizontal="right" vertical="center"/>
      <protection/>
    </xf>
    <xf numFmtId="0" fontId="8" fillId="0" borderId="0" xfId="189" applyFont="1">
      <alignment/>
      <protection/>
    </xf>
    <xf numFmtId="0" fontId="8" fillId="0" borderId="0" xfId="189" applyFont="1" applyFill="1" applyBorder="1">
      <alignment/>
      <protection/>
    </xf>
    <xf numFmtId="0" fontId="12" fillId="0" borderId="0" xfId="189" applyFont="1" applyFill="1" applyBorder="1" applyAlignment="1">
      <alignment horizontal="center"/>
      <protection/>
    </xf>
    <xf numFmtId="0" fontId="12" fillId="0" borderId="43" xfId="189" applyFont="1" applyFill="1" applyBorder="1">
      <alignment/>
      <protection/>
    </xf>
    <xf numFmtId="0" fontId="12" fillId="0" borderId="44" xfId="189" applyFont="1" applyFill="1" applyBorder="1" applyAlignment="1" applyProtection="1">
      <alignment horizontal="center"/>
      <protection/>
    </xf>
    <xf numFmtId="168" fontId="12" fillId="0" borderId="44" xfId="189" applyNumberFormat="1" applyFont="1" applyFill="1" applyBorder="1" applyAlignment="1">
      <alignment horizontal="center"/>
      <protection/>
    </xf>
    <xf numFmtId="168" fontId="12" fillId="0" borderId="45" xfId="189" applyNumberFormat="1" applyFont="1" applyFill="1" applyBorder="1" applyAlignment="1">
      <alignment horizontal="center"/>
      <protection/>
    </xf>
    <xf numFmtId="0" fontId="12" fillId="0" borderId="10" xfId="189" applyFont="1" applyFill="1" applyBorder="1" applyAlignment="1" quotePrefix="1">
      <alignment horizontal="left"/>
      <protection/>
    </xf>
    <xf numFmtId="168" fontId="12" fillId="0" borderId="0" xfId="189" applyNumberFormat="1" applyFont="1" applyFill="1" applyBorder="1" applyAlignment="1">
      <alignment horizontal="center"/>
      <protection/>
    </xf>
    <xf numFmtId="168" fontId="12" fillId="0" borderId="38" xfId="189" applyNumberFormat="1" applyFont="1" applyFill="1" applyBorder="1" applyAlignment="1">
      <alignment horizontal="center"/>
      <protection/>
    </xf>
    <xf numFmtId="168" fontId="12" fillId="0" borderId="46" xfId="189" applyNumberFormat="1" applyFont="1" applyFill="1" applyBorder="1" applyAlignment="1" applyProtection="1" quotePrefix="1">
      <alignment horizontal="center"/>
      <protection/>
    </xf>
    <xf numFmtId="0" fontId="12" fillId="0" borderId="12" xfId="189" applyFont="1" applyFill="1" applyBorder="1">
      <alignment/>
      <protection/>
    </xf>
    <xf numFmtId="0" fontId="12" fillId="0" borderId="47" xfId="189" applyFont="1" applyFill="1" applyBorder="1" applyAlignment="1" applyProtection="1">
      <alignment horizontal="center"/>
      <protection/>
    </xf>
    <xf numFmtId="0" fontId="12" fillId="0" borderId="48" xfId="189" applyFont="1" applyFill="1" applyBorder="1" applyAlignment="1" applyProtection="1">
      <alignment horizontal="center"/>
      <protection/>
    </xf>
    <xf numFmtId="0" fontId="12" fillId="0" borderId="49" xfId="189" applyFont="1" applyFill="1" applyBorder="1" applyAlignment="1" applyProtection="1" quotePrefix="1">
      <alignment horizontal="center"/>
      <protection/>
    </xf>
    <xf numFmtId="168" fontId="12" fillId="0" borderId="50" xfId="189" applyNumberFormat="1" applyFont="1" applyFill="1" applyBorder="1" applyAlignment="1" applyProtection="1">
      <alignment horizontal="right"/>
      <protection/>
    </xf>
    <xf numFmtId="168" fontId="12" fillId="0" borderId="49" xfId="189" applyNumberFormat="1" applyFont="1" applyFill="1" applyBorder="1" applyAlignment="1" applyProtection="1">
      <alignment horizontal="center"/>
      <protection/>
    </xf>
    <xf numFmtId="168" fontId="12" fillId="0" borderId="51" xfId="189" applyNumberFormat="1" applyFont="1" applyFill="1" applyBorder="1" applyAlignment="1" applyProtection="1">
      <alignment horizontal="center"/>
      <protection/>
    </xf>
    <xf numFmtId="174" fontId="8" fillId="0" borderId="52" xfId="189" applyNumberFormat="1" applyFont="1" applyFill="1" applyBorder="1" applyAlignment="1" applyProtection="1">
      <alignment horizontal="left"/>
      <protection/>
    </xf>
    <xf numFmtId="167" fontId="8" fillId="0" borderId="46" xfId="189" applyNumberFormat="1" applyFont="1" applyFill="1" applyBorder="1" applyProtection="1">
      <alignment/>
      <protection/>
    </xf>
    <xf numFmtId="167" fontId="8" fillId="0" borderId="50" xfId="189" applyNumberFormat="1" applyFont="1" applyFill="1" applyBorder="1" applyProtection="1">
      <alignment/>
      <protection/>
    </xf>
    <xf numFmtId="167" fontId="8" fillId="0" borderId="53" xfId="189" applyNumberFormat="1" applyFont="1" applyFill="1" applyBorder="1" applyProtection="1">
      <alignment/>
      <protection/>
    </xf>
    <xf numFmtId="168" fontId="23" fillId="0" borderId="50" xfId="189" applyNumberFormat="1" applyFont="1" applyFill="1" applyBorder="1" applyAlignment="1" applyProtection="1">
      <alignment horizontal="left"/>
      <protection/>
    </xf>
    <xf numFmtId="168" fontId="23" fillId="0" borderId="50" xfId="189" applyNumberFormat="1" applyFont="1" applyFill="1" applyBorder="1" applyAlignment="1" applyProtection="1" quotePrefix="1">
      <alignment/>
      <protection/>
    </xf>
    <xf numFmtId="167" fontId="8" fillId="0" borderId="14" xfId="189" applyNumberFormat="1" applyFont="1" applyFill="1" applyBorder="1" applyProtection="1">
      <alignment/>
      <protection/>
    </xf>
    <xf numFmtId="174" fontId="8" fillId="0" borderId="10" xfId="189" applyNumberFormat="1" applyFont="1" applyFill="1" applyBorder="1" applyAlignment="1" applyProtection="1" quotePrefix="1">
      <alignment horizontal="left"/>
      <protection/>
    </xf>
    <xf numFmtId="167" fontId="8" fillId="0" borderId="0" xfId="189" applyNumberFormat="1" applyFont="1" applyFill="1" applyBorder="1" applyProtection="1">
      <alignment/>
      <protection/>
    </xf>
    <xf numFmtId="167" fontId="8" fillId="0" borderId="38" xfId="189" applyNumberFormat="1" applyFont="1" applyFill="1" applyBorder="1" applyProtection="1">
      <alignment/>
      <protection/>
    </xf>
    <xf numFmtId="167" fontId="8" fillId="0" borderId="37" xfId="189" applyNumberFormat="1" applyFont="1" applyFill="1" applyBorder="1" applyProtection="1">
      <alignment/>
      <protection/>
    </xf>
    <xf numFmtId="168" fontId="8" fillId="0" borderId="38" xfId="189" applyNumberFormat="1" applyFont="1" applyFill="1" applyBorder="1" applyProtection="1">
      <alignment/>
      <protection/>
    </xf>
    <xf numFmtId="167" fontId="8" fillId="0" borderId="54" xfId="189" applyNumberFormat="1" applyFont="1" applyFill="1" applyBorder="1" applyProtection="1">
      <alignment/>
      <protection/>
    </xf>
    <xf numFmtId="174" fontId="8" fillId="0" borderId="10" xfId="189" applyNumberFormat="1" applyFont="1" applyFill="1" applyBorder="1" applyAlignment="1" applyProtection="1">
      <alignment horizontal="left"/>
      <protection/>
    </xf>
    <xf numFmtId="0" fontId="8" fillId="0" borderId="0" xfId="189" applyFont="1" applyBorder="1">
      <alignment/>
      <protection/>
    </xf>
    <xf numFmtId="168" fontId="23" fillId="0" borderId="50" xfId="189" applyNumberFormat="1" applyFont="1" applyFill="1" applyBorder="1" applyAlignment="1" applyProtection="1" quotePrefix="1">
      <alignment horizontal="left"/>
      <protection/>
    </xf>
    <xf numFmtId="167" fontId="21" fillId="0" borderId="0" xfId="189" applyNumberFormat="1" applyFont="1" applyFill="1" applyBorder="1" applyProtection="1">
      <alignment/>
      <protection/>
    </xf>
    <xf numFmtId="167" fontId="21" fillId="0" borderId="38" xfId="189" applyNumberFormat="1" applyFont="1" applyFill="1" applyBorder="1" applyProtection="1">
      <alignment/>
      <protection/>
    </xf>
    <xf numFmtId="167" fontId="21" fillId="0" borderId="54" xfId="189" applyNumberFormat="1" applyFont="1" applyFill="1" applyBorder="1" applyProtection="1">
      <alignment/>
      <protection/>
    </xf>
    <xf numFmtId="0" fontId="8" fillId="0" borderId="38" xfId="189" applyFont="1" applyFill="1" applyBorder="1">
      <alignment/>
      <protection/>
    </xf>
    <xf numFmtId="168" fontId="18" fillId="0" borderId="38" xfId="189" applyNumberFormat="1" applyFont="1" applyFill="1" applyBorder="1" applyAlignment="1" applyProtection="1" quotePrefix="1">
      <alignment horizontal="left"/>
      <protection/>
    </xf>
    <xf numFmtId="168" fontId="23" fillId="0" borderId="38" xfId="189" applyNumberFormat="1" applyFont="1" applyFill="1" applyBorder="1" applyAlignment="1" applyProtection="1">
      <alignment horizontal="left"/>
      <protection/>
    </xf>
    <xf numFmtId="168" fontId="23" fillId="0" borderId="38" xfId="189" applyNumberFormat="1" applyFont="1" applyFill="1" applyBorder="1" applyAlignment="1" applyProtection="1" quotePrefix="1">
      <alignment horizontal="left"/>
      <protection/>
    </xf>
    <xf numFmtId="168" fontId="8" fillId="0" borderId="50" xfId="189" applyNumberFormat="1" applyFont="1" applyFill="1" applyBorder="1" applyProtection="1">
      <alignment/>
      <protection/>
    </xf>
    <xf numFmtId="164" fontId="8" fillId="0" borderId="54" xfId="189" applyNumberFormat="1" applyFont="1" applyFill="1" applyBorder="1" applyProtection="1">
      <alignment/>
      <protection/>
    </xf>
    <xf numFmtId="174" fontId="8" fillId="0" borderId="12" xfId="189" applyNumberFormat="1" applyFont="1" applyFill="1" applyBorder="1" applyAlignment="1" applyProtection="1" quotePrefix="1">
      <alignment horizontal="left"/>
      <protection/>
    </xf>
    <xf numFmtId="167" fontId="8" fillId="0" borderId="48" xfId="189" applyNumberFormat="1" applyFont="1" applyFill="1" applyBorder="1" applyProtection="1">
      <alignment/>
      <protection/>
    </xf>
    <xf numFmtId="167" fontId="8" fillId="0" borderId="49" xfId="189" applyNumberFormat="1" applyFont="1" applyFill="1" applyBorder="1" applyProtection="1">
      <alignment/>
      <protection/>
    </xf>
    <xf numFmtId="167" fontId="8" fillId="0" borderId="47" xfId="189" applyNumberFormat="1" applyFont="1" applyFill="1" applyBorder="1" applyProtection="1">
      <alignment/>
      <protection/>
    </xf>
    <xf numFmtId="167" fontId="8" fillId="0" borderId="51" xfId="189" applyNumberFormat="1" applyFont="1" applyFill="1" applyBorder="1" applyProtection="1">
      <alignment/>
      <protection/>
    </xf>
    <xf numFmtId="174" fontId="8" fillId="0" borderId="31" xfId="189" applyNumberFormat="1" applyFont="1" applyFill="1" applyBorder="1" applyAlignment="1" applyProtection="1">
      <alignment horizontal="left"/>
      <protection/>
    </xf>
    <xf numFmtId="167" fontId="8" fillId="0" borderId="55" xfId="189" applyNumberFormat="1" applyFont="1" applyFill="1" applyBorder="1" applyProtection="1">
      <alignment/>
      <protection/>
    </xf>
    <xf numFmtId="167" fontId="8" fillId="0" borderId="56" xfId="189" applyNumberFormat="1" applyFont="1" applyFill="1" applyBorder="1" applyProtection="1">
      <alignment/>
      <protection/>
    </xf>
    <xf numFmtId="167" fontId="8" fillId="0" borderId="57" xfId="189" applyNumberFormat="1" applyFont="1" applyFill="1" applyBorder="1" applyProtection="1">
      <alignment/>
      <protection/>
    </xf>
    <xf numFmtId="167" fontId="8" fillId="0" borderId="58" xfId="189" applyNumberFormat="1" applyFont="1" applyFill="1" applyBorder="1" applyProtection="1">
      <alignment/>
      <protection/>
    </xf>
    <xf numFmtId="0" fontId="8" fillId="0" borderId="0" xfId="189" applyFont="1" applyFill="1" applyBorder="1" applyAlignment="1" quotePrefix="1">
      <alignment horizontal="left"/>
      <protection/>
    </xf>
    <xf numFmtId="167" fontId="8" fillId="0" borderId="0" xfId="189" applyNumberFormat="1" applyFont="1" applyFill="1" applyBorder="1" applyAlignment="1">
      <alignment horizontal="right"/>
      <protection/>
    </xf>
    <xf numFmtId="167" fontId="24" fillId="0" borderId="0" xfId="189" applyNumberFormat="1" applyFont="1" applyFill="1" applyBorder="1" applyProtection="1">
      <alignment/>
      <protection/>
    </xf>
    <xf numFmtId="168" fontId="24" fillId="0" borderId="0" xfId="189" applyNumberFormat="1" applyFont="1" applyFill="1" applyBorder="1" applyAlignment="1" applyProtection="1">
      <alignment horizontal="left"/>
      <protection/>
    </xf>
    <xf numFmtId="0" fontId="24" fillId="0" borderId="0" xfId="189" applyFont="1" applyFill="1" applyBorder="1" applyAlignment="1" applyProtection="1">
      <alignment horizontal="left"/>
      <protection/>
    </xf>
    <xf numFmtId="0" fontId="25" fillId="0" borderId="0" xfId="189" applyFont="1" applyFill="1" applyBorder="1" applyAlignment="1" applyProtection="1">
      <alignment horizontal="left"/>
      <protection/>
    </xf>
    <xf numFmtId="0" fontId="26" fillId="0" borderId="0" xfId="189" applyFont="1" applyFill="1" applyBorder="1" applyAlignment="1" quotePrefix="1">
      <alignment horizontal="left"/>
      <protection/>
    </xf>
    <xf numFmtId="174" fontId="8" fillId="0" borderId="0" xfId="189" applyNumberFormat="1" applyFont="1" applyFill="1" applyBorder="1" applyAlignment="1" applyProtection="1">
      <alignment horizontal="left"/>
      <protection/>
    </xf>
    <xf numFmtId="174" fontId="19" fillId="0" borderId="0" xfId="189" applyNumberFormat="1" applyFont="1" applyFill="1" applyBorder="1" applyAlignment="1" applyProtection="1" quotePrefix="1">
      <alignment horizontal="left"/>
      <protection/>
    </xf>
    <xf numFmtId="0" fontId="13" fillId="0" borderId="0" xfId="189" applyFont="1" applyFill="1" applyBorder="1">
      <alignment/>
      <protection/>
    </xf>
    <xf numFmtId="178" fontId="13" fillId="0" borderId="0" xfId="189" applyNumberFormat="1" applyFont="1" applyFill="1" applyBorder="1" applyAlignment="1" applyProtection="1">
      <alignment horizontal="right"/>
      <protection/>
    </xf>
    <xf numFmtId="178" fontId="13" fillId="0" borderId="0" xfId="189" applyNumberFormat="1" applyFont="1" applyFill="1" applyBorder="1" applyProtection="1">
      <alignment/>
      <protection/>
    </xf>
    <xf numFmtId="167" fontId="13" fillId="0" borderId="0" xfId="189" applyNumberFormat="1" applyFont="1" applyFill="1" applyBorder="1" applyProtection="1">
      <alignment/>
      <protection/>
    </xf>
    <xf numFmtId="168" fontId="13" fillId="0" borderId="0" xfId="189" applyNumberFormat="1" applyFont="1" applyFill="1" applyBorder="1" applyProtection="1">
      <alignment/>
      <protection/>
    </xf>
    <xf numFmtId="178" fontId="13" fillId="0" borderId="0" xfId="189" applyNumberFormat="1" applyFont="1" applyFill="1" applyBorder="1" applyAlignment="1">
      <alignment horizontal="right"/>
      <protection/>
    </xf>
    <xf numFmtId="178" fontId="13" fillId="0" borderId="0" xfId="189" applyNumberFormat="1" applyFont="1" applyFill="1" applyBorder="1">
      <alignment/>
      <protection/>
    </xf>
    <xf numFmtId="174" fontId="13" fillId="0" borderId="0" xfId="189" applyNumberFormat="1" applyFont="1" applyFill="1" applyBorder="1" applyAlignment="1" applyProtection="1">
      <alignment horizontal="left"/>
      <protection/>
    </xf>
    <xf numFmtId="0" fontId="8" fillId="0" borderId="0" xfId="189" applyFont="1" applyFill="1">
      <alignment/>
      <protection/>
    </xf>
    <xf numFmtId="164" fontId="8" fillId="0" borderId="0" xfId="189" applyNumberFormat="1" applyFont="1" applyFill="1">
      <alignment/>
      <protection/>
    </xf>
    <xf numFmtId="168" fontId="12" fillId="0" borderId="44" xfId="189" applyNumberFormat="1" applyFont="1" applyFill="1" applyBorder="1" applyAlignment="1" applyProtection="1">
      <alignment horizontal="center"/>
      <protection/>
    </xf>
    <xf numFmtId="168" fontId="12" fillId="0" borderId="45" xfId="189" applyNumberFormat="1" applyFont="1" applyFill="1" applyBorder="1" applyAlignment="1" applyProtection="1">
      <alignment horizontal="center"/>
      <protection/>
    </xf>
    <xf numFmtId="0" fontId="12" fillId="0" borderId="10" xfId="189" applyFont="1" applyFill="1" applyBorder="1">
      <alignment/>
      <protection/>
    </xf>
    <xf numFmtId="168" fontId="12" fillId="0" borderId="0" xfId="189" applyNumberFormat="1" applyFont="1" applyFill="1" applyBorder="1" applyAlignment="1" applyProtection="1" quotePrefix="1">
      <alignment horizontal="center"/>
      <protection/>
    </xf>
    <xf numFmtId="0" fontId="12" fillId="0" borderId="0" xfId="189" applyFont="1" applyFill="1" applyBorder="1" applyAlignment="1" applyProtection="1">
      <alignment horizontal="center"/>
      <protection/>
    </xf>
    <xf numFmtId="0" fontId="12" fillId="0" borderId="0" xfId="189" applyFont="1" applyFill="1" applyBorder="1" applyAlignment="1" applyProtection="1" quotePrefix="1">
      <alignment horizontal="center"/>
      <protection/>
    </xf>
    <xf numFmtId="0" fontId="12" fillId="0" borderId="38" xfId="189" applyFont="1" applyFill="1" applyBorder="1" applyAlignment="1" applyProtection="1" quotePrefix="1">
      <alignment horizontal="center"/>
      <protection/>
    </xf>
    <xf numFmtId="0" fontId="12" fillId="0" borderId="37" xfId="189" applyFont="1" applyFill="1" applyBorder="1" applyAlignment="1" applyProtection="1">
      <alignment horizontal="center"/>
      <protection/>
    </xf>
    <xf numFmtId="168" fontId="12" fillId="0" borderId="27" xfId="189" applyNumberFormat="1" applyFont="1" applyFill="1" applyBorder="1" applyAlignment="1" applyProtection="1">
      <alignment horizontal="right"/>
      <protection/>
    </xf>
    <xf numFmtId="168" fontId="12" fillId="0" borderId="38" xfId="189" applyNumberFormat="1" applyFont="1" applyFill="1" applyBorder="1" applyAlignment="1" applyProtection="1">
      <alignment horizontal="center"/>
      <protection/>
    </xf>
    <xf numFmtId="168" fontId="12" fillId="0" borderId="54" xfId="189" applyNumberFormat="1" applyFont="1" applyFill="1" applyBorder="1" applyAlignment="1" applyProtection="1">
      <alignment horizontal="center"/>
      <protection/>
    </xf>
    <xf numFmtId="168" fontId="18" fillId="0" borderId="50" xfId="189" applyNumberFormat="1" applyFont="1" applyFill="1" applyBorder="1" applyProtection="1">
      <alignment/>
      <protection/>
    </xf>
    <xf numFmtId="168" fontId="18" fillId="0" borderId="50" xfId="189" applyNumberFormat="1" applyFont="1" applyFill="1" applyBorder="1" applyAlignment="1" applyProtection="1" quotePrefix="1">
      <alignment horizontal="left"/>
      <protection/>
    </xf>
    <xf numFmtId="168" fontId="18" fillId="0" borderId="38" xfId="189" applyNumberFormat="1" applyFont="1" applyFill="1" applyBorder="1" applyProtection="1">
      <alignment/>
      <protection/>
    </xf>
    <xf numFmtId="174" fontId="8" fillId="0" borderId="52" xfId="189" applyNumberFormat="1" applyFont="1" applyFill="1" applyBorder="1" applyAlignment="1" applyProtection="1" quotePrefix="1">
      <alignment horizontal="left"/>
      <protection/>
    </xf>
    <xf numFmtId="174" fontId="12" fillId="0" borderId="10" xfId="189" applyNumberFormat="1" applyFont="1" applyFill="1" applyBorder="1" applyAlignment="1" applyProtection="1">
      <alignment horizontal="left"/>
      <protection/>
    </xf>
    <xf numFmtId="167" fontId="12" fillId="0" borderId="0" xfId="189" applyNumberFormat="1" applyFont="1" applyFill="1" applyBorder="1" applyProtection="1">
      <alignment/>
      <protection/>
    </xf>
    <xf numFmtId="167" fontId="12" fillId="0" borderId="38" xfId="189" applyNumberFormat="1" applyFont="1" applyFill="1" applyBorder="1" applyProtection="1">
      <alignment/>
      <protection/>
    </xf>
    <xf numFmtId="167" fontId="12" fillId="0" borderId="37" xfId="189" applyNumberFormat="1" applyFont="1" applyFill="1" applyBorder="1" applyProtection="1">
      <alignment/>
      <protection/>
    </xf>
    <xf numFmtId="168" fontId="15" fillId="0" borderId="38" xfId="189" applyNumberFormat="1" applyFont="1" applyFill="1" applyBorder="1" applyProtection="1">
      <alignment/>
      <protection/>
    </xf>
    <xf numFmtId="167" fontId="12" fillId="0" borderId="54" xfId="189" applyNumberFormat="1" applyFont="1" applyFill="1" applyBorder="1" applyProtection="1">
      <alignment/>
      <protection/>
    </xf>
    <xf numFmtId="0" fontId="8" fillId="0" borderId="50" xfId="189" applyFont="1" applyFill="1" applyBorder="1">
      <alignment/>
      <protection/>
    </xf>
    <xf numFmtId="168" fontId="18" fillId="0" borderId="56" xfId="189" applyNumberFormat="1" applyFont="1" applyFill="1" applyBorder="1" applyProtection="1">
      <alignment/>
      <protection/>
    </xf>
    <xf numFmtId="0" fontId="8" fillId="0" borderId="56" xfId="189" applyFont="1" applyFill="1" applyBorder="1">
      <alignment/>
      <protection/>
    </xf>
    <xf numFmtId="174" fontId="19" fillId="0" borderId="0" xfId="189" applyNumberFormat="1" applyFont="1" applyFill="1" applyBorder="1" applyAlignment="1" applyProtection="1">
      <alignment horizontal="left"/>
      <protection/>
    </xf>
    <xf numFmtId="167" fontId="27" fillId="0" borderId="0" xfId="189" applyNumberFormat="1" applyFont="1" applyFill="1" applyBorder="1" applyProtection="1">
      <alignment/>
      <protection/>
    </xf>
    <xf numFmtId="167" fontId="8" fillId="0" borderId="0" xfId="189" applyNumberFormat="1" applyFont="1">
      <alignment/>
      <protection/>
    </xf>
    <xf numFmtId="0" fontId="19" fillId="0" borderId="0" xfId="189" applyFont="1" applyFill="1" applyBorder="1" applyAlignment="1" quotePrefix="1">
      <alignment/>
      <protection/>
    </xf>
    <xf numFmtId="167" fontId="13" fillId="0" borderId="0" xfId="189" applyNumberFormat="1" applyFont="1" applyFill="1" applyBorder="1" applyAlignment="1">
      <alignment horizontal="right"/>
      <protection/>
    </xf>
    <xf numFmtId="167" fontId="13" fillId="0" borderId="0" xfId="189" applyNumberFormat="1" applyFont="1" applyFill="1" applyBorder="1">
      <alignment/>
      <protection/>
    </xf>
    <xf numFmtId="0" fontId="13" fillId="0" borderId="0" xfId="189" applyFont="1" applyFill="1" applyBorder="1" applyAlignment="1" quotePrefix="1">
      <alignment horizontal="left"/>
      <protection/>
    </xf>
    <xf numFmtId="168" fontId="12" fillId="0" borderId="0" xfId="189" applyNumberFormat="1" applyFont="1" applyFill="1" applyBorder="1" applyAlignment="1">
      <alignment horizontal="centerContinuous"/>
      <protection/>
    </xf>
    <xf numFmtId="168" fontId="12" fillId="0" borderId="38" xfId="189" applyNumberFormat="1" applyFont="1" applyFill="1" applyBorder="1" applyAlignment="1">
      <alignment horizontal="centerContinuous"/>
      <protection/>
    </xf>
    <xf numFmtId="168" fontId="12" fillId="0" borderId="46" xfId="189" applyNumberFormat="1" applyFont="1" applyFill="1" applyBorder="1" applyAlignment="1" applyProtection="1" quotePrefix="1">
      <alignment horizontal="centerContinuous"/>
      <protection/>
    </xf>
    <xf numFmtId="0" fontId="12" fillId="0" borderId="14" xfId="189" applyFont="1" applyFill="1" applyBorder="1" applyAlignment="1" applyProtection="1" quotePrefix="1">
      <alignment horizontal="centerContinuous"/>
      <protection/>
    </xf>
    <xf numFmtId="167" fontId="8" fillId="0" borderId="52" xfId="189" applyNumberFormat="1" applyFont="1" applyFill="1" applyBorder="1" applyAlignment="1" applyProtection="1" quotePrefix="1">
      <alignment horizontal="left"/>
      <protection/>
    </xf>
    <xf numFmtId="167" fontId="8" fillId="0" borderId="10" xfId="189" applyNumberFormat="1" applyFont="1" applyFill="1" applyBorder="1" applyAlignment="1" applyProtection="1">
      <alignment horizontal="left"/>
      <protection/>
    </xf>
    <xf numFmtId="167" fontId="12" fillId="0" borderId="52" xfId="189" applyNumberFormat="1" applyFont="1" applyFill="1" applyBorder="1" applyAlignment="1" applyProtection="1" quotePrefix="1">
      <alignment horizontal="left"/>
      <protection/>
    </xf>
    <xf numFmtId="167" fontId="12" fillId="0" borderId="46" xfId="189" applyNumberFormat="1" applyFont="1" applyFill="1" applyBorder="1" applyProtection="1">
      <alignment/>
      <protection/>
    </xf>
    <xf numFmtId="167" fontId="12" fillId="0" borderId="50" xfId="189" applyNumberFormat="1" applyFont="1" applyFill="1" applyBorder="1" applyProtection="1">
      <alignment/>
      <protection/>
    </xf>
    <xf numFmtId="167" fontId="12" fillId="0" borderId="53" xfId="189" applyNumberFormat="1" applyFont="1" applyFill="1" applyBorder="1" applyProtection="1">
      <alignment/>
      <protection/>
    </xf>
    <xf numFmtId="168" fontId="15" fillId="0" borderId="50" xfId="189" applyNumberFormat="1" applyFont="1" applyFill="1" applyBorder="1" applyProtection="1">
      <alignment/>
      <protection/>
    </xf>
    <xf numFmtId="167" fontId="12" fillId="0" borderId="14" xfId="189" applyNumberFormat="1" applyFont="1" applyFill="1" applyBorder="1" applyProtection="1">
      <alignment/>
      <protection/>
    </xf>
    <xf numFmtId="174" fontId="8" fillId="0" borderId="10" xfId="189" applyNumberFormat="1" applyFont="1" applyFill="1" applyBorder="1" applyAlignment="1" applyProtection="1">
      <alignment horizontal="left" indent="3"/>
      <protection/>
    </xf>
    <xf numFmtId="168" fontId="18" fillId="0" borderId="49" xfId="189" applyNumberFormat="1" applyFont="1" applyFill="1" applyBorder="1" applyProtection="1">
      <alignment/>
      <protection/>
    </xf>
    <xf numFmtId="167" fontId="8" fillId="0" borderId="31" xfId="189" applyNumberFormat="1" applyFont="1" applyFill="1" applyBorder="1" applyAlignment="1" applyProtection="1">
      <alignment horizontal="left"/>
      <protection/>
    </xf>
    <xf numFmtId="167" fontId="8" fillId="0" borderId="0" xfId="189" applyNumberFormat="1" applyFont="1" applyFill="1" applyBorder="1" applyAlignment="1">
      <alignment horizontal="center"/>
      <protection/>
    </xf>
    <xf numFmtId="164" fontId="8" fillId="0" borderId="0" xfId="189" applyNumberFormat="1" applyFont="1" applyFill="1" applyBorder="1">
      <alignment/>
      <protection/>
    </xf>
    <xf numFmtId="168" fontId="12" fillId="0" borderId="44" xfId="189" applyNumberFormat="1" applyFont="1" applyFill="1" applyBorder="1" applyAlignment="1">
      <alignment horizontal="centerContinuous"/>
      <protection/>
    </xf>
    <xf numFmtId="168" fontId="12" fillId="0" borderId="45" xfId="189" applyNumberFormat="1" applyFont="1" applyFill="1" applyBorder="1" applyAlignment="1">
      <alignment horizontal="centerContinuous"/>
      <protection/>
    </xf>
    <xf numFmtId="164" fontId="12" fillId="0" borderId="0" xfId="189" applyNumberFormat="1" applyFont="1" applyFill="1" applyAlignment="1">
      <alignment horizontal="center"/>
      <protection/>
    </xf>
    <xf numFmtId="2" fontId="8" fillId="0" borderId="0" xfId="189" applyNumberFormat="1" applyFont="1" applyFill="1">
      <alignment/>
      <protection/>
    </xf>
    <xf numFmtId="164" fontId="12" fillId="0" borderId="43" xfId="189" applyNumberFormat="1" applyFont="1" applyFill="1" applyBorder="1" applyAlignment="1" applyProtection="1">
      <alignment horizontal="left"/>
      <protection/>
    </xf>
    <xf numFmtId="0" fontId="12" fillId="0" borderId="59" xfId="189" applyFont="1" applyBorder="1" applyAlignment="1" applyProtection="1">
      <alignment horizontal="center"/>
      <protection/>
    </xf>
    <xf numFmtId="168" fontId="12" fillId="0" borderId="59" xfId="189" applyNumberFormat="1" applyFont="1" applyBorder="1" applyAlignment="1">
      <alignment horizontal="center"/>
      <protection/>
    </xf>
    <xf numFmtId="168" fontId="12" fillId="0" borderId="59" xfId="189" applyNumberFormat="1" applyFont="1" applyFill="1" applyBorder="1" applyAlignment="1">
      <alignment horizontal="center"/>
      <protection/>
    </xf>
    <xf numFmtId="164" fontId="12" fillId="0" borderId="10" xfId="189" applyNumberFormat="1" applyFont="1" applyFill="1" applyBorder="1" applyAlignment="1" applyProtection="1">
      <alignment horizontal="left"/>
      <protection/>
    </xf>
    <xf numFmtId="168" fontId="12" fillId="0" borderId="15" xfId="189" applyNumberFormat="1" applyFont="1" applyBorder="1" applyAlignment="1">
      <alignment horizontal="center"/>
      <protection/>
    </xf>
    <xf numFmtId="168" fontId="12" fillId="0" borderId="15" xfId="189" applyNumberFormat="1" applyFont="1" applyFill="1" applyBorder="1" applyAlignment="1">
      <alignment horizontal="center"/>
      <protection/>
    </xf>
    <xf numFmtId="164" fontId="12" fillId="0" borderId="10" xfId="189" applyNumberFormat="1" applyFont="1" applyFill="1" applyBorder="1" applyAlignment="1">
      <alignment horizontal="left"/>
      <protection/>
    </xf>
    <xf numFmtId="164" fontId="12" fillId="0" borderId="11" xfId="52" applyNumberFormat="1" applyFont="1" applyFill="1" applyBorder="1" applyAlignment="1" quotePrefix="1">
      <alignment horizontal="center"/>
    </xf>
    <xf numFmtId="164" fontId="12" fillId="0" borderId="11" xfId="52" applyNumberFormat="1" applyFont="1" applyFill="1" applyBorder="1" applyAlignment="1">
      <alignment horizontal="right"/>
    </xf>
    <xf numFmtId="2" fontId="12" fillId="0" borderId="11" xfId="52" applyNumberFormat="1" applyFont="1" applyFill="1" applyBorder="1" applyAlignment="1">
      <alignment horizontal="right"/>
    </xf>
    <xf numFmtId="2" fontId="12" fillId="0" borderId="18" xfId="52" applyNumberFormat="1" applyFont="1" applyFill="1" applyBorder="1" applyAlignment="1">
      <alignment horizontal="right"/>
    </xf>
    <xf numFmtId="164" fontId="12" fillId="0" borderId="0" xfId="189" applyNumberFormat="1" applyFont="1" applyFill="1" applyBorder="1" applyAlignment="1">
      <alignment horizontal="center"/>
      <protection/>
    </xf>
    <xf numFmtId="164" fontId="8" fillId="0" borderId="52" xfId="189" applyNumberFormat="1" applyFont="1" applyFill="1" applyBorder="1" applyAlignment="1" applyProtection="1">
      <alignment horizontal="left"/>
      <protection/>
    </xf>
    <xf numFmtId="164" fontId="8" fillId="0" borderId="11" xfId="44" applyNumberFormat="1" applyFont="1" applyFill="1" applyBorder="1" applyAlignment="1">
      <alignment/>
    </xf>
    <xf numFmtId="164" fontId="8" fillId="0" borderId="18" xfId="44" applyNumberFormat="1" applyFont="1" applyFill="1" applyBorder="1" applyAlignment="1">
      <alignment/>
    </xf>
    <xf numFmtId="164" fontId="8" fillId="0" borderId="0" xfId="189" applyNumberFormat="1" applyFont="1" applyFill="1" applyBorder="1" applyAlignment="1" applyProtection="1">
      <alignment horizontal="left" vertical="center"/>
      <protection/>
    </xf>
    <xf numFmtId="164" fontId="8" fillId="0" borderId="12" xfId="189" applyNumberFormat="1" applyFont="1" applyFill="1" applyBorder="1" applyAlignment="1" applyProtection="1">
      <alignment horizontal="left"/>
      <protection/>
    </xf>
    <xf numFmtId="164" fontId="8" fillId="0" borderId="13" xfId="44" applyNumberFormat="1" applyFont="1" applyFill="1" applyBorder="1" applyAlignment="1">
      <alignment/>
    </xf>
    <xf numFmtId="164" fontId="8" fillId="0" borderId="28" xfId="44" applyNumberFormat="1" applyFont="1" applyFill="1" applyBorder="1" applyAlignment="1">
      <alignment/>
    </xf>
    <xf numFmtId="164" fontId="8" fillId="0" borderId="10" xfId="189" applyNumberFormat="1" applyFont="1" applyFill="1" applyBorder="1" applyAlignment="1" applyProtection="1">
      <alignment horizontal="left"/>
      <protection/>
    </xf>
    <xf numFmtId="164" fontId="8" fillId="0" borderId="15" xfId="44" applyNumberFormat="1" applyFont="1" applyFill="1" applyBorder="1" applyAlignment="1">
      <alignment/>
    </xf>
    <xf numFmtId="164" fontId="8" fillId="0" borderId="16" xfId="44" applyNumberFormat="1" applyFont="1" applyFill="1" applyBorder="1" applyAlignment="1">
      <alignment/>
    </xf>
    <xf numFmtId="164" fontId="12" fillId="0" borderId="60" xfId="189" applyNumberFormat="1" applyFont="1" applyFill="1" applyBorder="1" applyAlignment="1" applyProtection="1">
      <alignment horizontal="left"/>
      <protection/>
    </xf>
    <xf numFmtId="164" fontId="12" fillId="0" borderId="61" xfId="44" applyNumberFormat="1" applyFont="1" applyFill="1" applyBorder="1" applyAlignment="1">
      <alignment/>
    </xf>
    <xf numFmtId="164" fontId="12" fillId="0" borderId="62" xfId="44" applyNumberFormat="1" applyFont="1" applyFill="1" applyBorder="1" applyAlignment="1">
      <alignment/>
    </xf>
    <xf numFmtId="164" fontId="12" fillId="0" borderId="0" xfId="189" applyNumberFormat="1" applyFont="1" applyFill="1" applyBorder="1" applyAlignment="1" applyProtection="1">
      <alignment horizontal="left" vertical="center"/>
      <protection/>
    </xf>
    <xf numFmtId="164" fontId="8" fillId="0" borderId="0" xfId="189" applyNumberFormat="1" applyFont="1" applyFill="1" applyBorder="1" applyAlignment="1" applyProtection="1">
      <alignment horizontal="left"/>
      <protection/>
    </xf>
    <xf numFmtId="164" fontId="12" fillId="0" borderId="0" xfId="52" applyNumberFormat="1" applyFont="1" applyFill="1" applyBorder="1" applyAlignment="1">
      <alignment/>
    </xf>
    <xf numFmtId="2" fontId="12" fillId="0" borderId="0" xfId="52" applyNumberFormat="1" applyFont="1" applyFill="1" applyBorder="1" applyAlignment="1">
      <alignment/>
    </xf>
    <xf numFmtId="2" fontId="8" fillId="0" borderId="0" xfId="52" applyNumberFormat="1" applyFont="1" applyFill="1" applyBorder="1" applyAlignment="1">
      <alignment/>
    </xf>
    <xf numFmtId="164" fontId="12" fillId="0" borderId="0" xfId="189" applyNumberFormat="1" applyFont="1" applyFill="1" applyBorder="1" applyAlignment="1" applyProtection="1">
      <alignment horizontal="left"/>
      <protection/>
    </xf>
    <xf numFmtId="164" fontId="12" fillId="0" borderId="0" xfId="189" applyNumberFormat="1" applyFont="1" applyFill="1">
      <alignment/>
      <protection/>
    </xf>
    <xf numFmtId="0" fontId="8" fillId="0" borderId="0" xfId="189" applyFont="1" applyFill="1" applyBorder="1" applyAlignment="1">
      <alignment horizontal="left"/>
      <protection/>
    </xf>
    <xf numFmtId="164" fontId="13" fillId="0" borderId="0" xfId="189" applyNumberFormat="1" applyFont="1" applyFill="1">
      <alignment/>
      <protection/>
    </xf>
    <xf numFmtId="2" fontId="13" fillId="0" borderId="0" xfId="189" applyNumberFormat="1" applyFont="1" applyFill="1">
      <alignment/>
      <protection/>
    </xf>
    <xf numFmtId="2" fontId="13" fillId="0" borderId="0" xfId="52" applyNumberFormat="1" applyFont="1" applyFill="1" applyBorder="1" applyAlignment="1">
      <alignment/>
    </xf>
    <xf numFmtId="164" fontId="13" fillId="0" borderId="0" xfId="189" applyNumberFormat="1" applyFont="1" applyFill="1" applyBorder="1">
      <alignment/>
      <protection/>
    </xf>
    <xf numFmtId="2" fontId="8" fillId="0" borderId="0" xfId="189" applyNumberFormat="1" applyFont="1" applyFill="1" applyBorder="1">
      <alignment/>
      <protection/>
    </xf>
    <xf numFmtId="0" fontId="12" fillId="0" borderId="0" xfId="189" applyFont="1" applyFill="1">
      <alignment/>
      <protection/>
    </xf>
    <xf numFmtId="0" fontId="12" fillId="0" borderId="43" xfId="189" applyFont="1" applyFill="1" applyBorder="1" applyAlignment="1">
      <alignment horizontal="center"/>
      <protection/>
    </xf>
    <xf numFmtId="0" fontId="12" fillId="0" borderId="10" xfId="189" applyFont="1" applyFill="1" applyBorder="1" applyAlignment="1">
      <alignment horizontal="left"/>
      <protection/>
    </xf>
    <xf numFmtId="0" fontId="8" fillId="0" borderId="10" xfId="189" applyFont="1" applyFill="1" applyBorder="1" applyAlignment="1">
      <alignment horizontal="center"/>
      <protection/>
    </xf>
    <xf numFmtId="0" fontId="12" fillId="0" borderId="38" xfId="189" applyFont="1" applyFill="1" applyBorder="1" applyAlignment="1">
      <alignment horizontal="center"/>
      <protection/>
    </xf>
    <xf numFmtId="0" fontId="12" fillId="0" borderId="15" xfId="189" applyFont="1" applyFill="1" applyBorder="1" applyAlignment="1">
      <alignment horizontal="center"/>
      <protection/>
    </xf>
    <xf numFmtId="0" fontId="12" fillId="0" borderId="16" xfId="189" applyFont="1" applyFill="1" applyBorder="1" applyAlignment="1">
      <alignment horizontal="center"/>
      <protection/>
    </xf>
    <xf numFmtId="0" fontId="12" fillId="0" borderId="52" xfId="189" applyFont="1" applyFill="1" applyBorder="1">
      <alignment/>
      <protection/>
    </xf>
    <xf numFmtId="164" fontId="12" fillId="0" borderId="50" xfId="161" applyNumberFormat="1" applyFont="1" applyFill="1" applyBorder="1">
      <alignment/>
      <protection/>
    </xf>
    <xf numFmtId="164" fontId="12" fillId="0" borderId="13" xfId="161" applyNumberFormat="1" applyFont="1" applyFill="1" applyBorder="1">
      <alignment/>
      <protection/>
    </xf>
    <xf numFmtId="164" fontId="12" fillId="0" borderId="28" xfId="161" applyNumberFormat="1" applyFont="1" applyFill="1" applyBorder="1" applyAlignment="1">
      <alignment vertical="center"/>
      <protection/>
    </xf>
    <xf numFmtId="164" fontId="12" fillId="0" borderId="50" xfId="163" applyNumberFormat="1" applyFont="1" applyFill="1" applyBorder="1">
      <alignment/>
      <protection/>
    </xf>
    <xf numFmtId="164" fontId="12" fillId="0" borderId="13" xfId="163" applyNumberFormat="1" applyFont="1" applyFill="1" applyBorder="1">
      <alignment/>
      <protection/>
    </xf>
    <xf numFmtId="164" fontId="32" fillId="0" borderId="28" xfId="163" applyNumberFormat="1" applyFont="1" applyFill="1" applyBorder="1" applyAlignment="1">
      <alignment vertical="center"/>
      <protection/>
    </xf>
    <xf numFmtId="0" fontId="8" fillId="0" borderId="10" xfId="189" applyFont="1" applyFill="1" applyBorder="1">
      <alignment/>
      <protection/>
    </xf>
    <xf numFmtId="164" fontId="8" fillId="0" borderId="27" xfId="161" applyNumberFormat="1" applyFont="1" applyFill="1" applyBorder="1">
      <alignment/>
      <protection/>
    </xf>
    <xf numFmtId="164" fontId="8" fillId="0" borderId="25" xfId="161" applyNumberFormat="1" applyFont="1" applyFill="1" applyBorder="1">
      <alignment/>
      <protection/>
    </xf>
    <xf numFmtId="164" fontId="8" fillId="0" borderId="15" xfId="161" applyNumberFormat="1" applyFont="1" applyFill="1" applyBorder="1">
      <alignment/>
      <protection/>
    </xf>
    <xf numFmtId="164" fontId="33" fillId="0" borderId="16" xfId="161" applyNumberFormat="1" applyFont="1" applyFill="1" applyBorder="1" applyAlignment="1">
      <alignment vertical="center"/>
      <protection/>
    </xf>
    <xf numFmtId="164" fontId="8" fillId="0" borderId="27" xfId="163" applyNumberFormat="1" applyFont="1" applyFill="1" applyBorder="1">
      <alignment/>
      <protection/>
    </xf>
    <xf numFmtId="164" fontId="8" fillId="0" borderId="25" xfId="163" applyNumberFormat="1" applyFont="1" applyFill="1" applyBorder="1">
      <alignment/>
      <protection/>
    </xf>
    <xf numFmtId="164" fontId="8" fillId="0" borderId="15" xfId="163" applyNumberFormat="1" applyFont="1" applyFill="1" applyBorder="1">
      <alignment/>
      <protection/>
    </xf>
    <xf numFmtId="164" fontId="33" fillId="0" borderId="16" xfId="163" applyNumberFormat="1" applyFont="1" applyFill="1" applyBorder="1" applyAlignment="1">
      <alignment vertical="center"/>
      <protection/>
    </xf>
    <xf numFmtId="164" fontId="8" fillId="0" borderId="38" xfId="161" applyNumberFormat="1" applyFont="1" applyFill="1" applyBorder="1">
      <alignment/>
      <protection/>
    </xf>
    <xf numFmtId="164" fontId="8" fillId="0" borderId="38" xfId="163" applyNumberFormat="1" applyFont="1" applyFill="1" applyBorder="1">
      <alignment/>
      <protection/>
    </xf>
    <xf numFmtId="164" fontId="8" fillId="0" borderId="49" xfId="163" applyNumberFormat="1" applyFont="1" applyFill="1" applyBorder="1">
      <alignment/>
      <protection/>
    </xf>
    <xf numFmtId="164" fontId="8" fillId="0" borderId="11" xfId="163" applyNumberFormat="1" applyFont="1" applyFill="1" applyBorder="1">
      <alignment/>
      <protection/>
    </xf>
    <xf numFmtId="164" fontId="8" fillId="0" borderId="49" xfId="161" applyNumberFormat="1" applyFont="1" applyFill="1" applyBorder="1">
      <alignment/>
      <protection/>
    </xf>
    <xf numFmtId="164" fontId="8" fillId="0" borderId="11" xfId="161" applyNumberFormat="1" applyFont="1" applyFill="1" applyBorder="1">
      <alignment/>
      <protection/>
    </xf>
    <xf numFmtId="164" fontId="8" fillId="0" borderId="38" xfId="163" applyNumberFormat="1" applyFont="1" applyFill="1" applyBorder="1" applyAlignment="1" quotePrefix="1">
      <alignment horizontal="right"/>
      <protection/>
    </xf>
    <xf numFmtId="164" fontId="8" fillId="0" borderId="15" xfId="163" applyNumberFormat="1" applyFont="1" applyFill="1" applyBorder="1" applyAlignment="1" quotePrefix="1">
      <alignment horizontal="right"/>
      <protection/>
    </xf>
    <xf numFmtId="164" fontId="33" fillId="0" borderId="16" xfId="163" applyNumberFormat="1" applyFont="1" applyFill="1" applyBorder="1" applyAlignment="1" quotePrefix="1">
      <alignment horizontal="right" vertical="center"/>
      <protection/>
    </xf>
    <xf numFmtId="164" fontId="8" fillId="0" borderId="15" xfId="163" applyNumberFormat="1" applyFont="1" applyFill="1" applyBorder="1" applyAlignment="1">
      <alignment horizontal="right"/>
      <protection/>
    </xf>
    <xf numFmtId="164" fontId="33" fillId="0" borderId="16" xfId="163" applyNumberFormat="1" applyFont="1" applyFill="1" applyBorder="1" applyAlignment="1">
      <alignment horizontal="right" vertical="center"/>
      <protection/>
    </xf>
    <xf numFmtId="164" fontId="12" fillId="0" borderId="13" xfId="163" applyNumberFormat="1" applyFont="1" applyFill="1" applyBorder="1" applyAlignment="1">
      <alignment horizontal="right"/>
      <protection/>
    </xf>
    <xf numFmtId="164" fontId="32" fillId="0" borderId="28" xfId="163" applyNumberFormat="1" applyFont="1" applyFill="1" applyBorder="1" applyAlignment="1">
      <alignment horizontal="right" vertical="center"/>
      <protection/>
    </xf>
    <xf numFmtId="164" fontId="8" fillId="0" borderId="16" xfId="161" applyNumberFormat="1" applyFont="1" applyFill="1" applyBorder="1" applyAlignment="1">
      <alignment vertical="center"/>
      <protection/>
    </xf>
    <xf numFmtId="164" fontId="8" fillId="0" borderId="38" xfId="161" applyNumberFormat="1" applyFont="1" applyFill="1" applyBorder="1" applyAlignment="1" quotePrefix="1">
      <alignment horizontal="right"/>
      <protection/>
    </xf>
    <xf numFmtId="164" fontId="8" fillId="0" borderId="15" xfId="161" applyNumberFormat="1" applyFont="1" applyFill="1" applyBorder="1" applyAlignment="1" quotePrefix="1">
      <alignment horizontal="right"/>
      <protection/>
    </xf>
    <xf numFmtId="164" fontId="8" fillId="0" borderId="16" xfId="161" applyNumberFormat="1" applyFont="1" applyFill="1" applyBorder="1" applyAlignment="1" quotePrefix="1">
      <alignment horizontal="right"/>
      <protection/>
    </xf>
    <xf numFmtId="164" fontId="8" fillId="0" borderId="10" xfId="189" applyNumberFormat="1" applyFont="1" applyFill="1" applyBorder="1">
      <alignment/>
      <protection/>
    </xf>
    <xf numFmtId="164" fontId="8" fillId="0" borderId="15" xfId="161" applyNumberFormat="1" applyFont="1" applyFill="1" applyBorder="1" applyAlignment="1">
      <alignment horizontal="right"/>
      <protection/>
    </xf>
    <xf numFmtId="164" fontId="8" fillId="0" borderId="16" xfId="161" applyNumberFormat="1" applyFont="1" applyFill="1" applyBorder="1" applyAlignment="1">
      <alignment horizontal="right"/>
      <protection/>
    </xf>
    <xf numFmtId="0" fontId="12" fillId="0" borderId="31" xfId="189" applyFont="1" applyFill="1" applyBorder="1">
      <alignment/>
      <protection/>
    </xf>
    <xf numFmtId="164" fontId="12" fillId="0" borderId="23" xfId="89" applyNumberFormat="1" applyFont="1" applyFill="1" applyBorder="1" applyAlignment="1">
      <alignment/>
    </xf>
    <xf numFmtId="164" fontId="12" fillId="0" borderId="23" xfId="89" applyNumberFormat="1" applyFont="1" applyFill="1" applyBorder="1" applyAlignment="1">
      <alignment horizontal="right"/>
    </xf>
    <xf numFmtId="164" fontId="12" fillId="0" borderId="32" xfId="89" applyNumberFormat="1" applyFont="1" applyFill="1" applyBorder="1" applyAlignment="1">
      <alignment horizontal="right"/>
    </xf>
    <xf numFmtId="174" fontId="8" fillId="0" borderId="0" xfId="189" applyNumberFormat="1" applyFont="1" applyFill="1" applyAlignment="1" applyProtection="1" quotePrefix="1">
      <alignment horizontal="left"/>
      <protection/>
    </xf>
    <xf numFmtId="0" fontId="8" fillId="0" borderId="31" xfId="189" applyFont="1" applyFill="1" applyBorder="1">
      <alignment/>
      <protection/>
    </xf>
    <xf numFmtId="164" fontId="8" fillId="0" borderId="23" xfId="161" applyNumberFormat="1" applyFont="1" applyFill="1" applyBorder="1">
      <alignment/>
      <protection/>
    </xf>
    <xf numFmtId="164" fontId="33" fillId="0" borderId="32" xfId="161" applyNumberFormat="1" applyFont="1" applyFill="1" applyBorder="1" applyAlignment="1" quotePrefix="1">
      <alignment horizontal="right" vertical="center"/>
      <protection/>
    </xf>
    <xf numFmtId="164" fontId="12" fillId="0" borderId="13" xfId="165" applyNumberFormat="1" applyFont="1" applyFill="1" applyBorder="1">
      <alignment/>
      <protection/>
    </xf>
    <xf numFmtId="164" fontId="12" fillId="0" borderId="28" xfId="165" applyNumberFormat="1" applyFont="1" applyFill="1" applyBorder="1">
      <alignment/>
      <protection/>
    </xf>
    <xf numFmtId="164" fontId="8" fillId="0" borderId="15" xfId="165" applyNumberFormat="1" applyFont="1" applyFill="1" applyBorder="1">
      <alignment/>
      <protection/>
    </xf>
    <xf numFmtId="164" fontId="8" fillId="0" borderId="16" xfId="165" applyNumberFormat="1" applyFont="1" applyFill="1" applyBorder="1">
      <alignment/>
      <protection/>
    </xf>
    <xf numFmtId="164" fontId="12" fillId="0" borderId="13" xfId="165" applyNumberFormat="1" applyFont="1" applyFill="1" applyBorder="1" applyAlignment="1">
      <alignment vertical="center"/>
      <protection/>
    </xf>
    <xf numFmtId="164" fontId="12" fillId="0" borderId="28" xfId="165" applyNumberFormat="1" applyFont="1" applyFill="1" applyBorder="1" applyAlignment="1">
      <alignment vertical="center"/>
      <protection/>
    </xf>
    <xf numFmtId="164" fontId="12" fillId="0" borderId="13" xfId="165" applyNumberFormat="1" applyFont="1" applyFill="1" applyBorder="1" applyAlignment="1" quotePrefix="1">
      <alignment horizontal="right"/>
      <protection/>
    </xf>
    <xf numFmtId="164" fontId="12" fillId="0" borderId="28" xfId="165" applyNumberFormat="1" applyFont="1" applyFill="1" applyBorder="1" applyAlignment="1" quotePrefix="1">
      <alignment horizontal="right"/>
      <protection/>
    </xf>
    <xf numFmtId="0" fontId="12" fillId="0" borderId="31" xfId="189" applyFont="1" applyFill="1" applyBorder="1" applyAlignment="1">
      <alignment horizontal="left"/>
      <protection/>
    </xf>
    <xf numFmtId="164" fontId="12" fillId="0" borderId="23" xfId="165" applyNumberFormat="1" applyFont="1" applyFill="1" applyBorder="1">
      <alignment/>
      <protection/>
    </xf>
    <xf numFmtId="164" fontId="12" fillId="0" borderId="32" xfId="165" applyNumberFormat="1" applyFont="1" applyFill="1" applyBorder="1">
      <alignment/>
      <protection/>
    </xf>
    <xf numFmtId="164" fontId="8" fillId="0" borderId="0" xfId="52" applyNumberFormat="1" applyFont="1" applyFill="1" applyBorder="1" applyAlignment="1">
      <alignment/>
    </xf>
    <xf numFmtId="164" fontId="12" fillId="0" borderId="43" xfId="189" applyNumberFormat="1" applyFont="1" applyFill="1" applyBorder="1">
      <alignment/>
      <protection/>
    </xf>
    <xf numFmtId="164" fontId="12" fillId="0" borderId="0" xfId="189" applyNumberFormat="1" applyFont="1" applyFill="1" applyBorder="1">
      <alignment/>
      <protection/>
    </xf>
    <xf numFmtId="164" fontId="12" fillId="0" borderId="10" xfId="189" applyNumberFormat="1" applyFont="1" applyFill="1" applyBorder="1">
      <alignment/>
      <protection/>
    </xf>
    <xf numFmtId="1" fontId="12" fillId="0" borderId="11" xfId="189" applyNumberFormat="1" applyFont="1" applyFill="1" applyBorder="1" applyAlignment="1">
      <alignment horizontal="center" vertical="center"/>
      <protection/>
    </xf>
    <xf numFmtId="1" fontId="12" fillId="0" borderId="38" xfId="189" applyNumberFormat="1" applyFont="1" applyFill="1" applyBorder="1" applyAlignment="1">
      <alignment horizontal="center" vertical="center"/>
      <protection/>
    </xf>
    <xf numFmtId="164" fontId="12" fillId="0" borderId="15" xfId="189" applyNumberFormat="1" applyFont="1" applyFill="1" applyBorder="1" applyAlignment="1">
      <alignment horizontal="center"/>
      <protection/>
    </xf>
    <xf numFmtId="164" fontId="12" fillId="0" borderId="16" xfId="189" applyNumberFormat="1" applyFont="1" applyFill="1" applyBorder="1" applyAlignment="1">
      <alignment horizontal="center"/>
      <protection/>
    </xf>
    <xf numFmtId="164" fontId="12" fillId="0" borderId="52" xfId="189" applyNumberFormat="1" applyFont="1" applyFill="1" applyBorder="1">
      <alignment/>
      <protection/>
    </xf>
    <xf numFmtId="164" fontId="12" fillId="0" borderId="13" xfId="167" applyNumberFormat="1" applyFont="1" applyFill="1" applyBorder="1">
      <alignment/>
      <protection/>
    </xf>
    <xf numFmtId="164" fontId="12" fillId="0" borderId="28" xfId="167" applyNumberFormat="1" applyFont="1" applyFill="1" applyBorder="1">
      <alignment/>
      <protection/>
    </xf>
    <xf numFmtId="164" fontId="8" fillId="0" borderId="15" xfId="167" applyNumberFormat="1" applyFont="1" applyFill="1" applyBorder="1">
      <alignment/>
      <protection/>
    </xf>
    <xf numFmtId="164" fontId="8" fillId="0" borderId="16" xfId="167" applyNumberFormat="1" applyFont="1" applyFill="1" applyBorder="1">
      <alignment/>
      <protection/>
    </xf>
    <xf numFmtId="164" fontId="8" fillId="0" borderId="31" xfId="189" applyNumberFormat="1" applyFont="1" applyFill="1" applyBorder="1">
      <alignment/>
      <protection/>
    </xf>
    <xf numFmtId="164" fontId="8" fillId="0" borderId="23" xfId="167" applyNumberFormat="1" applyFont="1" applyFill="1" applyBorder="1">
      <alignment/>
      <protection/>
    </xf>
    <xf numFmtId="164" fontId="8" fillId="0" borderId="32" xfId="167" applyNumberFormat="1" applyFont="1" applyFill="1" applyBorder="1">
      <alignment/>
      <protection/>
    </xf>
    <xf numFmtId="0" fontId="2" fillId="0" borderId="0" xfId="189" applyFont="1">
      <alignment/>
      <protection/>
    </xf>
    <xf numFmtId="179" fontId="12" fillId="0" borderId="60" xfId="188" applyNumberFormat="1" applyFont="1" applyFill="1" applyBorder="1" applyAlignment="1">
      <alignment vertical="center"/>
      <protection/>
    </xf>
    <xf numFmtId="180" fontId="32" fillId="0" borderId="62" xfId="170" applyNumberFormat="1" applyFont="1" applyFill="1" applyBorder="1" applyAlignment="1">
      <alignment/>
      <protection/>
    </xf>
    <xf numFmtId="179" fontId="32" fillId="0" borderId="23" xfId="189" applyNumberFormat="1" applyFont="1" applyFill="1" applyBorder="1" applyAlignment="1">
      <alignment vertical="center"/>
      <protection/>
    </xf>
    <xf numFmtId="180" fontId="32" fillId="0" borderId="63" xfId="170" applyNumberFormat="1" applyFont="1" applyFill="1" applyBorder="1" applyAlignment="1">
      <alignment/>
      <protection/>
    </xf>
    <xf numFmtId="179" fontId="32" fillId="0" borderId="63" xfId="170" applyNumberFormat="1" applyFont="1" applyFill="1" applyBorder="1" applyAlignment="1">
      <alignment vertical="center"/>
      <protection/>
    </xf>
    <xf numFmtId="180" fontId="32" fillId="0" borderId="64" xfId="170" applyNumberFormat="1" applyFont="1" applyFill="1" applyBorder="1" applyAlignment="1">
      <alignment vertical="center"/>
      <protection/>
    </xf>
    <xf numFmtId="179" fontId="12" fillId="0" borderId="61" xfId="170" applyNumberFormat="1" applyFont="1" applyFill="1" applyBorder="1" applyAlignment="1">
      <alignment horizontal="center" vertical="center"/>
      <protection/>
    </xf>
    <xf numFmtId="0" fontId="12" fillId="0" borderId="60" xfId="189" applyFont="1" applyBorder="1" applyAlignment="1">
      <alignment horizontal="center" vertical="center"/>
      <protection/>
    </xf>
    <xf numFmtId="179" fontId="8" fillId="0" borderId="10" xfId="188" applyNumberFormat="1" applyFont="1" applyFill="1" applyBorder="1" applyAlignment="1">
      <alignment horizontal="right"/>
      <protection/>
    </xf>
    <xf numFmtId="180" fontId="8" fillId="0" borderId="16" xfId="170" applyNumberFormat="1" applyFont="1" applyFill="1" applyBorder="1" applyAlignment="1">
      <alignment/>
      <protection/>
    </xf>
    <xf numFmtId="180" fontId="8" fillId="0" borderId="11" xfId="189" applyNumberFormat="1" applyFont="1" applyFill="1" applyBorder="1">
      <alignment/>
      <protection/>
    </xf>
    <xf numFmtId="180" fontId="8" fillId="0" borderId="37" xfId="170" applyNumberFormat="1" applyFont="1" applyFill="1" applyBorder="1" applyAlignment="1">
      <alignment/>
      <protection/>
    </xf>
    <xf numFmtId="179" fontId="8" fillId="0" borderId="37" xfId="170" applyNumberFormat="1" applyFont="1" applyFill="1" applyBorder="1">
      <alignment/>
      <protection/>
    </xf>
    <xf numFmtId="180" fontId="8" fillId="0" borderId="38" xfId="170" applyNumberFormat="1" applyFont="1" applyFill="1" applyBorder="1">
      <alignment/>
      <protection/>
    </xf>
    <xf numFmtId="179" fontId="8" fillId="0" borderId="11" xfId="170" applyNumberFormat="1" applyFont="1" applyFill="1" applyBorder="1">
      <alignment/>
      <protection/>
    </xf>
    <xf numFmtId="0" fontId="8" fillId="0" borderId="12" xfId="189" applyFont="1" applyBorder="1">
      <alignment/>
      <protection/>
    </xf>
    <xf numFmtId="180" fontId="8" fillId="0" borderId="16" xfId="170" applyNumberFormat="1" applyFont="1" applyFill="1" applyBorder="1">
      <alignment/>
      <protection/>
    </xf>
    <xf numFmtId="180" fontId="8" fillId="0" borderId="15" xfId="189" applyNumberFormat="1" applyFont="1" applyFill="1" applyBorder="1">
      <alignment/>
      <protection/>
    </xf>
    <xf numFmtId="180" fontId="8" fillId="0" borderId="37" xfId="170" applyNumberFormat="1" applyFont="1" applyFill="1" applyBorder="1">
      <alignment/>
      <protection/>
    </xf>
    <xf numFmtId="179" fontId="8" fillId="0" borderId="15" xfId="170" applyNumberFormat="1" applyFont="1" applyFill="1" applyBorder="1">
      <alignment/>
      <protection/>
    </xf>
    <xf numFmtId="0" fontId="8" fillId="0" borderId="10" xfId="189" applyFont="1" applyBorder="1">
      <alignment/>
      <protection/>
    </xf>
    <xf numFmtId="179" fontId="8" fillId="0" borderId="10" xfId="188" applyNumberFormat="1" applyFont="1" applyFill="1" applyBorder="1">
      <alignment/>
      <protection/>
    </xf>
    <xf numFmtId="179" fontId="8" fillId="0" borderId="15" xfId="189" applyNumberFormat="1" applyFont="1" applyFill="1" applyBorder="1">
      <alignment/>
      <protection/>
    </xf>
    <xf numFmtId="179" fontId="8" fillId="0" borderId="10" xfId="188" applyNumberFormat="1" applyFont="1" applyFill="1" applyBorder="1" applyAlignment="1" quotePrefix="1">
      <alignment horizontal="right"/>
      <protection/>
    </xf>
    <xf numFmtId="180" fontId="8" fillId="0" borderId="30" xfId="170" applyNumberFormat="1" applyFont="1" applyFill="1" applyBorder="1">
      <alignment/>
      <protection/>
    </xf>
    <xf numFmtId="179" fontId="8" fillId="0" borderId="25" xfId="170" applyNumberFormat="1" applyFont="1" applyFill="1" applyBorder="1">
      <alignment/>
      <protection/>
    </xf>
    <xf numFmtId="0" fontId="12" fillId="35" borderId="52" xfId="226" applyFont="1" applyFill="1" applyBorder="1" applyAlignment="1">
      <alignment horizontal="center" vertical="center"/>
      <protection/>
    </xf>
    <xf numFmtId="180" fontId="32" fillId="0" borderId="0" xfId="168" applyNumberFormat="1" applyFont="1" applyFill="1" applyBorder="1" applyAlignment="1">
      <alignment vertical="center"/>
      <protection/>
    </xf>
    <xf numFmtId="179" fontId="12" fillId="0" borderId="62" xfId="172" applyNumberFormat="1" applyFont="1" applyFill="1" applyBorder="1" applyAlignment="1">
      <alignment vertical="center"/>
      <protection/>
    </xf>
    <xf numFmtId="179" fontId="12" fillId="0" borderId="57" xfId="172" applyNumberFormat="1" applyFont="1" applyFill="1" applyBorder="1" applyAlignment="1">
      <alignment vertical="center"/>
      <protection/>
    </xf>
    <xf numFmtId="179" fontId="12" fillId="0" borderId="60" xfId="172" applyNumberFormat="1" applyFont="1" applyFill="1" applyBorder="1" applyAlignment="1">
      <alignment vertical="center"/>
      <protection/>
    </xf>
    <xf numFmtId="181" fontId="32" fillId="0" borderId="63" xfId="168" applyNumberFormat="1" applyFont="1" applyFill="1" applyBorder="1" applyAlignment="1">
      <alignment vertical="center"/>
      <protection/>
    </xf>
    <xf numFmtId="179" fontId="32" fillId="0" borderId="61" xfId="168" applyNumberFormat="1" applyFont="1" applyFill="1" applyBorder="1" applyAlignment="1">
      <alignment vertical="center"/>
      <protection/>
    </xf>
    <xf numFmtId="180" fontId="32" fillId="0" borderId="63" xfId="168" applyNumberFormat="1" applyFont="1" applyFill="1" applyBorder="1" applyAlignment="1">
      <alignment vertical="center"/>
      <protection/>
    </xf>
    <xf numFmtId="179" fontId="32" fillId="0" borderId="63" xfId="168" applyNumberFormat="1" applyFont="1" applyFill="1" applyBorder="1" applyAlignment="1">
      <alignment vertical="center"/>
      <protection/>
    </xf>
    <xf numFmtId="180" fontId="32" fillId="0" borderId="64" xfId="168" applyNumberFormat="1" applyFont="1" applyFill="1" applyBorder="1" applyAlignment="1">
      <alignment vertical="center"/>
      <protection/>
    </xf>
    <xf numFmtId="180" fontId="8" fillId="0" borderId="0" xfId="168" applyNumberFormat="1" applyFont="1" applyFill="1" applyBorder="1">
      <alignment/>
      <protection/>
    </xf>
    <xf numFmtId="179" fontId="8" fillId="0" borderId="16" xfId="172" applyNumberFormat="1" applyFont="1" applyFill="1" applyBorder="1" applyAlignment="1">
      <alignment horizontal="center"/>
      <protection/>
    </xf>
    <xf numFmtId="179" fontId="8" fillId="0" borderId="47" xfId="172" applyNumberFormat="1" applyFont="1" applyFill="1" applyBorder="1">
      <alignment/>
      <protection/>
    </xf>
    <xf numFmtId="179" fontId="8" fillId="0" borderId="12" xfId="172" applyNumberFormat="1" applyFont="1" applyFill="1" applyBorder="1">
      <alignment/>
      <protection/>
    </xf>
    <xf numFmtId="180" fontId="8" fillId="0" borderId="37" xfId="168" applyNumberFormat="1" applyFont="1" applyFill="1" applyBorder="1">
      <alignment/>
      <protection/>
    </xf>
    <xf numFmtId="179" fontId="8" fillId="0" borderId="15" xfId="168" applyNumberFormat="1" applyFont="1" applyFill="1" applyBorder="1">
      <alignment/>
      <protection/>
    </xf>
    <xf numFmtId="180" fontId="8" fillId="0" borderId="37" xfId="168" applyNumberFormat="1" applyFont="1" applyFill="1" applyBorder="1" applyAlignment="1">
      <alignment horizontal="center"/>
      <protection/>
    </xf>
    <xf numFmtId="179" fontId="8" fillId="0" borderId="37" xfId="168" applyNumberFormat="1" applyFont="1" applyFill="1" applyBorder="1" applyAlignment="1">
      <alignment horizontal="center"/>
      <protection/>
    </xf>
    <xf numFmtId="180" fontId="8" fillId="0" borderId="38" xfId="168" applyNumberFormat="1" applyFont="1" applyFill="1" applyBorder="1">
      <alignment/>
      <protection/>
    </xf>
    <xf numFmtId="179" fontId="8" fillId="0" borderId="37" xfId="172" applyNumberFormat="1" applyFont="1" applyFill="1" applyBorder="1">
      <alignment/>
      <protection/>
    </xf>
    <xf numFmtId="179" fontId="8" fillId="0" borderId="10" xfId="172" applyNumberFormat="1" applyFont="1" applyFill="1" applyBorder="1">
      <alignment/>
      <protection/>
    </xf>
    <xf numFmtId="179" fontId="8" fillId="0" borderId="37" xfId="168" applyNumberFormat="1" applyFont="1" applyFill="1" applyBorder="1">
      <alignment/>
      <protection/>
    </xf>
    <xf numFmtId="181" fontId="8" fillId="0" borderId="37" xfId="168" applyNumberFormat="1" applyFont="1" applyFill="1" applyBorder="1">
      <alignment/>
      <protection/>
    </xf>
    <xf numFmtId="180" fontId="8" fillId="0" borderId="15" xfId="168" applyNumberFormat="1" applyFont="1" applyFill="1" applyBorder="1">
      <alignment/>
      <protection/>
    </xf>
    <xf numFmtId="179" fontId="8" fillId="0" borderId="16" xfId="172" applyNumberFormat="1" applyFont="1" applyFill="1" applyBorder="1">
      <alignment/>
      <protection/>
    </xf>
    <xf numFmtId="180" fontId="8" fillId="0" borderId="16" xfId="172" applyNumberFormat="1" applyFont="1" applyFill="1" applyBorder="1">
      <alignment/>
      <protection/>
    </xf>
    <xf numFmtId="180" fontId="8" fillId="0" borderId="37" xfId="172" applyNumberFormat="1" applyFont="1" applyFill="1" applyBorder="1">
      <alignment/>
      <protection/>
    </xf>
    <xf numFmtId="180" fontId="8" fillId="0" borderId="10" xfId="172" applyNumberFormat="1" applyFont="1" applyFill="1" applyBorder="1">
      <alignment/>
      <protection/>
    </xf>
    <xf numFmtId="180" fontId="8" fillId="0" borderId="37" xfId="168" applyNumberFormat="1" applyFont="1" applyFill="1" applyBorder="1" quotePrefix="1">
      <alignment/>
      <protection/>
    </xf>
    <xf numFmtId="179" fontId="8" fillId="0" borderId="15" xfId="168" applyNumberFormat="1" applyFont="1" applyFill="1" applyBorder="1" applyAlignment="1">
      <alignment horizontal="right" indent="1"/>
      <protection/>
    </xf>
    <xf numFmtId="0" fontId="12" fillId="0" borderId="0" xfId="225" applyFont="1" applyFill="1" applyBorder="1" applyAlignment="1">
      <alignment horizontal="center" wrapText="1"/>
      <protection/>
    </xf>
    <xf numFmtId="0" fontId="12" fillId="0" borderId="0" xfId="225" applyFont="1" applyFill="1" applyBorder="1" applyAlignment="1">
      <alignment/>
      <protection/>
    </xf>
    <xf numFmtId="0" fontId="8" fillId="35" borderId="43" xfId="225" applyFont="1" applyFill="1" applyBorder="1">
      <alignment/>
      <protection/>
    </xf>
    <xf numFmtId="0" fontId="13" fillId="0" borderId="0" xfId="189" applyFont="1" applyBorder="1" applyAlignment="1">
      <alignment horizontal="right"/>
      <protection/>
    </xf>
    <xf numFmtId="0" fontId="7" fillId="0" borderId="0" xfId="189" applyFont="1" applyAlignment="1" applyProtection="1">
      <alignment vertical="center"/>
      <protection/>
    </xf>
    <xf numFmtId="14" fontId="7" fillId="0" borderId="0" xfId="189" applyNumberFormat="1" applyFont="1" applyFill="1" applyBorder="1" applyAlignment="1">
      <alignment horizontal="center"/>
      <protection/>
    </xf>
    <xf numFmtId="0" fontId="12" fillId="0" borderId="0" xfId="189" applyFont="1" applyAlignment="1">
      <alignment vertical="center"/>
      <protection/>
    </xf>
    <xf numFmtId="164" fontId="8" fillId="0" borderId="0" xfId="189" applyNumberFormat="1" applyFont="1">
      <alignment/>
      <protection/>
    </xf>
    <xf numFmtId="180" fontId="8" fillId="0" borderId="0" xfId="189" applyNumberFormat="1" applyFont="1" applyFill="1">
      <alignment/>
      <protection/>
    </xf>
    <xf numFmtId="169" fontId="12" fillId="0" borderId="65" xfId="99" applyNumberFormat="1" applyFont="1" applyFill="1" applyBorder="1" applyAlignment="1">
      <alignment horizontal="right" vertical="center"/>
    </xf>
    <xf numFmtId="169" fontId="12" fillId="0" borderId="61" xfId="99" applyNumberFormat="1" applyFont="1" applyFill="1" applyBorder="1" applyAlignment="1">
      <alignment horizontal="right" vertical="center"/>
    </xf>
    <xf numFmtId="169" fontId="12" fillId="0" borderId="66" xfId="99" applyNumberFormat="1" applyFont="1" applyFill="1" applyBorder="1" applyAlignment="1">
      <alignment horizontal="right" vertical="center"/>
    </xf>
    <xf numFmtId="169" fontId="12" fillId="0" borderId="60" xfId="99" applyNumberFormat="1" applyFont="1" applyFill="1" applyBorder="1" applyAlignment="1">
      <alignment horizontal="right" vertical="center"/>
    </xf>
    <xf numFmtId="179" fontId="12" fillId="0" borderId="66" xfId="186" applyNumberFormat="1" applyFont="1" applyFill="1" applyBorder="1" applyAlignment="1">
      <alignment vertical="center"/>
      <protection/>
    </xf>
    <xf numFmtId="179" fontId="12" fillId="0" borderId="61" xfId="186" applyNumberFormat="1" applyFont="1" applyFill="1" applyBorder="1" applyAlignment="1">
      <alignment vertical="center"/>
      <protection/>
    </xf>
    <xf numFmtId="179" fontId="12" fillId="0" borderId="64" xfId="186" applyNumberFormat="1" applyFont="1" applyFill="1" applyBorder="1" applyAlignment="1">
      <alignment vertical="center"/>
      <protection/>
    </xf>
    <xf numFmtId="179" fontId="12" fillId="0" borderId="57" xfId="186" applyNumberFormat="1" applyFont="1" applyFill="1" applyBorder="1">
      <alignment/>
      <protection/>
    </xf>
    <xf numFmtId="179" fontId="12" fillId="0" borderId="23" xfId="186" applyNumberFormat="1" applyFont="1" applyFill="1" applyBorder="1">
      <alignment/>
      <protection/>
    </xf>
    <xf numFmtId="180" fontId="12" fillId="0" borderId="64" xfId="189" applyNumberFormat="1" applyFont="1" applyFill="1" applyBorder="1" applyAlignment="1">
      <alignment vertical="center"/>
      <protection/>
    </xf>
    <xf numFmtId="180" fontId="12" fillId="0" borderId="66" xfId="189" applyNumberFormat="1" applyFont="1" applyFill="1" applyBorder="1" applyAlignment="1">
      <alignment vertical="center"/>
      <protection/>
    </xf>
    <xf numFmtId="180" fontId="12" fillId="0" borderId="63" xfId="189" applyNumberFormat="1" applyFont="1" applyFill="1" applyBorder="1" applyAlignment="1">
      <alignment vertical="center"/>
      <protection/>
    </xf>
    <xf numFmtId="0" fontId="12" fillId="0" borderId="31" xfId="189" applyFont="1" applyFill="1" applyBorder="1" applyAlignment="1">
      <alignment horizontal="center" vertical="center"/>
      <protection/>
    </xf>
    <xf numFmtId="169" fontId="8" fillId="0" borderId="51" xfId="99" applyNumberFormat="1" applyFont="1" applyFill="1" applyBorder="1" applyAlignment="1">
      <alignment horizontal="right" vertical="center"/>
    </xf>
    <xf numFmtId="169" fontId="8" fillId="0" borderId="11" xfId="99" applyNumberFormat="1" applyFont="1" applyFill="1" applyBorder="1" applyAlignment="1">
      <alignment horizontal="right" vertical="center"/>
    </xf>
    <xf numFmtId="169" fontId="8" fillId="0" borderId="48" xfId="99" applyNumberFormat="1" applyFont="1" applyFill="1" applyBorder="1" applyAlignment="1">
      <alignment horizontal="right" vertical="center"/>
    </xf>
    <xf numFmtId="169" fontId="8" fillId="0" borderId="12" xfId="99" applyNumberFormat="1" applyFont="1" applyFill="1" applyBorder="1" applyAlignment="1">
      <alignment horizontal="right" vertical="center"/>
    </xf>
    <xf numFmtId="179" fontId="8" fillId="0" borderId="0" xfId="186" applyNumberFormat="1" applyFont="1" applyFill="1" applyBorder="1">
      <alignment/>
      <protection/>
    </xf>
    <xf numFmtId="179" fontId="8" fillId="0" borderId="38" xfId="186" applyNumberFormat="1" applyFont="1" applyFill="1" applyBorder="1">
      <alignment/>
      <protection/>
    </xf>
    <xf numFmtId="179" fontId="8" fillId="0" borderId="15" xfId="186" applyNumberFormat="1" applyFont="1" applyFill="1" applyBorder="1">
      <alignment/>
      <protection/>
    </xf>
    <xf numFmtId="179" fontId="8" fillId="0" borderId="11" xfId="186" applyNumberFormat="1" applyFont="1" applyFill="1" applyBorder="1">
      <alignment/>
      <protection/>
    </xf>
    <xf numFmtId="179" fontId="8" fillId="0" borderId="15" xfId="93" applyNumberFormat="1" applyFont="1" applyBorder="1" applyAlignment="1">
      <alignment/>
    </xf>
    <xf numFmtId="179" fontId="8" fillId="0" borderId="47" xfId="186" applyNumberFormat="1" applyFont="1" applyFill="1" applyBorder="1">
      <alignment/>
      <protection/>
    </xf>
    <xf numFmtId="180" fontId="8" fillId="0" borderId="38" xfId="186" applyNumberFormat="1" applyFont="1" applyFill="1" applyBorder="1">
      <alignment/>
      <protection/>
    </xf>
    <xf numFmtId="180" fontId="8" fillId="0" borderId="11" xfId="186" applyNumberFormat="1" applyFont="1" applyFill="1" applyBorder="1" applyAlignment="1">
      <alignment/>
      <protection/>
    </xf>
    <xf numFmtId="180" fontId="8" fillId="0" borderId="38" xfId="189" applyNumberFormat="1" applyFont="1" applyFill="1" applyBorder="1">
      <alignment/>
      <protection/>
    </xf>
    <xf numFmtId="180" fontId="8" fillId="0" borderId="48" xfId="189" applyNumberFormat="1" applyFont="1" applyFill="1" applyBorder="1">
      <alignment/>
      <protection/>
    </xf>
    <xf numFmtId="180" fontId="8" fillId="0" borderId="47" xfId="189" applyNumberFormat="1" applyFont="1" applyFill="1" applyBorder="1">
      <alignment/>
      <protection/>
    </xf>
    <xf numFmtId="169" fontId="8" fillId="0" borderId="54" xfId="99" applyNumberFormat="1" applyFont="1" applyFill="1" applyBorder="1" applyAlignment="1">
      <alignment horizontal="right" vertical="center"/>
    </xf>
    <xf numFmtId="169" fontId="8" fillId="0" borderId="15" xfId="99" applyNumberFormat="1" applyFont="1" applyFill="1" applyBorder="1" applyAlignment="1">
      <alignment horizontal="right" vertical="center"/>
    </xf>
    <xf numFmtId="169" fontId="8" fillId="0" borderId="0" xfId="99" applyNumberFormat="1" applyFont="1" applyFill="1" applyBorder="1" applyAlignment="1">
      <alignment horizontal="right" vertical="center"/>
    </xf>
    <xf numFmtId="169" fontId="8" fillId="0" borderId="10" xfId="99" applyNumberFormat="1" applyFont="1" applyFill="1" applyBorder="1" applyAlignment="1">
      <alignment horizontal="right" vertical="center"/>
    </xf>
    <xf numFmtId="179" fontId="8" fillId="0" borderId="37" xfId="186" applyNumberFormat="1" applyFont="1" applyFill="1" applyBorder="1">
      <alignment/>
      <protection/>
    </xf>
    <xf numFmtId="180" fontId="8" fillId="0" borderId="15" xfId="186" applyNumberFormat="1" applyFont="1" applyFill="1" applyBorder="1" applyAlignment="1">
      <alignment/>
      <protection/>
    </xf>
    <xf numFmtId="180" fontId="8" fillId="0" borderId="0" xfId="189" applyNumberFormat="1" applyFont="1" applyFill="1" applyBorder="1">
      <alignment/>
      <protection/>
    </xf>
    <xf numFmtId="180" fontId="8" fillId="0" borderId="37" xfId="189" applyNumberFormat="1" applyFont="1" applyFill="1" applyBorder="1">
      <alignment/>
      <protection/>
    </xf>
    <xf numFmtId="169" fontId="8" fillId="0" borderId="37" xfId="99" applyNumberFormat="1" applyFont="1" applyFill="1" applyBorder="1" applyAlignment="1">
      <alignment horizontal="right" vertical="center"/>
    </xf>
    <xf numFmtId="169" fontId="8" fillId="0" borderId="17" xfId="99" applyNumberFormat="1" applyFont="1" applyFill="1" applyBorder="1" applyAlignment="1">
      <alignment horizontal="right" vertical="center"/>
    </xf>
    <xf numFmtId="179" fontId="33" fillId="0" borderId="37" xfId="186" applyNumberFormat="1" applyFont="1" applyFill="1" applyBorder="1">
      <alignment/>
      <protection/>
    </xf>
    <xf numFmtId="179" fontId="33" fillId="0" borderId="15" xfId="186" applyNumberFormat="1" applyFont="1" applyFill="1" applyBorder="1">
      <alignment/>
      <protection/>
    </xf>
    <xf numFmtId="179" fontId="8" fillId="0" borderId="15" xfId="44" applyNumberFormat="1" applyFont="1" applyBorder="1" applyAlignment="1">
      <alignment/>
    </xf>
    <xf numFmtId="179" fontId="8" fillId="0" borderId="15" xfId="186" applyNumberFormat="1" applyFont="1" applyBorder="1">
      <alignment/>
      <protection/>
    </xf>
    <xf numFmtId="169" fontId="8" fillId="0" borderId="54" xfId="99" applyNumberFormat="1" applyFont="1" applyBorder="1" applyAlignment="1">
      <alignment horizontal="right" vertical="center"/>
    </xf>
    <xf numFmtId="169" fontId="8" fillId="0" borderId="15" xfId="99" applyNumberFormat="1" applyFont="1" applyBorder="1" applyAlignment="1">
      <alignment horizontal="right" vertical="center"/>
    </xf>
    <xf numFmtId="169" fontId="8" fillId="0" borderId="0" xfId="99" applyNumberFormat="1" applyFont="1" applyBorder="1" applyAlignment="1">
      <alignment horizontal="right" vertical="center"/>
    </xf>
    <xf numFmtId="169" fontId="8" fillId="0" borderId="10" xfId="99" applyNumberFormat="1" applyFont="1" applyBorder="1" applyAlignment="1">
      <alignment horizontal="right" vertical="center"/>
    </xf>
    <xf numFmtId="179" fontId="8" fillId="0" borderId="25" xfId="186" applyNumberFormat="1" applyFont="1" applyFill="1" applyBorder="1">
      <alignment/>
      <protection/>
    </xf>
    <xf numFmtId="179" fontId="8" fillId="0" borderId="15" xfId="186" applyNumberFormat="1" applyFont="1" applyFill="1" applyBorder="1" applyAlignment="1">
      <alignment/>
      <protection/>
    </xf>
    <xf numFmtId="0" fontId="12" fillId="37" borderId="14" xfId="189" applyFont="1" applyFill="1" applyBorder="1" applyAlignment="1">
      <alignment horizontal="right"/>
      <protection/>
    </xf>
    <xf numFmtId="0" fontId="12" fillId="37" borderId="13" xfId="189" applyFont="1" applyFill="1" applyBorder="1" applyAlignment="1">
      <alignment horizontal="right"/>
      <protection/>
    </xf>
    <xf numFmtId="0" fontId="12" fillId="37" borderId="46" xfId="189" applyFont="1" applyFill="1" applyBorder="1" applyAlignment="1">
      <alignment horizontal="right"/>
      <protection/>
    </xf>
    <xf numFmtId="0" fontId="12" fillId="37" borderId="50" xfId="189" applyFont="1" applyFill="1" applyBorder="1" applyAlignment="1">
      <alignment horizontal="right"/>
      <protection/>
    </xf>
    <xf numFmtId="39" fontId="12" fillId="37" borderId="28" xfId="189" applyNumberFormat="1" applyFont="1" applyFill="1" applyBorder="1" applyAlignment="1" applyProtection="1">
      <alignment horizontal="center" vertical="center" wrapText="1"/>
      <protection/>
    </xf>
    <xf numFmtId="39" fontId="12" fillId="37" borderId="13" xfId="189" applyNumberFormat="1" applyFont="1" applyFill="1" applyBorder="1" applyAlignment="1" applyProtection="1">
      <alignment horizontal="center" vertical="center"/>
      <protection/>
    </xf>
    <xf numFmtId="39" fontId="12" fillId="37" borderId="25" xfId="189" applyNumberFormat="1" applyFont="1" applyFill="1" applyBorder="1" applyAlignment="1" applyProtection="1">
      <alignment horizontal="center" vertical="center"/>
      <protection/>
    </xf>
    <xf numFmtId="39" fontId="12" fillId="37" borderId="53" xfId="189" applyNumberFormat="1" applyFont="1" applyFill="1" applyBorder="1" applyAlignment="1" applyProtection="1">
      <alignment horizontal="center" vertical="center"/>
      <protection/>
    </xf>
    <xf numFmtId="39" fontId="12" fillId="37" borderId="50" xfId="189" applyNumberFormat="1" applyFont="1" applyFill="1" applyBorder="1" applyAlignment="1" applyProtection="1">
      <alignment horizontal="center" vertical="center" wrapText="1"/>
      <protection/>
    </xf>
    <xf numFmtId="39" fontId="12" fillId="37" borderId="46" xfId="189" applyNumberFormat="1" applyFont="1" applyFill="1" applyBorder="1" applyAlignment="1" applyProtection="1">
      <alignment horizontal="center" vertical="center"/>
      <protection/>
    </xf>
    <xf numFmtId="39" fontId="12" fillId="37" borderId="50" xfId="189" applyNumberFormat="1" applyFont="1" applyFill="1" applyBorder="1" applyAlignment="1" applyProtection="1" quotePrefix="1">
      <alignment horizontal="center"/>
      <protection/>
    </xf>
    <xf numFmtId="39" fontId="12" fillId="37" borderId="46" xfId="189" applyNumberFormat="1" applyFont="1" applyFill="1" applyBorder="1" applyAlignment="1" applyProtection="1" quotePrefix="1">
      <alignment horizontal="center"/>
      <protection/>
    </xf>
    <xf numFmtId="39" fontId="12" fillId="37" borderId="53" xfId="189" applyNumberFormat="1" applyFont="1" applyFill="1" applyBorder="1" applyAlignment="1" applyProtection="1" quotePrefix="1">
      <alignment horizontal="center"/>
      <protection/>
    </xf>
    <xf numFmtId="0" fontId="8" fillId="37" borderId="67" xfId="189" applyFont="1" applyFill="1" applyBorder="1">
      <alignment/>
      <protection/>
    </xf>
    <xf numFmtId="0" fontId="13" fillId="0" borderId="0" xfId="189" applyFont="1" applyAlignment="1">
      <alignment horizontal="right"/>
      <protection/>
    </xf>
    <xf numFmtId="39" fontId="12" fillId="0" borderId="0" xfId="189" applyNumberFormat="1" applyFont="1" applyAlignment="1" applyProtection="1">
      <alignment horizontal="center"/>
      <protection/>
    </xf>
    <xf numFmtId="0" fontId="2" fillId="0" borderId="0" xfId="127">
      <alignment/>
      <protection/>
    </xf>
    <xf numFmtId="43" fontId="2" fillId="0" borderId="0" xfId="127" applyNumberFormat="1">
      <alignment/>
      <protection/>
    </xf>
    <xf numFmtId="0" fontId="8" fillId="0" borderId="0" xfId="127" applyFont="1" applyFill="1" applyBorder="1">
      <alignment/>
      <protection/>
    </xf>
    <xf numFmtId="43" fontId="12" fillId="0" borderId="62" xfId="44" applyFont="1" applyBorder="1" applyAlignment="1" quotePrefix="1">
      <alignment horizontal="center"/>
    </xf>
    <xf numFmtId="169" fontId="12" fillId="0" borderId="61" xfId="44" applyNumberFormat="1" applyFont="1" applyBorder="1" applyAlignment="1">
      <alignment/>
    </xf>
    <xf numFmtId="2" fontId="12" fillId="0" borderId="55" xfId="176" applyNumberFormat="1" applyFont="1" applyBorder="1">
      <alignment/>
      <protection/>
    </xf>
    <xf numFmtId="179" fontId="12" fillId="0" borderId="61" xfId="176" applyNumberFormat="1" applyFont="1" applyFill="1" applyBorder="1">
      <alignment/>
      <protection/>
    </xf>
    <xf numFmtId="169" fontId="12" fillId="0" borderId="23" xfId="44" applyNumberFormat="1" applyFont="1" applyBorder="1" applyAlignment="1">
      <alignment/>
    </xf>
    <xf numFmtId="180" fontId="12" fillId="0" borderId="56" xfId="176" applyNumberFormat="1" applyFont="1" applyBorder="1">
      <alignment/>
      <protection/>
    </xf>
    <xf numFmtId="179" fontId="12" fillId="0" borderId="23" xfId="176" applyNumberFormat="1" applyFont="1" applyFill="1" applyBorder="1">
      <alignment/>
      <protection/>
    </xf>
    <xf numFmtId="0" fontId="12" fillId="0" borderId="31" xfId="127" applyFont="1" applyBorder="1" applyAlignment="1" applyProtection="1">
      <alignment horizontal="left" vertical="center"/>
      <protection/>
    </xf>
    <xf numFmtId="180" fontId="8" fillId="0" borderId="16" xfId="127" applyNumberFormat="1" applyFont="1" applyBorder="1">
      <alignment/>
      <protection/>
    </xf>
    <xf numFmtId="179" fontId="8" fillId="0" borderId="15" xfId="127" applyNumberFormat="1" applyFont="1" applyBorder="1">
      <alignment/>
      <protection/>
    </xf>
    <xf numFmtId="180" fontId="8" fillId="0" borderId="48" xfId="176" applyNumberFormat="1" applyFont="1" applyBorder="1">
      <alignment/>
      <protection/>
    </xf>
    <xf numFmtId="179" fontId="8" fillId="0" borderId="11" xfId="176" applyNumberFormat="1" applyFont="1" applyBorder="1">
      <alignment/>
      <protection/>
    </xf>
    <xf numFmtId="180" fontId="8" fillId="0" borderId="18" xfId="176" applyNumberFormat="1" applyFont="1" applyFill="1" applyBorder="1">
      <alignment/>
      <protection/>
    </xf>
    <xf numFmtId="179" fontId="8" fillId="0" borderId="11" xfId="176" applyNumberFormat="1" applyFont="1" applyFill="1" applyBorder="1">
      <alignment/>
      <protection/>
    </xf>
    <xf numFmtId="180" fontId="8" fillId="0" borderId="11" xfId="176" applyNumberFormat="1" applyFont="1" applyFill="1" applyBorder="1">
      <alignment/>
      <protection/>
    </xf>
    <xf numFmtId="0" fontId="8" fillId="0" borderId="12" xfId="127" applyFont="1" applyFill="1" applyBorder="1">
      <alignment/>
      <protection/>
    </xf>
    <xf numFmtId="180" fontId="8" fillId="0" borderId="0" xfId="176" applyNumberFormat="1" applyFont="1" applyBorder="1">
      <alignment/>
      <protection/>
    </xf>
    <xf numFmtId="179" fontId="8" fillId="0" borderId="15" xfId="176" applyNumberFormat="1" applyFont="1" applyBorder="1">
      <alignment/>
      <protection/>
    </xf>
    <xf numFmtId="180" fontId="8" fillId="0" borderId="16" xfId="176" applyNumberFormat="1" applyFont="1" applyFill="1" applyBorder="1">
      <alignment/>
      <protection/>
    </xf>
    <xf numFmtId="179" fontId="8" fillId="0" borderId="15" xfId="176" applyNumberFormat="1" applyFont="1" applyFill="1" applyBorder="1">
      <alignment/>
      <protection/>
    </xf>
    <xf numFmtId="180" fontId="8" fillId="0" borderId="15" xfId="176" applyNumberFormat="1" applyFont="1" applyFill="1" applyBorder="1">
      <alignment/>
      <protection/>
    </xf>
    <xf numFmtId="0" fontId="8" fillId="0" borderId="10" xfId="127" applyFont="1" applyFill="1" applyBorder="1">
      <alignment/>
      <protection/>
    </xf>
    <xf numFmtId="180" fontId="8" fillId="0" borderId="37" xfId="176" applyNumberFormat="1" applyFont="1" applyFill="1" applyBorder="1">
      <alignment/>
      <protection/>
    </xf>
    <xf numFmtId="179" fontId="8" fillId="0" borderId="15" xfId="91" applyNumberFormat="1" applyFont="1" applyBorder="1" applyAlignment="1">
      <alignment/>
    </xf>
    <xf numFmtId="179" fontId="8" fillId="0" borderId="15" xfId="91" applyNumberFormat="1" applyFont="1" applyBorder="1" applyAlignment="1">
      <alignment/>
    </xf>
    <xf numFmtId="164" fontId="2" fillId="0" borderId="0" xfId="127" applyNumberFormat="1">
      <alignment/>
      <protection/>
    </xf>
    <xf numFmtId="179" fontId="8" fillId="0" borderId="15" xfId="176" applyNumberFormat="1" applyFont="1" applyFill="1" applyBorder="1" applyAlignment="1">
      <alignment/>
      <protection/>
    </xf>
    <xf numFmtId="0" fontId="12" fillId="35" borderId="51" xfId="127" applyFont="1" applyFill="1" applyBorder="1">
      <alignment/>
      <protection/>
    </xf>
    <xf numFmtId="0" fontId="12" fillId="35" borderId="13" xfId="127" applyFont="1" applyFill="1" applyBorder="1">
      <alignment/>
      <protection/>
    </xf>
    <xf numFmtId="0" fontId="12" fillId="35" borderId="48" xfId="127" applyFont="1" applyFill="1" applyBorder="1">
      <alignment/>
      <protection/>
    </xf>
    <xf numFmtId="0" fontId="12" fillId="35" borderId="11" xfId="127" applyFont="1" applyFill="1" applyBorder="1">
      <alignment/>
      <protection/>
    </xf>
    <xf numFmtId="0" fontId="12" fillId="35" borderId="49" xfId="127" applyFont="1" applyFill="1" applyBorder="1">
      <alignment/>
      <protection/>
    </xf>
    <xf numFmtId="0" fontId="13" fillId="0" borderId="55" xfId="127" applyFont="1" applyBorder="1" applyAlignment="1">
      <alignment horizontal="right"/>
      <protection/>
    </xf>
    <xf numFmtId="0" fontId="12" fillId="0" borderId="0" xfId="189" applyFont="1" applyFill="1" applyAlignment="1">
      <alignment vertical="center"/>
      <protection/>
    </xf>
    <xf numFmtId="0" fontId="2" fillId="0" borderId="0" xfId="127" applyFont="1" applyFill="1">
      <alignment/>
      <protection/>
    </xf>
    <xf numFmtId="0" fontId="34" fillId="0" borderId="0" xfId="127" applyFont="1" applyFill="1" applyAlignment="1" quotePrefix="1">
      <alignment horizontal="left"/>
      <protection/>
    </xf>
    <xf numFmtId="0" fontId="2" fillId="0" borderId="0" xfId="127" applyFont="1" applyFill="1" applyBorder="1">
      <alignment/>
      <protection/>
    </xf>
    <xf numFmtId="0" fontId="8" fillId="0" borderId="0" xfId="127" applyFont="1" applyFill="1" applyBorder="1" applyAlignment="1" quotePrefix="1">
      <alignment horizontal="left"/>
      <protection/>
    </xf>
    <xf numFmtId="0" fontId="12" fillId="0" borderId="0" xfId="127" applyFont="1" applyFill="1" applyBorder="1" applyAlignment="1">
      <alignment vertical="center"/>
      <protection/>
    </xf>
    <xf numFmtId="0" fontId="12" fillId="0" borderId="0" xfId="127" applyFont="1" applyFill="1" applyBorder="1" applyAlignment="1">
      <alignment horizontal="left" vertical="center"/>
      <protection/>
    </xf>
    <xf numFmtId="0" fontId="12" fillId="0" borderId="0" xfId="127" applyFont="1" applyFill="1" applyBorder="1">
      <alignment/>
      <protection/>
    </xf>
    <xf numFmtId="0" fontId="8" fillId="0" borderId="0" xfId="127" applyFont="1" applyFill="1" applyBorder="1" applyAlignment="1">
      <alignment vertical="center"/>
      <protection/>
    </xf>
    <xf numFmtId="0" fontId="8" fillId="0" borderId="0" xfId="127" applyFont="1" applyFill="1" applyBorder="1" applyAlignment="1" quotePrefix="1">
      <alignment horizontal="left" vertical="center"/>
      <protection/>
    </xf>
    <xf numFmtId="0" fontId="8" fillId="0" borderId="0" xfId="127" applyFont="1" applyFill="1" applyBorder="1" applyAlignment="1">
      <alignment horizontal="left"/>
      <protection/>
    </xf>
    <xf numFmtId="2" fontId="2" fillId="0" borderId="0" xfId="127" applyNumberFormat="1" applyFont="1" applyFill="1">
      <alignment/>
      <protection/>
    </xf>
    <xf numFmtId="0" fontId="8" fillId="0" borderId="0" xfId="127" applyFont="1" applyFill="1" applyAlignment="1">
      <alignment horizontal="left"/>
      <protection/>
    </xf>
    <xf numFmtId="2" fontId="8" fillId="0" borderId="0" xfId="127" applyNumberFormat="1" applyFont="1" applyFill="1" applyBorder="1" applyAlignment="1">
      <alignment horizontal="center"/>
      <protection/>
    </xf>
    <xf numFmtId="0" fontId="8" fillId="0" borderId="0" xfId="127" applyFont="1" applyFill="1" applyBorder="1" applyAlignment="1">
      <alignment horizontal="center"/>
      <protection/>
    </xf>
    <xf numFmtId="0" fontId="12" fillId="0" borderId="0" xfId="127" applyFont="1" applyFill="1" applyBorder="1" applyAlignment="1">
      <alignment/>
      <protection/>
    </xf>
    <xf numFmtId="0" fontId="12" fillId="0" borderId="0" xfId="127" applyFont="1" applyBorder="1">
      <alignment/>
      <protection/>
    </xf>
    <xf numFmtId="2" fontId="8" fillId="0" borderId="65" xfId="127" applyNumberFormat="1" applyFont="1" applyFill="1" applyBorder="1" applyAlignment="1">
      <alignment horizontal="center"/>
      <protection/>
    </xf>
    <xf numFmtId="2" fontId="8" fillId="0" borderId="66" xfId="127" applyNumberFormat="1" applyFont="1" applyFill="1" applyBorder="1" applyAlignment="1">
      <alignment horizontal="center"/>
      <protection/>
    </xf>
    <xf numFmtId="2" fontId="8" fillId="33" borderId="66" xfId="127" applyNumberFormat="1" applyFont="1" applyFill="1" applyBorder="1" applyAlignment="1">
      <alignment horizontal="center"/>
      <protection/>
    </xf>
    <xf numFmtId="0" fontId="12" fillId="0" borderId="66" xfId="127" applyFont="1" applyFill="1" applyBorder="1" applyAlignment="1">
      <alignment/>
      <protection/>
    </xf>
    <xf numFmtId="0" fontId="12" fillId="0" borderId="68" xfId="127" applyFont="1" applyBorder="1">
      <alignment/>
      <protection/>
    </xf>
    <xf numFmtId="2" fontId="8" fillId="0" borderId="14" xfId="127" applyNumberFormat="1" applyFont="1" applyFill="1" applyBorder="1" applyAlignment="1">
      <alignment horizontal="center"/>
      <protection/>
    </xf>
    <xf numFmtId="2" fontId="8" fillId="0" borderId="46" xfId="127" applyNumberFormat="1" applyFont="1" applyFill="1" applyBorder="1" applyAlignment="1">
      <alignment horizontal="center"/>
      <protection/>
    </xf>
    <xf numFmtId="2" fontId="8" fillId="0" borderId="26" xfId="127" applyNumberFormat="1" applyFont="1" applyFill="1" applyBorder="1" applyAlignment="1">
      <alignment horizontal="center"/>
      <protection/>
    </xf>
    <xf numFmtId="2" fontId="21" fillId="0" borderId="46" xfId="44" applyNumberFormat="1" applyFont="1" applyFill="1" applyBorder="1" applyAlignment="1" applyProtection="1">
      <alignment horizontal="center"/>
      <protection/>
    </xf>
    <xf numFmtId="2" fontId="8" fillId="33" borderId="46" xfId="127" applyNumberFormat="1" applyFont="1" applyFill="1" applyBorder="1" applyAlignment="1">
      <alignment horizontal="center"/>
      <protection/>
    </xf>
    <xf numFmtId="0" fontId="12" fillId="0" borderId="46" xfId="127" applyFont="1" applyFill="1" applyBorder="1" applyAlignment="1">
      <alignment vertical="top" wrapText="1"/>
      <protection/>
    </xf>
    <xf numFmtId="0" fontId="12" fillId="0" borderId="69" xfId="127" applyFont="1" applyBorder="1">
      <alignment/>
      <protection/>
    </xf>
    <xf numFmtId="2" fontId="21" fillId="0" borderId="46" xfId="71" applyNumberFormat="1" applyFont="1" applyFill="1" applyBorder="1" applyAlignment="1" applyProtection="1">
      <alignment horizontal="center"/>
      <protection/>
    </xf>
    <xf numFmtId="0" fontId="8" fillId="0" borderId="46" xfId="127" applyFont="1" applyFill="1" applyBorder="1" applyAlignment="1">
      <alignment vertical="center"/>
      <protection/>
    </xf>
    <xf numFmtId="0" fontId="8" fillId="0" borderId="46" xfId="127" applyFont="1" applyFill="1" applyBorder="1" applyAlignment="1" quotePrefix="1">
      <alignment horizontal="left" vertical="center"/>
      <protection/>
    </xf>
    <xf numFmtId="0" fontId="8" fillId="0" borderId="48" xfId="127" applyFont="1" applyFill="1" applyBorder="1" applyAlignment="1" quotePrefix="1">
      <alignment horizontal="left" vertical="center"/>
      <protection/>
    </xf>
    <xf numFmtId="0" fontId="12" fillId="0" borderId="69" xfId="127" applyFont="1" applyFill="1" applyBorder="1" applyAlignment="1">
      <alignment vertical="center"/>
      <protection/>
    </xf>
    <xf numFmtId="2" fontId="8" fillId="0" borderId="54" xfId="127" applyNumberFormat="1" applyFont="1" applyFill="1" applyBorder="1" applyAlignment="1">
      <alignment horizontal="center"/>
      <protection/>
    </xf>
    <xf numFmtId="0" fontId="8" fillId="0" borderId="48" xfId="127" applyFont="1" applyFill="1" applyBorder="1">
      <alignment/>
      <protection/>
    </xf>
    <xf numFmtId="0" fontId="8" fillId="0" borderId="17" xfId="127" applyFont="1" applyFill="1" applyBorder="1">
      <alignment/>
      <protection/>
    </xf>
    <xf numFmtId="165" fontId="8" fillId="0" borderId="0" xfId="127" applyNumberFormat="1" applyFont="1" applyFill="1" applyBorder="1" applyAlignment="1">
      <alignment horizontal="center"/>
      <protection/>
    </xf>
    <xf numFmtId="0" fontId="2" fillId="0" borderId="0" xfId="127" applyFont="1" applyFill="1" applyAlignment="1">
      <alignment vertical="center"/>
      <protection/>
    </xf>
    <xf numFmtId="165" fontId="8" fillId="0" borderId="54" xfId="127" applyNumberFormat="1" applyFont="1" applyFill="1" applyBorder="1" applyAlignment="1">
      <alignment horizontal="center"/>
      <protection/>
    </xf>
    <xf numFmtId="0" fontId="12" fillId="0" borderId="17" xfId="127" applyFont="1" applyFill="1" applyBorder="1">
      <alignment/>
      <protection/>
    </xf>
    <xf numFmtId="0" fontId="34" fillId="0" borderId="54" xfId="127" applyFont="1" applyFill="1" applyBorder="1" applyAlignment="1">
      <alignment horizontal="center"/>
      <protection/>
    </xf>
    <xf numFmtId="0" fontId="34" fillId="0" borderId="0" xfId="127" applyFont="1" applyFill="1" applyBorder="1" applyAlignment="1">
      <alignment horizontal="center"/>
      <protection/>
    </xf>
    <xf numFmtId="0" fontId="34" fillId="0" borderId="51" xfId="127" applyFont="1" applyFill="1" applyBorder="1" applyAlignment="1">
      <alignment horizontal="center"/>
      <protection/>
    </xf>
    <xf numFmtId="0" fontId="34" fillId="0" borderId="48" xfId="127" applyFont="1" applyFill="1" applyBorder="1" applyAlignment="1">
      <alignment horizontal="center"/>
      <protection/>
    </xf>
    <xf numFmtId="164" fontId="8" fillId="0" borderId="48" xfId="127" applyNumberFormat="1" applyFont="1" applyFill="1" applyBorder="1" applyAlignment="1">
      <alignment horizontal="center"/>
      <protection/>
    </xf>
    <xf numFmtId="0" fontId="8" fillId="0" borderId="70" xfId="127" applyFont="1" applyFill="1" applyBorder="1">
      <alignment/>
      <protection/>
    </xf>
    <xf numFmtId="164" fontId="34" fillId="0" borderId="54" xfId="127" applyNumberFormat="1" applyFont="1" applyFill="1" applyBorder="1" applyAlignment="1">
      <alignment horizontal="center"/>
      <protection/>
    </xf>
    <xf numFmtId="164" fontId="34" fillId="0" borderId="0" xfId="127" applyNumberFormat="1" applyFont="1" applyFill="1" applyBorder="1" applyAlignment="1">
      <alignment horizontal="center"/>
      <protection/>
    </xf>
    <xf numFmtId="164" fontId="8" fillId="33" borderId="0" xfId="127" applyNumberFormat="1" applyFont="1" applyFill="1" applyBorder="1" applyAlignment="1">
      <alignment horizontal="center"/>
      <protection/>
    </xf>
    <xf numFmtId="164" fontId="8" fillId="0" borderId="54" xfId="127" applyNumberFormat="1" applyFont="1" applyFill="1" applyBorder="1" applyAlignment="1">
      <alignment horizontal="center"/>
      <protection/>
    </xf>
    <xf numFmtId="164" fontId="8" fillId="0" borderId="0" xfId="127" applyNumberFormat="1" applyFont="1" applyFill="1" applyBorder="1" applyAlignment="1">
      <alignment horizontal="center"/>
      <protection/>
    </xf>
    <xf numFmtId="0" fontId="2" fillId="0" borderId="54" xfId="127" applyFont="1" applyFill="1" applyBorder="1">
      <alignment/>
      <protection/>
    </xf>
    <xf numFmtId="0" fontId="8" fillId="0" borderId="0" xfId="127" applyFont="1" applyFill="1" applyBorder="1" applyAlignment="1">
      <alignment horizontal="left" indent="2"/>
      <protection/>
    </xf>
    <xf numFmtId="0" fontId="12" fillId="35" borderId="51" xfId="127" applyFont="1" applyFill="1" applyBorder="1" applyAlignment="1">
      <alignment horizontal="center"/>
      <protection/>
    </xf>
    <xf numFmtId="0" fontId="12" fillId="35" borderId="48" xfId="127" applyFont="1" applyFill="1" applyBorder="1" applyAlignment="1">
      <alignment horizontal="center"/>
      <protection/>
    </xf>
    <xf numFmtId="0" fontId="12" fillId="35" borderId="71" xfId="127" applyFont="1" applyFill="1" applyBorder="1" applyAlignment="1">
      <alignment horizontal="center"/>
      <protection/>
    </xf>
    <xf numFmtId="0" fontId="12" fillId="35" borderId="44" xfId="127" applyFont="1" applyFill="1" applyBorder="1" applyAlignment="1">
      <alignment horizontal="center"/>
      <protection/>
    </xf>
    <xf numFmtId="0" fontId="12" fillId="35" borderId="44" xfId="127" applyNumberFormat="1" applyFont="1" applyFill="1" applyBorder="1" applyAlignment="1">
      <alignment horizontal="center"/>
      <protection/>
    </xf>
    <xf numFmtId="0" fontId="13" fillId="0" borderId="55" xfId="127" applyFont="1" applyFill="1" applyBorder="1" applyAlignment="1">
      <alignment horizontal="right"/>
      <protection/>
    </xf>
    <xf numFmtId="49" fontId="12" fillId="0" borderId="55" xfId="127" applyNumberFormat="1" applyFont="1" applyFill="1" applyBorder="1" applyAlignment="1">
      <alignment horizontal="center"/>
      <protection/>
    </xf>
    <xf numFmtId="0" fontId="8" fillId="0" borderId="0" xfId="127" applyFont="1" applyFill="1" applyAlignment="1" quotePrefix="1">
      <alignment horizontal="left"/>
      <protection/>
    </xf>
    <xf numFmtId="0" fontId="8" fillId="0" borderId="0" xfId="127" applyFont="1" applyFill="1">
      <alignment/>
      <protection/>
    </xf>
    <xf numFmtId="0" fontId="8" fillId="0" borderId="0" xfId="127" applyFont="1" applyFill="1" applyBorder="1" applyAlignment="1">
      <alignment horizontal="right"/>
      <protection/>
    </xf>
    <xf numFmtId="0" fontId="3" fillId="0" borderId="0" xfId="127" applyFont="1" applyFill="1">
      <alignment/>
      <protection/>
    </xf>
    <xf numFmtId="0" fontId="12" fillId="0" borderId="49" xfId="127" applyFont="1" applyFill="1" applyBorder="1">
      <alignment/>
      <protection/>
    </xf>
    <xf numFmtId="0" fontId="12" fillId="0" borderId="48" xfId="127" applyFont="1" applyFill="1" applyBorder="1" applyAlignment="1">
      <alignment horizontal="left"/>
      <protection/>
    </xf>
    <xf numFmtId="0" fontId="12" fillId="0" borderId="47" xfId="127" applyFont="1" applyFill="1" applyBorder="1">
      <alignment/>
      <protection/>
    </xf>
    <xf numFmtId="0" fontId="8" fillId="0" borderId="49" xfId="127" applyFont="1" applyFill="1" applyBorder="1">
      <alignment/>
      <protection/>
    </xf>
    <xf numFmtId="0" fontId="8" fillId="0" borderId="48" xfId="127" applyFont="1" applyFill="1" applyBorder="1" applyAlignment="1" quotePrefix="1">
      <alignment horizontal="left"/>
      <protection/>
    </xf>
    <xf numFmtId="0" fontId="8" fillId="0" borderId="47" xfId="127" applyFont="1" applyFill="1" applyBorder="1">
      <alignment/>
      <protection/>
    </xf>
    <xf numFmtId="0" fontId="8" fillId="0" borderId="38" xfId="127" applyFont="1" applyFill="1" applyBorder="1">
      <alignment/>
      <protection/>
    </xf>
    <xf numFmtId="0" fontId="8" fillId="0" borderId="37" xfId="127" applyFont="1" applyFill="1" applyBorder="1">
      <alignment/>
      <protection/>
    </xf>
    <xf numFmtId="0" fontId="12" fillId="0" borderId="37" xfId="127" applyFont="1" applyFill="1" applyBorder="1">
      <alignment/>
      <protection/>
    </xf>
    <xf numFmtId="0" fontId="8" fillId="0" borderId="50" xfId="127" applyFont="1" applyFill="1" applyBorder="1">
      <alignment/>
      <protection/>
    </xf>
    <xf numFmtId="0" fontId="8" fillId="0" borderId="46" xfId="127" applyFont="1" applyFill="1" applyBorder="1" applyAlignment="1" quotePrefix="1">
      <alignment horizontal="left"/>
      <protection/>
    </xf>
    <xf numFmtId="0" fontId="12" fillId="0" borderId="53" xfId="127" applyFont="1" applyFill="1" applyBorder="1">
      <alignment/>
      <protection/>
    </xf>
    <xf numFmtId="0" fontId="8" fillId="0" borderId="27" xfId="127" applyFont="1" applyFill="1" applyBorder="1">
      <alignment/>
      <protection/>
    </xf>
    <xf numFmtId="0" fontId="8" fillId="0" borderId="26" xfId="127" applyFont="1" applyFill="1" applyBorder="1">
      <alignment/>
      <protection/>
    </xf>
    <xf numFmtId="0" fontId="12" fillId="0" borderId="24" xfId="127" applyFont="1" applyFill="1" applyBorder="1">
      <alignment/>
      <protection/>
    </xf>
    <xf numFmtId="0" fontId="2" fillId="0" borderId="0" xfId="127" applyFont="1" applyFill="1" applyAlignment="1">
      <alignment horizontal="center"/>
      <protection/>
    </xf>
    <xf numFmtId="0" fontId="12" fillId="0" borderId="0" xfId="127" applyFont="1" applyFill="1" applyAlignment="1">
      <alignment horizontal="center"/>
      <protection/>
    </xf>
    <xf numFmtId="0" fontId="33" fillId="0" borderId="0" xfId="127" applyFont="1" applyAlignment="1">
      <alignment horizontal="center" vertical="center"/>
      <protection/>
    </xf>
    <xf numFmtId="0" fontId="32" fillId="0" borderId="0" xfId="127" applyFont="1" applyAlignment="1">
      <alignment horizontal="center" vertical="center"/>
      <protection/>
    </xf>
    <xf numFmtId="2" fontId="6" fillId="0" borderId="0" xfId="127" applyNumberFormat="1" applyFont="1" applyBorder="1">
      <alignment/>
      <protection/>
    </xf>
    <xf numFmtId="0" fontId="32" fillId="0" borderId="0" xfId="127" applyFont="1" applyBorder="1" applyAlignment="1">
      <alignment horizontal="center" vertical="center"/>
      <protection/>
    </xf>
    <xf numFmtId="0" fontId="8" fillId="0" borderId="0" xfId="127" applyFont="1" applyBorder="1" applyAlignment="1" applyProtection="1">
      <alignment horizontal="center" vertical="center"/>
      <protection/>
    </xf>
    <xf numFmtId="0" fontId="6" fillId="0" borderId="0" xfId="127" applyFont="1" applyBorder="1">
      <alignment/>
      <protection/>
    </xf>
    <xf numFmtId="0" fontId="8" fillId="0" borderId="0" xfId="127" applyFont="1" applyBorder="1" applyAlignment="1" applyProtection="1" quotePrefix="1">
      <alignment horizontal="center" vertical="center"/>
      <protection/>
    </xf>
    <xf numFmtId="2" fontId="6" fillId="0" borderId="0" xfId="127" applyNumberFormat="1" applyFont="1" applyFill="1" applyBorder="1">
      <alignment/>
      <protection/>
    </xf>
    <xf numFmtId="2" fontId="35" fillId="0" borderId="0" xfId="127" applyNumberFormat="1" applyFont="1" applyBorder="1" applyAlignment="1">
      <alignment horizontal="right" vertical="center"/>
      <protection/>
    </xf>
    <xf numFmtId="2" fontId="7" fillId="0" borderId="0" xfId="127" applyNumberFormat="1" applyFont="1" applyFill="1" applyBorder="1">
      <alignment/>
      <protection/>
    </xf>
    <xf numFmtId="0" fontId="33" fillId="0" borderId="0" xfId="127" applyFont="1" applyFill="1" applyAlignment="1">
      <alignment horizontal="center" vertical="center"/>
      <protection/>
    </xf>
    <xf numFmtId="0" fontId="32" fillId="0" borderId="62" xfId="127" applyFont="1" applyFill="1" applyBorder="1" applyAlignment="1">
      <alignment horizontal="right" vertical="center"/>
      <protection/>
    </xf>
    <xf numFmtId="2" fontId="32" fillId="0" borderId="63" xfId="174" applyNumberFormat="1" applyFont="1" applyBorder="1" applyAlignment="1">
      <alignment horizontal="right" vertical="center"/>
      <protection/>
    </xf>
    <xf numFmtId="0" fontId="32" fillId="0" borderId="64" xfId="174" applyFont="1" applyBorder="1" applyAlignment="1">
      <alignment horizontal="right" vertical="center"/>
      <protection/>
    </xf>
    <xf numFmtId="0" fontId="32" fillId="0" borderId="62" xfId="174" applyFont="1" applyBorder="1" applyAlignment="1">
      <alignment horizontal="right" vertical="center"/>
      <protection/>
    </xf>
    <xf numFmtId="2" fontId="32" fillId="0" borderId="64" xfId="174" applyNumberFormat="1" applyFont="1" applyBorder="1" applyAlignment="1">
      <alignment horizontal="center" vertical="center"/>
      <protection/>
    </xf>
    <xf numFmtId="0" fontId="32" fillId="0" borderId="31" xfId="127" applyFont="1" applyFill="1" applyBorder="1" applyAlignment="1">
      <alignment horizontal="center" vertical="center"/>
      <protection/>
    </xf>
    <xf numFmtId="0" fontId="33" fillId="0" borderId="16" xfId="127" applyFont="1" applyFill="1" applyBorder="1" applyAlignment="1">
      <alignment horizontal="right" vertical="center"/>
      <protection/>
    </xf>
    <xf numFmtId="0" fontId="8" fillId="0" borderId="37" xfId="174" applyFont="1" applyBorder="1" applyAlignment="1" applyProtection="1">
      <alignment horizontal="right" vertical="center"/>
      <protection/>
    </xf>
    <xf numFmtId="0" fontId="8" fillId="0" borderId="47" xfId="174" applyFont="1" applyBorder="1" applyAlignment="1" applyProtection="1">
      <alignment horizontal="right" vertical="center"/>
      <protection/>
    </xf>
    <xf numFmtId="0" fontId="8" fillId="0" borderId="11" xfId="174" applyFont="1" applyBorder="1" applyAlignment="1" applyProtection="1">
      <alignment horizontal="right" vertical="center"/>
      <protection/>
    </xf>
    <xf numFmtId="0" fontId="8" fillId="0" borderId="49" xfId="174" applyFont="1" applyBorder="1" applyAlignment="1" applyProtection="1">
      <alignment horizontal="right" vertical="center"/>
      <protection/>
    </xf>
    <xf numFmtId="0" fontId="8" fillId="0" borderId="18" xfId="174" applyFont="1" applyBorder="1" applyAlignment="1" applyProtection="1">
      <alignment horizontal="right" vertical="center"/>
      <protection/>
    </xf>
    <xf numFmtId="2" fontId="8" fillId="0" borderId="47" xfId="174" applyNumberFormat="1" applyFont="1" applyBorder="1" applyAlignment="1" applyProtection="1">
      <alignment horizontal="right" vertical="center"/>
      <protection/>
    </xf>
    <xf numFmtId="2" fontId="8" fillId="0" borderId="49" xfId="174" applyNumberFormat="1" applyFont="1" applyBorder="1" applyAlignment="1" applyProtection="1">
      <alignment horizontal="right" vertical="center"/>
      <protection/>
    </xf>
    <xf numFmtId="2" fontId="8" fillId="0" borderId="49" xfId="174" applyNumberFormat="1" applyFont="1" applyBorder="1" applyAlignment="1" applyProtection="1">
      <alignment horizontal="center" vertical="center"/>
      <protection/>
    </xf>
    <xf numFmtId="0" fontId="8" fillId="0" borderId="12" xfId="127" applyFont="1" applyBorder="1" applyAlignment="1" applyProtection="1">
      <alignment horizontal="left" vertical="center"/>
      <protection/>
    </xf>
    <xf numFmtId="0" fontId="8" fillId="0" borderId="15" xfId="174" applyFont="1" applyBorder="1" applyAlignment="1" applyProtection="1">
      <alignment horizontal="right" vertical="center"/>
      <protection/>
    </xf>
    <xf numFmtId="0" fontId="8" fillId="0" borderId="38" xfId="174" applyFont="1" applyBorder="1" applyAlignment="1" applyProtection="1">
      <alignment horizontal="right" vertical="center"/>
      <protection/>
    </xf>
    <xf numFmtId="165" fontId="8" fillId="0" borderId="16" xfId="174" applyNumberFormat="1" applyFont="1" applyBorder="1" applyAlignment="1" applyProtection="1">
      <alignment horizontal="right" vertical="center"/>
      <protection/>
    </xf>
    <xf numFmtId="2" fontId="8" fillId="0" borderId="0" xfId="174" applyNumberFormat="1" applyFont="1" applyBorder="1" applyAlignment="1" applyProtection="1">
      <alignment horizontal="right" vertical="center"/>
      <protection/>
    </xf>
    <xf numFmtId="2" fontId="8" fillId="0" borderId="15" xfId="174" applyNumberFormat="1" applyFont="1" applyBorder="1" applyAlignment="1" applyProtection="1">
      <alignment horizontal="right" vertical="center"/>
      <protection/>
    </xf>
    <xf numFmtId="2" fontId="8" fillId="0" borderId="38" xfId="174" applyNumberFormat="1" applyFont="1" applyBorder="1" applyAlignment="1" applyProtection="1">
      <alignment horizontal="right" vertical="center"/>
      <protection/>
    </xf>
    <xf numFmtId="2" fontId="8" fillId="0" borderId="38" xfId="174" applyNumberFormat="1" applyFont="1" applyBorder="1" applyAlignment="1" applyProtection="1">
      <alignment horizontal="center" vertical="center"/>
      <protection/>
    </xf>
    <xf numFmtId="0" fontId="8" fillId="0" borderId="10" xfId="127" applyFont="1" applyBorder="1" applyAlignment="1" applyProtection="1">
      <alignment horizontal="left" vertical="center"/>
      <protection/>
    </xf>
    <xf numFmtId="165" fontId="33" fillId="0" borderId="16" xfId="127" applyNumberFormat="1" applyFont="1" applyFill="1" applyBorder="1" applyAlignment="1">
      <alignment horizontal="right" vertical="center"/>
      <protection/>
    </xf>
    <xf numFmtId="2" fontId="8" fillId="0" borderId="37" xfId="174" applyNumberFormat="1" applyFont="1" applyBorder="1" applyAlignment="1" applyProtection="1">
      <alignment horizontal="right" vertical="center"/>
      <protection/>
    </xf>
    <xf numFmtId="0" fontId="8" fillId="0" borderId="38" xfId="174" applyFont="1" applyBorder="1" applyAlignment="1" applyProtection="1" quotePrefix="1">
      <alignment horizontal="right" vertical="center"/>
      <protection/>
    </xf>
    <xf numFmtId="165" fontId="8" fillId="0" borderId="16" xfId="174" applyNumberFormat="1" applyFont="1" applyBorder="1" applyAlignment="1" applyProtection="1" quotePrefix="1">
      <alignment horizontal="right" vertical="center"/>
      <protection/>
    </xf>
    <xf numFmtId="2" fontId="8" fillId="0" borderId="0" xfId="174" applyNumberFormat="1" applyFont="1" applyBorder="1" applyAlignment="1" applyProtection="1" quotePrefix="1">
      <alignment horizontal="right" vertical="center"/>
      <protection/>
    </xf>
    <xf numFmtId="2" fontId="8" fillId="0" borderId="15" xfId="174" applyNumberFormat="1" applyFont="1" applyBorder="1" applyAlignment="1" applyProtection="1" quotePrefix="1">
      <alignment horizontal="right" vertical="center"/>
      <protection/>
    </xf>
    <xf numFmtId="0" fontId="8" fillId="0" borderId="37" xfId="174" applyFont="1" applyBorder="1" applyAlignment="1" applyProtection="1" quotePrefix="1">
      <alignment horizontal="right" vertical="center"/>
      <protection/>
    </xf>
    <xf numFmtId="0" fontId="8" fillId="0" borderId="16" xfId="174" applyFont="1" applyBorder="1" applyAlignment="1" applyProtection="1" quotePrefix="1">
      <alignment horizontal="right" vertical="center"/>
      <protection/>
    </xf>
    <xf numFmtId="0" fontId="8" fillId="0" borderId="16" xfId="174" applyFont="1" applyBorder="1" applyAlignment="1" applyProtection="1">
      <alignment horizontal="right" vertical="center"/>
      <protection/>
    </xf>
    <xf numFmtId="2" fontId="33" fillId="0" borderId="16" xfId="127" applyNumberFormat="1" applyFont="1" applyFill="1" applyBorder="1" applyAlignment="1">
      <alignment horizontal="right" vertical="center"/>
      <protection/>
    </xf>
    <xf numFmtId="2" fontId="8" fillId="0" borderId="16" xfId="174" applyNumberFormat="1" applyFont="1" applyBorder="1" applyAlignment="1" applyProtection="1">
      <alignment horizontal="right" vertical="center"/>
      <protection/>
    </xf>
    <xf numFmtId="0" fontId="8" fillId="0" borderId="0" xfId="174" applyFont="1" applyBorder="1" applyAlignment="1" applyProtection="1" quotePrefix="1">
      <alignment horizontal="right" vertical="center"/>
      <protection/>
    </xf>
    <xf numFmtId="0" fontId="8" fillId="0" borderId="25" xfId="174" applyFont="1" applyBorder="1" applyAlignment="1" applyProtection="1" quotePrefix="1">
      <alignment horizontal="right" vertical="center"/>
      <protection/>
    </xf>
    <xf numFmtId="0" fontId="8" fillId="0" borderId="27" xfId="174" applyFont="1" applyBorder="1" applyAlignment="1" applyProtection="1" quotePrefix="1">
      <alignment horizontal="right" vertical="center"/>
      <protection/>
    </xf>
    <xf numFmtId="165" fontId="8" fillId="0" borderId="30" xfId="174" applyNumberFormat="1" applyFont="1" applyBorder="1" applyAlignment="1" applyProtection="1" quotePrefix="1">
      <alignment horizontal="right" vertical="center"/>
      <protection/>
    </xf>
    <xf numFmtId="165" fontId="8" fillId="0" borderId="26" xfId="174" applyNumberFormat="1" applyFont="1" applyBorder="1" applyAlignment="1" applyProtection="1" quotePrefix="1">
      <alignment horizontal="right" vertical="center"/>
      <protection/>
    </xf>
    <xf numFmtId="2" fontId="8" fillId="0" borderId="25" xfId="174" applyNumberFormat="1" applyFont="1" applyBorder="1" applyAlignment="1" applyProtection="1" quotePrefix="1">
      <alignment horizontal="right" vertical="center"/>
      <protection/>
    </xf>
    <xf numFmtId="2" fontId="8" fillId="0" borderId="27" xfId="174" applyNumberFormat="1" applyFont="1" applyBorder="1" applyAlignment="1" applyProtection="1">
      <alignment horizontal="right" vertical="center"/>
      <protection/>
    </xf>
    <xf numFmtId="2" fontId="8" fillId="0" borderId="27" xfId="174" applyNumberFormat="1" applyFont="1" applyBorder="1" applyAlignment="1" applyProtection="1">
      <alignment horizontal="center" vertical="center"/>
      <protection/>
    </xf>
    <xf numFmtId="0" fontId="8" fillId="0" borderId="29" xfId="127" applyFont="1" applyBorder="1" applyAlignment="1" applyProtection="1">
      <alignment horizontal="left" vertical="center"/>
      <protection/>
    </xf>
    <xf numFmtId="0" fontId="32" fillId="35" borderId="28" xfId="225" applyFont="1" applyFill="1" applyBorder="1" applyAlignment="1" quotePrefix="1">
      <alignment horizontal="center" vertical="center"/>
      <protection/>
    </xf>
    <xf numFmtId="0" fontId="12" fillId="35" borderId="53" xfId="225" applyFont="1" applyFill="1" applyBorder="1" applyAlignment="1" applyProtection="1">
      <alignment horizontal="center" vertical="center"/>
      <protection/>
    </xf>
    <xf numFmtId="0" fontId="12" fillId="35" borderId="13" xfId="225" applyFont="1" applyFill="1" applyBorder="1" applyAlignment="1" applyProtection="1">
      <alignment horizontal="center" vertical="center"/>
      <protection/>
    </xf>
    <xf numFmtId="0" fontId="12" fillId="35" borderId="50" xfId="225" applyFont="1" applyFill="1" applyBorder="1" applyAlignment="1" applyProtection="1">
      <alignment horizontal="center" vertical="center"/>
      <protection/>
    </xf>
    <xf numFmtId="0" fontId="12" fillId="35" borderId="28" xfId="225" applyFont="1" applyFill="1" applyBorder="1" applyAlignment="1" applyProtection="1" quotePrefix="1">
      <alignment horizontal="center" vertical="center"/>
      <protection/>
    </xf>
    <xf numFmtId="0" fontId="16" fillId="0" borderId="55" xfId="127" applyFont="1" applyBorder="1" applyAlignment="1">
      <alignment horizontal="right" vertical="center"/>
      <protection/>
    </xf>
    <xf numFmtId="0" fontId="8" fillId="0" borderId="0" xfId="127" applyFont="1" applyAlignment="1" applyProtection="1">
      <alignment horizontal="center" vertical="center"/>
      <protection/>
    </xf>
    <xf numFmtId="0" fontId="8" fillId="0" borderId="0" xfId="127" applyFont="1" applyAlignment="1">
      <alignment horizontal="center" vertical="center"/>
      <protection/>
    </xf>
    <xf numFmtId="0" fontId="12" fillId="0" borderId="0" xfId="127" applyFont="1" applyAlignment="1">
      <alignment horizontal="center" vertical="center"/>
      <protection/>
    </xf>
    <xf numFmtId="0" fontId="25" fillId="0" borderId="0" xfId="127" applyFont="1" applyAlignment="1">
      <alignment horizontal="center" vertical="center"/>
      <protection/>
    </xf>
    <xf numFmtId="0" fontId="12" fillId="35" borderId="53" xfId="226" applyFont="1" applyFill="1" applyBorder="1" applyAlignment="1">
      <alignment vertical="center" wrapText="1"/>
      <protection/>
    </xf>
    <xf numFmtId="0" fontId="12" fillId="35" borderId="13" xfId="226" applyFont="1" applyFill="1" applyBorder="1" applyAlignment="1">
      <alignment horizontal="center" vertical="center"/>
      <protection/>
    </xf>
    <xf numFmtId="0" fontId="2" fillId="0" borderId="0" xfId="189" applyFont="1" applyBorder="1">
      <alignment/>
      <protection/>
    </xf>
    <xf numFmtId="179" fontId="12" fillId="0" borderId="0" xfId="172" applyNumberFormat="1" applyFont="1" applyFill="1" applyBorder="1" applyAlignment="1">
      <alignment vertical="center"/>
      <protection/>
    </xf>
    <xf numFmtId="179" fontId="8" fillId="0" borderId="29" xfId="188" applyNumberFormat="1" applyFont="1" applyFill="1" applyBorder="1" applyAlignment="1" quotePrefix="1">
      <alignment horizontal="right"/>
      <protection/>
    </xf>
    <xf numFmtId="179" fontId="8" fillId="0" borderId="25" xfId="188" applyNumberFormat="1" applyFont="1" applyFill="1" applyBorder="1" applyAlignment="1" quotePrefix="1">
      <alignment/>
      <protection/>
    </xf>
    <xf numFmtId="2" fontId="8" fillId="0" borderId="15" xfId="188" applyNumberFormat="1" applyFont="1" applyFill="1" applyBorder="1" applyAlignment="1">
      <alignment/>
      <protection/>
    </xf>
    <xf numFmtId="179" fontId="8" fillId="0" borderId="15" xfId="188" applyNumberFormat="1" applyFont="1" applyFill="1" applyBorder="1" applyAlignment="1" quotePrefix="1">
      <alignment horizontal="right"/>
      <protection/>
    </xf>
    <xf numFmtId="0" fontId="8" fillId="0" borderId="15" xfId="188" applyFont="1" applyFill="1" applyBorder="1" applyAlignment="1">
      <alignment/>
      <protection/>
    </xf>
    <xf numFmtId="179" fontId="8" fillId="0" borderId="15" xfId="188" applyNumberFormat="1" applyFont="1" applyFill="1" applyBorder="1" applyAlignment="1">
      <alignment horizontal="right"/>
      <protection/>
    </xf>
    <xf numFmtId="179" fontId="8" fillId="0" borderId="15" xfId="188" applyNumberFormat="1" applyFont="1" applyFill="1" applyBorder="1">
      <alignment/>
      <protection/>
    </xf>
    <xf numFmtId="2" fontId="8" fillId="0" borderId="11" xfId="188" applyNumberFormat="1" applyFont="1" applyFill="1" applyBorder="1" applyAlignment="1">
      <alignment/>
      <protection/>
    </xf>
    <xf numFmtId="2" fontId="12" fillId="0" borderId="61" xfId="188" applyNumberFormat="1" applyFont="1" applyFill="1" applyBorder="1" applyAlignment="1">
      <alignment/>
      <protection/>
    </xf>
    <xf numFmtId="179" fontId="12" fillId="0" borderId="61" xfId="188" applyNumberFormat="1" applyFont="1" applyFill="1" applyBorder="1" applyAlignment="1">
      <alignment vertical="center"/>
      <protection/>
    </xf>
    <xf numFmtId="0" fontId="12" fillId="35" borderId="28" xfId="226" applyFont="1" applyFill="1" applyBorder="1" applyAlignment="1">
      <alignment vertical="center" wrapText="1"/>
      <protection/>
    </xf>
    <xf numFmtId="0" fontId="8" fillId="0" borderId="30" xfId="188" applyFont="1" applyFill="1" applyBorder="1" applyAlignment="1">
      <alignment/>
      <protection/>
    </xf>
    <xf numFmtId="2" fontId="8" fillId="0" borderId="16" xfId="188" applyNumberFormat="1" applyFont="1" applyFill="1" applyBorder="1" applyAlignment="1">
      <alignment/>
      <protection/>
    </xf>
    <xf numFmtId="0" fontId="8" fillId="0" borderId="16" xfId="188" applyFont="1" applyFill="1" applyBorder="1" applyAlignment="1">
      <alignment/>
      <protection/>
    </xf>
    <xf numFmtId="2" fontId="8" fillId="0" borderId="18" xfId="188" applyNumberFormat="1" applyFont="1" applyFill="1" applyBorder="1" applyAlignment="1">
      <alignment/>
      <protection/>
    </xf>
    <xf numFmtId="2" fontId="12" fillId="0" borderId="62" xfId="188" applyNumberFormat="1" applyFont="1" applyFill="1" applyBorder="1" applyAlignment="1">
      <alignment/>
      <protection/>
    </xf>
    <xf numFmtId="0" fontId="8" fillId="0" borderId="25" xfId="188" applyFont="1" applyFill="1" applyBorder="1" applyAlignment="1">
      <alignment horizontal="right"/>
      <protection/>
    </xf>
    <xf numFmtId="39" fontId="12" fillId="35" borderId="70" xfId="225" applyNumberFormat="1" applyFont="1" applyFill="1" applyBorder="1" applyAlignment="1" quotePrefix="1">
      <alignment horizontal="center" vertical="center"/>
      <protection/>
    </xf>
    <xf numFmtId="39" fontId="12" fillId="35" borderId="47" xfId="225" applyNumberFormat="1" applyFont="1" applyFill="1" applyBorder="1" applyAlignment="1" quotePrefix="1">
      <alignment horizontal="center" vertical="center"/>
      <protection/>
    </xf>
    <xf numFmtId="39" fontId="12" fillId="35" borderId="16" xfId="225" applyNumberFormat="1" applyFont="1" applyFill="1" applyBorder="1" applyAlignment="1" quotePrefix="1">
      <alignment horizontal="center" vertical="center"/>
      <protection/>
    </xf>
    <xf numFmtId="0" fontId="12" fillId="35" borderId="13" xfId="225" applyFont="1" applyFill="1" applyBorder="1" applyAlignment="1">
      <alignment horizontal="center" vertical="center"/>
      <protection/>
    </xf>
    <xf numFmtId="0" fontId="12" fillId="35" borderId="50" xfId="225" applyFont="1" applyFill="1" applyBorder="1" applyAlignment="1">
      <alignment horizontal="center" vertical="center" wrapText="1"/>
      <protection/>
    </xf>
    <xf numFmtId="0" fontId="12" fillId="35" borderId="53" xfId="225" applyFont="1" applyFill="1" applyBorder="1" applyAlignment="1">
      <alignment horizontal="center" vertical="center"/>
      <protection/>
    </xf>
    <xf numFmtId="0" fontId="12" fillId="35" borderId="53" xfId="225" applyFont="1" applyFill="1" applyBorder="1" applyAlignment="1">
      <alignment horizontal="center" vertical="center" wrapText="1"/>
      <protection/>
    </xf>
    <xf numFmtId="0" fontId="12" fillId="35" borderId="13" xfId="225" applyFont="1" applyFill="1" applyBorder="1" applyAlignment="1">
      <alignment horizontal="center" vertical="center" wrapText="1"/>
      <protection/>
    </xf>
    <xf numFmtId="0" fontId="12" fillId="35" borderId="52" xfId="225" applyFont="1" applyFill="1" applyBorder="1" applyAlignment="1">
      <alignment horizontal="center" vertical="center"/>
      <protection/>
    </xf>
    <xf numFmtId="179" fontId="32" fillId="0" borderId="37" xfId="168" applyNumberFormat="1" applyFont="1" applyFill="1" applyBorder="1" applyAlignment="1">
      <alignment vertical="center"/>
      <protection/>
    </xf>
    <xf numFmtId="179" fontId="32" fillId="0" borderId="0" xfId="168" applyNumberFormat="1" applyFont="1" applyFill="1" applyBorder="1" applyAlignment="1">
      <alignment vertical="center"/>
      <protection/>
    </xf>
    <xf numFmtId="181" fontId="32" fillId="0" borderId="0" xfId="168" applyNumberFormat="1" applyFont="1" applyFill="1" applyBorder="1" applyAlignment="1">
      <alignment vertical="center"/>
      <protection/>
    </xf>
    <xf numFmtId="179" fontId="12" fillId="0" borderId="72" xfId="172" applyNumberFormat="1" applyFont="1" applyFill="1" applyBorder="1" applyAlignment="1">
      <alignment vertical="center"/>
      <protection/>
    </xf>
    <xf numFmtId="0" fontId="12" fillId="38" borderId="43" xfId="189" applyFont="1" applyFill="1" applyBorder="1" applyAlignment="1">
      <alignment horizontal="center" vertical="center"/>
      <protection/>
    </xf>
    <xf numFmtId="0" fontId="12" fillId="0" borderId="73" xfId="189" applyFont="1" applyBorder="1" applyAlignment="1">
      <alignment horizontal="center" vertical="center"/>
      <protection/>
    </xf>
    <xf numFmtId="0" fontId="12" fillId="33" borderId="13" xfId="189" applyFont="1" applyFill="1" applyBorder="1" applyAlignment="1">
      <alignment horizontal="center" vertical="center"/>
      <protection/>
    </xf>
    <xf numFmtId="0" fontId="12" fillId="33" borderId="25" xfId="189" applyFont="1" applyFill="1" applyBorder="1" applyAlignment="1">
      <alignment horizontal="center" vertical="center"/>
      <protection/>
    </xf>
    <xf numFmtId="0" fontId="12" fillId="33" borderId="34" xfId="189" applyFont="1" applyFill="1" applyBorder="1" applyAlignment="1">
      <alignment horizontal="center" vertical="center"/>
      <protection/>
    </xf>
    <xf numFmtId="0" fontId="12" fillId="33" borderId="53" xfId="189" applyFont="1" applyFill="1" applyBorder="1" applyAlignment="1">
      <alignment horizontal="center" vertical="center"/>
      <protection/>
    </xf>
    <xf numFmtId="0" fontId="12" fillId="33" borderId="11" xfId="189" applyFont="1" applyFill="1" applyBorder="1" applyAlignment="1">
      <alignment horizontal="center" vertical="center"/>
      <protection/>
    </xf>
    <xf numFmtId="0" fontId="12" fillId="33" borderId="74" xfId="189" applyFont="1" applyFill="1" applyBorder="1" applyAlignment="1">
      <alignment horizontal="center" vertical="center"/>
      <protection/>
    </xf>
    <xf numFmtId="0" fontId="8" fillId="0" borderId="75" xfId="189" applyFont="1" applyBorder="1">
      <alignment/>
      <protection/>
    </xf>
    <xf numFmtId="164" fontId="8" fillId="0" borderId="13" xfId="189" applyNumberFormat="1" applyFont="1" applyFill="1" applyBorder="1" applyAlignment="1">
      <alignment horizontal="right"/>
      <protection/>
    </xf>
    <xf numFmtId="164" fontId="8" fillId="0" borderId="13" xfId="189" applyNumberFormat="1" applyFont="1" applyBorder="1" applyAlignment="1">
      <alignment horizontal="center"/>
      <protection/>
    </xf>
    <xf numFmtId="164" fontId="8" fillId="0" borderId="76" xfId="189" applyNumberFormat="1" applyFont="1" applyBorder="1" applyAlignment="1">
      <alignment horizontal="center"/>
      <protection/>
    </xf>
    <xf numFmtId="0" fontId="8" fillId="0" borderId="75" xfId="189" applyFont="1" applyFill="1" applyBorder="1">
      <alignment/>
      <protection/>
    </xf>
    <xf numFmtId="172" fontId="8" fillId="0" borderId="13" xfId="44" applyNumberFormat="1" applyFont="1" applyFill="1" applyBorder="1" applyAlignment="1">
      <alignment horizontal="right"/>
    </xf>
    <xf numFmtId="0" fontId="8" fillId="0" borderId="75" xfId="189" applyFont="1" applyBorder="1" applyAlignment="1">
      <alignment wrapText="1"/>
      <protection/>
    </xf>
    <xf numFmtId="0" fontId="8" fillId="0" borderId="75" xfId="189" applyFont="1" applyBorder="1" applyAlignment="1">
      <alignment horizontal="left" vertical="center"/>
      <protection/>
    </xf>
    <xf numFmtId="1" fontId="8" fillId="0" borderId="13" xfId="189" applyNumberFormat="1" applyFont="1" applyFill="1" applyBorder="1" applyAlignment="1">
      <alignment horizontal="right"/>
      <protection/>
    </xf>
    <xf numFmtId="164" fontId="8" fillId="0" borderId="13" xfId="189" applyNumberFormat="1" applyFont="1" applyBorder="1" applyAlignment="1" quotePrefix="1">
      <alignment horizontal="center"/>
      <protection/>
    </xf>
    <xf numFmtId="1" fontId="8" fillId="0" borderId="13" xfId="44" applyNumberFormat="1" applyFont="1" applyFill="1" applyBorder="1" applyAlignment="1">
      <alignment horizontal="right"/>
    </xf>
    <xf numFmtId="0" fontId="8" fillId="0" borderId="75" xfId="189" applyFont="1" applyBorder="1" applyAlignment="1">
      <alignment horizontal="left" vertical="center" wrapText="1"/>
      <protection/>
    </xf>
    <xf numFmtId="0" fontId="8" fillId="0" borderId="77" xfId="189" applyFont="1" applyFill="1" applyBorder="1" applyAlignment="1">
      <alignment horizontal="left" vertical="center" wrapText="1"/>
      <protection/>
    </xf>
    <xf numFmtId="164" fontId="8" fillId="0" borderId="78" xfId="189" applyNumberFormat="1" applyFont="1" applyFill="1" applyBorder="1" applyAlignment="1">
      <alignment horizontal="right"/>
      <protection/>
    </xf>
    <xf numFmtId="164" fontId="8" fillId="0" borderId="78" xfId="189" applyNumberFormat="1" applyFont="1" applyFill="1" applyBorder="1" applyAlignment="1">
      <alignment horizontal="center"/>
      <protection/>
    </xf>
    <xf numFmtId="164" fontId="8" fillId="0" borderId="79" xfId="189" applyNumberFormat="1" applyFont="1" applyBorder="1" applyAlignment="1">
      <alignment horizontal="center"/>
      <protection/>
    </xf>
    <xf numFmtId="0" fontId="33" fillId="0" borderId="0" xfId="189" applyFont="1">
      <alignment/>
      <protection/>
    </xf>
    <xf numFmtId="0" fontId="8" fillId="0" borderId="0" xfId="189" applyFont="1" applyBorder="1" applyAlignment="1">
      <alignment horizontal="left"/>
      <protection/>
    </xf>
    <xf numFmtId="2" fontId="8" fillId="0" borderId="0" xfId="189" applyNumberFormat="1" applyFont="1" applyBorder="1" applyAlignment="1" quotePrefix="1">
      <alignment horizontal="center"/>
      <protection/>
    </xf>
    <xf numFmtId="2" fontId="8" fillId="0" borderId="0" xfId="189" applyNumberFormat="1" applyFont="1">
      <alignment/>
      <protection/>
    </xf>
    <xf numFmtId="43" fontId="8" fillId="0" borderId="0" xfId="44" applyFont="1" applyAlignment="1">
      <alignment/>
    </xf>
    <xf numFmtId="0" fontId="8" fillId="0" borderId="77" xfId="189" applyFont="1" applyBorder="1" applyAlignment="1">
      <alignment horizontal="left" vertical="center" wrapText="1"/>
      <protection/>
    </xf>
    <xf numFmtId="164" fontId="8" fillId="39" borderId="78" xfId="189" applyNumberFormat="1" applyFont="1" applyFill="1" applyBorder="1">
      <alignment/>
      <protection/>
    </xf>
    <xf numFmtId="164" fontId="8" fillId="0" borderId="78" xfId="189" applyNumberFormat="1" applyFont="1" applyBorder="1" applyAlignment="1" quotePrefix="1">
      <alignment horizontal="center"/>
      <protection/>
    </xf>
    <xf numFmtId="164" fontId="8" fillId="0" borderId="79" xfId="189" applyNumberFormat="1" applyFont="1" applyBorder="1" applyAlignment="1" quotePrefix="1">
      <alignment horizontal="center"/>
      <protection/>
    </xf>
    <xf numFmtId="0" fontId="2" fillId="0" borderId="0" xfId="189">
      <alignment/>
      <protection/>
    </xf>
    <xf numFmtId="0" fontId="2" fillId="0" borderId="0" xfId="189" applyNumberFormat="1">
      <alignment/>
      <protection/>
    </xf>
    <xf numFmtId="0" fontId="12" fillId="35" borderId="13" xfId="189" applyFont="1" applyFill="1" applyBorder="1" applyAlignment="1">
      <alignment horizontal="center"/>
      <protection/>
    </xf>
    <xf numFmtId="0" fontId="12" fillId="35" borderId="13" xfId="138" applyFont="1" applyFill="1" applyBorder="1" applyAlignment="1">
      <alignment horizontal="center"/>
      <protection/>
    </xf>
    <xf numFmtId="0" fontId="12" fillId="35" borderId="13" xfId="189" applyFont="1" applyFill="1" applyBorder="1">
      <alignment/>
      <protection/>
    </xf>
    <xf numFmtId="0" fontId="12" fillId="0" borderId="13" xfId="189" applyFont="1" applyBorder="1">
      <alignment/>
      <protection/>
    </xf>
    <xf numFmtId="2" fontId="12" fillId="0" borderId="13" xfId="189" applyNumberFormat="1" applyFont="1" applyBorder="1">
      <alignment/>
      <protection/>
    </xf>
    <xf numFmtId="14" fontId="8" fillId="0" borderId="13" xfId="189" applyNumberFormat="1" applyFont="1" applyBorder="1">
      <alignment/>
      <protection/>
    </xf>
    <xf numFmtId="4" fontId="2" fillId="0" borderId="0" xfId="189" applyNumberFormat="1">
      <alignment/>
      <protection/>
    </xf>
    <xf numFmtId="0" fontId="8" fillId="0" borderId="13" xfId="189" applyFont="1" applyBorder="1" applyAlignment="1">
      <alignment horizontal="left" indent="2"/>
      <protection/>
    </xf>
    <xf numFmtId="2" fontId="8" fillId="0" borderId="13" xfId="189" applyNumberFormat="1" applyFont="1" applyBorder="1">
      <alignment/>
      <protection/>
    </xf>
    <xf numFmtId="14" fontId="8" fillId="0" borderId="13" xfId="189" applyNumberFormat="1" applyFont="1" applyBorder="1" applyAlignment="1" quotePrefix="1">
      <alignment horizontal="right"/>
      <protection/>
    </xf>
    <xf numFmtId="0" fontId="12" fillId="0" borderId="13" xfId="189" applyFont="1" applyBorder="1" applyAlignment="1">
      <alignment horizontal="left" vertical="center"/>
      <protection/>
    </xf>
    <xf numFmtId="2" fontId="12" fillId="0" borderId="13" xfId="189" applyNumberFormat="1" applyFont="1" applyBorder="1" applyAlignment="1">
      <alignment vertical="center"/>
      <protection/>
    </xf>
    <xf numFmtId="14" fontId="8" fillId="0" borderId="13" xfId="189" applyNumberFormat="1" applyFont="1" applyBorder="1" applyAlignment="1" quotePrefix="1">
      <alignment horizontal="right" vertical="center"/>
      <protection/>
    </xf>
    <xf numFmtId="0" fontId="8" fillId="0" borderId="13" xfId="189" applyFont="1" applyBorder="1" applyAlignment="1">
      <alignment horizontal="left" wrapText="1" indent="2"/>
      <protection/>
    </xf>
    <xf numFmtId="164" fontId="8" fillId="36" borderId="13" xfId="189" applyNumberFormat="1" applyFont="1" applyFill="1" applyBorder="1" applyAlignment="1">
      <alignment vertical="top"/>
      <protection/>
    </xf>
    <xf numFmtId="14" fontId="8" fillId="0" borderId="13" xfId="189" applyNumberFormat="1" applyFont="1" applyBorder="1" applyAlignment="1" quotePrefix="1">
      <alignment horizontal="right" vertical="top"/>
      <protection/>
    </xf>
    <xf numFmtId="0" fontId="12" fillId="0" borderId="13" xfId="189" applyFont="1" applyBorder="1" applyAlignment="1">
      <alignment horizontal="left"/>
      <protection/>
    </xf>
    <xf numFmtId="14" fontId="36" fillId="0" borderId="13" xfId="189" applyNumberFormat="1" applyFont="1" applyBorder="1" applyAlignment="1">
      <alignment vertical="top" wrapText="1"/>
      <protection/>
    </xf>
    <xf numFmtId="0" fontId="8" fillId="0" borderId="13" xfId="189" applyFont="1" applyBorder="1">
      <alignment/>
      <protection/>
    </xf>
    <xf numFmtId="0" fontId="12" fillId="0" borderId="0" xfId="189" applyFont="1" applyFill="1" applyBorder="1" applyAlignment="1">
      <alignment vertical="center"/>
      <protection/>
    </xf>
    <xf numFmtId="14" fontId="2" fillId="0" borderId="0" xfId="189" applyNumberFormat="1">
      <alignment/>
      <protection/>
    </xf>
    <xf numFmtId="164" fontId="2" fillId="0" borderId="0" xfId="189" applyNumberFormat="1">
      <alignment/>
      <protection/>
    </xf>
    <xf numFmtId="0" fontId="2" fillId="0" borderId="0" xfId="189" applyNumberFormat="1" applyBorder="1">
      <alignment/>
      <protection/>
    </xf>
    <xf numFmtId="4" fontId="2" fillId="0" borderId="0" xfId="189" applyNumberFormat="1" applyBorder="1">
      <alignment/>
      <protection/>
    </xf>
    <xf numFmtId="164" fontId="2" fillId="0" borderId="0" xfId="189" applyNumberFormat="1" applyBorder="1">
      <alignment/>
      <protection/>
    </xf>
    <xf numFmtId="0" fontId="2" fillId="0" borderId="0" xfId="189" applyBorder="1">
      <alignment/>
      <protection/>
    </xf>
    <xf numFmtId="0" fontId="8" fillId="0" borderId="0" xfId="189" applyNumberFormat="1" applyFont="1" applyBorder="1" applyAlignment="1" quotePrefix="1">
      <alignment horizontal="right"/>
      <protection/>
    </xf>
    <xf numFmtId="14" fontId="2" fillId="0" borderId="0" xfId="189" applyNumberFormat="1" applyBorder="1">
      <alignment/>
      <protection/>
    </xf>
    <xf numFmtId="0" fontId="37" fillId="0" borderId="0" xfId="189" applyFont="1">
      <alignment/>
      <protection/>
    </xf>
    <xf numFmtId="0" fontId="12" fillId="0" borderId="0" xfId="189" applyFont="1" applyBorder="1" applyAlignment="1">
      <alignment horizontal="center" vertical="center"/>
      <protection/>
    </xf>
    <xf numFmtId="0" fontId="8" fillId="33" borderId="25" xfId="189" applyFont="1" applyFill="1" applyBorder="1">
      <alignment/>
      <protection/>
    </xf>
    <xf numFmtId="0" fontId="8" fillId="34" borderId="25" xfId="189" applyFont="1" applyFill="1" applyBorder="1">
      <alignment/>
      <protection/>
    </xf>
    <xf numFmtId="0" fontId="12" fillId="33" borderId="50" xfId="189" applyFont="1" applyFill="1" applyBorder="1" applyAlignment="1">
      <alignment horizontal="center" vertical="center"/>
      <protection/>
    </xf>
    <xf numFmtId="0" fontId="12" fillId="33" borderId="15" xfId="189" applyFont="1" applyFill="1" applyBorder="1" applyAlignment="1">
      <alignment horizontal="center"/>
      <protection/>
    </xf>
    <xf numFmtId="0" fontId="12" fillId="34" borderId="15" xfId="189" applyFont="1" applyFill="1" applyBorder="1" applyAlignment="1">
      <alignment horizontal="center"/>
      <protection/>
    </xf>
    <xf numFmtId="0" fontId="12" fillId="33" borderId="50" xfId="189" applyFont="1" applyFill="1" applyBorder="1" applyAlignment="1">
      <alignment horizontal="center"/>
      <protection/>
    </xf>
    <xf numFmtId="0" fontId="12" fillId="33" borderId="11" xfId="189" applyFont="1" applyFill="1" applyBorder="1" applyAlignment="1">
      <alignment horizontal="center" vertical="center" wrapText="1"/>
      <protection/>
    </xf>
    <xf numFmtId="0" fontId="12" fillId="34" borderId="11" xfId="189" applyFont="1" applyFill="1" applyBorder="1" applyAlignment="1">
      <alignment horizontal="center"/>
      <protection/>
    </xf>
    <xf numFmtId="0" fontId="8" fillId="0" borderId="80" xfId="189" applyFont="1" applyBorder="1" applyAlignment="1">
      <alignment horizontal="left" vertical="center" wrapText="1"/>
      <protection/>
    </xf>
    <xf numFmtId="0" fontId="8" fillId="0" borderId="13" xfId="189" applyFont="1" applyFill="1" applyBorder="1" applyAlignment="1">
      <alignment horizontal="right"/>
      <protection/>
    </xf>
    <xf numFmtId="2" fontId="8" fillId="36" borderId="13" xfId="189" applyNumberFormat="1" applyFont="1" applyFill="1" applyBorder="1" applyAlignment="1">
      <alignment vertical="center"/>
      <protection/>
    </xf>
    <xf numFmtId="164" fontId="8" fillId="0" borderId="13" xfId="189" applyNumberFormat="1" applyFont="1" applyBorder="1" applyAlignment="1">
      <alignment vertical="center"/>
      <protection/>
    </xf>
    <xf numFmtId="164" fontId="8" fillId="0" borderId="13" xfId="189" applyNumberFormat="1" applyFont="1" applyFill="1" applyBorder="1" applyAlignment="1">
      <alignment vertical="center"/>
      <protection/>
    </xf>
    <xf numFmtId="164" fontId="8" fillId="0" borderId="76" xfId="189" applyNumberFormat="1" applyFont="1" applyBorder="1" applyAlignment="1">
      <alignment vertical="center"/>
      <protection/>
    </xf>
    <xf numFmtId="0" fontId="13" fillId="0" borderId="80" xfId="189" applyFont="1" applyBorder="1" applyAlignment="1">
      <alignment horizontal="left" vertical="center"/>
      <protection/>
    </xf>
    <xf numFmtId="0" fontId="8" fillId="0" borderId="80" xfId="189" applyFont="1" applyBorder="1" applyAlignment="1">
      <alignment vertical="center"/>
      <protection/>
    </xf>
    <xf numFmtId="0" fontId="8" fillId="0" borderId="80" xfId="189" applyFont="1" applyFill="1" applyBorder="1" applyAlignment="1">
      <alignment vertical="center"/>
      <protection/>
    </xf>
    <xf numFmtId="0" fontId="12" fillId="0" borderId="81" xfId="189" applyFont="1" applyBorder="1" applyAlignment="1">
      <alignment vertical="center" wrapText="1"/>
      <protection/>
    </xf>
    <xf numFmtId="0" fontId="12" fillId="0" borderId="78" xfId="189" applyFont="1" applyFill="1" applyBorder="1" applyAlignment="1">
      <alignment horizontal="right"/>
      <protection/>
    </xf>
    <xf numFmtId="2" fontId="12" fillId="0" borderId="82" xfId="189" applyNumberFormat="1" applyFont="1" applyFill="1" applyBorder="1" applyAlignment="1">
      <alignment vertical="center"/>
      <protection/>
    </xf>
    <xf numFmtId="164" fontId="12" fillId="0" borderId="78" xfId="189" applyNumberFormat="1" applyFont="1" applyBorder="1" applyAlignment="1">
      <alignment vertical="center"/>
      <protection/>
    </xf>
    <xf numFmtId="164" fontId="12" fillId="0" borderId="78" xfId="189" applyNumberFormat="1" applyFont="1" applyFill="1" applyBorder="1" applyAlignment="1">
      <alignment vertical="center"/>
      <protection/>
    </xf>
    <xf numFmtId="0" fontId="33" fillId="0" borderId="0" xfId="189" applyFont="1" applyBorder="1">
      <alignment/>
      <protection/>
    </xf>
    <xf numFmtId="164" fontId="8" fillId="0" borderId="0" xfId="189" applyNumberFormat="1" applyFont="1" applyBorder="1">
      <alignment/>
      <protection/>
    </xf>
    <xf numFmtId="2" fontId="8" fillId="0" borderId="0" xfId="189" applyNumberFormat="1" applyFont="1" applyFill="1" applyBorder="1" applyAlignment="1">
      <alignment vertical="center"/>
      <protection/>
    </xf>
    <xf numFmtId="0" fontId="12" fillId="0" borderId="0" xfId="189" applyFont="1" applyAlignment="1">
      <alignment horizontal="center" vertical="center"/>
      <protection/>
    </xf>
    <xf numFmtId="0" fontId="8" fillId="0" borderId="0" xfId="189" applyFont="1" applyAlignment="1">
      <alignment vertical="center"/>
      <protection/>
    </xf>
    <xf numFmtId="0" fontId="12" fillId="0" borderId="0" xfId="189" applyFont="1" applyFill="1" applyBorder="1" applyAlignment="1">
      <alignment horizontal="center" vertical="center"/>
      <protection/>
    </xf>
    <xf numFmtId="0" fontId="12" fillId="33" borderId="83" xfId="189" applyFont="1" applyFill="1" applyBorder="1" applyAlignment="1">
      <alignment horizontal="center" vertical="center"/>
      <protection/>
    </xf>
    <xf numFmtId="0" fontId="12" fillId="33" borderId="13" xfId="189" applyFont="1" applyFill="1" applyBorder="1" applyAlignment="1">
      <alignment horizontal="center" vertical="center" wrapText="1"/>
      <protection/>
    </xf>
    <xf numFmtId="0" fontId="8" fillId="0" borderId="0" xfId="189" applyFont="1" applyBorder="1" applyAlignment="1">
      <alignment horizontal="center" vertical="center" wrapText="1"/>
      <protection/>
    </xf>
    <xf numFmtId="0" fontId="8" fillId="0" borderId="0" xfId="189" applyFont="1" applyBorder="1" applyAlignment="1">
      <alignment horizontal="center" vertical="center"/>
      <protection/>
    </xf>
    <xf numFmtId="16" fontId="8" fillId="0" borderId="0" xfId="189" applyNumberFormat="1" applyFont="1" applyBorder="1" applyAlignment="1">
      <alignment horizontal="center" vertical="center" wrapText="1"/>
      <protection/>
    </xf>
    <xf numFmtId="164" fontId="33" fillId="0" borderId="13" xfId="189" applyNumberFormat="1" applyFont="1" applyBorder="1" applyAlignment="1">
      <alignment horizontal="right" vertical="center"/>
      <protection/>
    </xf>
    <xf numFmtId="164" fontId="8" fillId="0" borderId="13" xfId="189" applyNumberFormat="1" applyFont="1" applyFill="1" applyBorder="1" applyAlignment="1">
      <alignment horizontal="right" vertical="center"/>
      <protection/>
    </xf>
    <xf numFmtId="164" fontId="8" fillId="0" borderId="13" xfId="189" applyNumberFormat="1" applyFont="1" applyBorder="1" applyAlignment="1">
      <alignment horizontal="right" vertical="center"/>
      <protection/>
    </xf>
    <xf numFmtId="164" fontId="8" fillId="0" borderId="76" xfId="189" applyNumberFormat="1" applyFont="1" applyBorder="1" applyAlignment="1">
      <alignment horizontal="right" vertical="center"/>
      <protection/>
    </xf>
    <xf numFmtId="2" fontId="8" fillId="0" borderId="0" xfId="189" applyNumberFormat="1" applyFont="1" applyBorder="1" applyAlignment="1">
      <alignment horizontal="center" vertical="center"/>
      <protection/>
    </xf>
    <xf numFmtId="0" fontId="12" fillId="0" borderId="75" xfId="189" applyFont="1" applyBorder="1" applyAlignment="1">
      <alignment horizontal="left" vertical="center"/>
      <protection/>
    </xf>
    <xf numFmtId="164" fontId="32" fillId="0" borderId="13" xfId="189" applyNumberFormat="1" applyFont="1" applyBorder="1" applyAlignment="1">
      <alignment horizontal="right" vertical="center"/>
      <protection/>
    </xf>
    <xf numFmtId="164" fontId="12" fillId="0" borderId="13" xfId="189" applyNumberFormat="1" applyFont="1" applyFill="1" applyBorder="1" applyAlignment="1">
      <alignment horizontal="right" vertical="center"/>
      <protection/>
    </xf>
    <xf numFmtId="164" fontId="12" fillId="0" borderId="13" xfId="189" applyNumberFormat="1" applyFont="1" applyBorder="1" applyAlignment="1">
      <alignment horizontal="right" vertical="center"/>
      <protection/>
    </xf>
    <xf numFmtId="164" fontId="12" fillId="0" borderId="76" xfId="189" applyNumberFormat="1" applyFont="1" applyBorder="1" applyAlignment="1">
      <alignment horizontal="right" vertical="center"/>
      <protection/>
    </xf>
    <xf numFmtId="2" fontId="12" fillId="0" borderId="0" xfId="189" applyNumberFormat="1" applyFont="1" applyBorder="1" applyAlignment="1">
      <alignment horizontal="center" vertical="center"/>
      <protection/>
    </xf>
    <xf numFmtId="0" fontId="12" fillId="0" borderId="77" xfId="189" applyFont="1" applyBorder="1" applyAlignment="1">
      <alignment horizontal="left" vertical="center"/>
      <protection/>
    </xf>
    <xf numFmtId="164" fontId="32" fillId="0" borderId="78" xfId="189" applyNumberFormat="1" applyFont="1" applyBorder="1" applyAlignment="1">
      <alignment horizontal="right" vertical="center"/>
      <protection/>
    </xf>
    <xf numFmtId="164" fontId="12" fillId="0" borderId="78" xfId="189" applyNumberFormat="1" applyFont="1" applyFill="1" applyBorder="1" applyAlignment="1">
      <alignment horizontal="right" vertical="center"/>
      <protection/>
    </xf>
    <xf numFmtId="164" fontId="12" fillId="0" borderId="78" xfId="189" applyNumberFormat="1" applyFont="1" applyBorder="1" applyAlignment="1">
      <alignment horizontal="right" vertical="center"/>
      <protection/>
    </xf>
    <xf numFmtId="164" fontId="12" fillId="0" borderId="79" xfId="189" applyNumberFormat="1" applyFont="1" applyBorder="1" applyAlignment="1">
      <alignment horizontal="right" vertical="center"/>
      <protection/>
    </xf>
    <xf numFmtId="2" fontId="8" fillId="0" borderId="0" xfId="189" applyNumberFormat="1" applyFont="1" applyBorder="1" applyAlignment="1">
      <alignment vertical="center"/>
      <protection/>
    </xf>
    <xf numFmtId="164" fontId="8" fillId="0" borderId="0" xfId="189" applyNumberFormat="1" applyFont="1" applyBorder="1" applyAlignment="1">
      <alignment horizontal="center" vertical="center"/>
      <protection/>
    </xf>
    <xf numFmtId="0" fontId="8" fillId="0" borderId="0" xfId="189" applyFont="1" applyBorder="1" applyAlignment="1">
      <alignment vertical="center"/>
      <protection/>
    </xf>
    <xf numFmtId="2" fontId="8" fillId="0" borderId="0" xfId="189" applyNumberFormat="1" applyFont="1" applyBorder="1">
      <alignment/>
      <protection/>
    </xf>
    <xf numFmtId="0" fontId="8" fillId="39" borderId="0" xfId="189" applyFont="1" applyFill="1" applyBorder="1" applyAlignment="1">
      <alignment horizontal="center" vertical="center"/>
      <protection/>
    </xf>
    <xf numFmtId="2" fontId="8" fillId="0" borderId="0" xfId="189" applyNumberFormat="1" applyFont="1" applyFill="1" applyBorder="1" applyAlignment="1">
      <alignment horizontal="center"/>
      <protection/>
    </xf>
    <xf numFmtId="0" fontId="8" fillId="39" borderId="0" xfId="189" applyFont="1" applyFill="1" applyBorder="1" applyAlignment="1">
      <alignment horizontal="center" vertical="center" wrapText="1"/>
      <protection/>
    </xf>
    <xf numFmtId="164" fontId="8" fillId="0" borderId="0" xfId="189" applyNumberFormat="1" applyFont="1" applyBorder="1" applyAlignment="1">
      <alignment vertical="center"/>
      <protection/>
    </xf>
    <xf numFmtId="0" fontId="7" fillId="0" borderId="0" xfId="189" applyFont="1" applyBorder="1" applyAlignment="1">
      <alignment vertical="center"/>
      <protection/>
    </xf>
    <xf numFmtId="0" fontId="12" fillId="33" borderId="76" xfId="189" applyFont="1" applyFill="1" applyBorder="1" applyAlignment="1">
      <alignment horizontal="center" vertical="center" wrapText="1"/>
      <protection/>
    </xf>
    <xf numFmtId="0" fontId="8" fillId="0" borderId="75" xfId="189" applyFont="1" applyBorder="1" applyAlignment="1">
      <alignment horizontal="left" vertical="center" indent="1"/>
      <protection/>
    </xf>
    <xf numFmtId="164" fontId="33" fillId="0" borderId="13" xfId="189" applyNumberFormat="1" applyFont="1" applyFill="1" applyBorder="1">
      <alignment/>
      <protection/>
    </xf>
    <xf numFmtId="0" fontId="8" fillId="0" borderId="13" xfId="189" applyNumberFormat="1" applyFont="1" applyFill="1" applyBorder="1" applyAlignment="1">
      <alignment horizontal="right" vertical="center"/>
      <protection/>
    </xf>
    <xf numFmtId="2" fontId="8" fillId="0" borderId="13" xfId="189" applyNumberFormat="1" applyFont="1" applyFill="1" applyBorder="1" applyAlignment="1">
      <alignment horizontal="right" vertical="center"/>
      <protection/>
    </xf>
    <xf numFmtId="164" fontId="33" fillId="0" borderId="13" xfId="189" applyNumberFormat="1" applyFont="1" applyFill="1" applyBorder="1" applyAlignment="1">
      <alignment horizontal="right"/>
      <protection/>
    </xf>
    <xf numFmtId="164" fontId="12" fillId="0" borderId="79" xfId="189" applyNumberFormat="1" applyFont="1" applyFill="1" applyBorder="1" applyAlignment="1">
      <alignment horizontal="right" vertical="center"/>
      <protection/>
    </xf>
    <xf numFmtId="0" fontId="39" fillId="34" borderId="13" xfId="189" applyFont="1" applyFill="1" applyBorder="1" applyAlignment="1">
      <alignment horizontal="center" vertical="center" wrapText="1"/>
      <protection/>
    </xf>
    <xf numFmtId="0" fontId="39" fillId="34" borderId="76" xfId="189" applyFont="1" applyFill="1" applyBorder="1" applyAlignment="1">
      <alignment horizontal="center" vertical="center" wrapText="1"/>
      <protection/>
    </xf>
    <xf numFmtId="0" fontId="2" fillId="0" borderId="0" xfId="189" applyFont="1" quotePrefix="1">
      <alignment/>
      <protection/>
    </xf>
    <xf numFmtId="0" fontId="12" fillId="0" borderId="0" xfId="127" applyFont="1" applyAlignment="1">
      <alignment horizontal="center"/>
      <protection/>
    </xf>
    <xf numFmtId="0" fontId="7" fillId="0" borderId="0" xfId="127" applyFont="1" applyAlignment="1">
      <alignment horizontal="center"/>
      <protection/>
    </xf>
    <xf numFmtId="0" fontId="86" fillId="0" borderId="0" xfId="139" applyFont="1">
      <alignment/>
      <protection/>
    </xf>
    <xf numFmtId="0" fontId="87" fillId="35" borderId="13" xfId="139" applyFont="1" applyFill="1" applyBorder="1" applyAlignment="1">
      <alignment horizontal="center" vertical="center" wrapText="1"/>
      <protection/>
    </xf>
    <xf numFmtId="0" fontId="87" fillId="35" borderId="13" xfId="139" applyFont="1" applyFill="1" applyBorder="1" applyAlignment="1">
      <alignment horizontal="center" vertical="center"/>
      <protection/>
    </xf>
    <xf numFmtId="0" fontId="87" fillId="35" borderId="13" xfId="139" applyFont="1" applyFill="1" applyBorder="1" applyAlignment="1">
      <alignment horizontal="center"/>
      <protection/>
    </xf>
    <xf numFmtId="0" fontId="87" fillId="0" borderId="13" xfId="139" applyFont="1" applyBorder="1" applyAlignment="1">
      <alignment/>
      <protection/>
    </xf>
    <xf numFmtId="2" fontId="87" fillId="0" borderId="13" xfId="139" applyNumberFormat="1" applyFont="1" applyBorder="1" applyAlignment="1">
      <alignment horizontal="right"/>
      <protection/>
    </xf>
    <xf numFmtId="164" fontId="87" fillId="0" borderId="13" xfId="139" applyNumberFormat="1" applyFont="1" applyBorder="1" applyAlignment="1">
      <alignment horizontal="right"/>
      <protection/>
    </xf>
    <xf numFmtId="164" fontId="88" fillId="0" borderId="0" xfId="139" applyNumberFormat="1" applyFont="1">
      <alignment/>
      <protection/>
    </xf>
    <xf numFmtId="0" fontId="88" fillId="0" borderId="0" xfId="139" applyFont="1">
      <alignment/>
      <protection/>
    </xf>
    <xf numFmtId="0" fontId="89" fillId="0" borderId="13" xfId="139" applyFont="1" applyBorder="1" applyAlignment="1">
      <alignment/>
      <protection/>
    </xf>
    <xf numFmtId="164" fontId="89" fillId="0" borderId="13" xfId="139" applyNumberFormat="1" applyFont="1" applyBorder="1" applyAlignment="1">
      <alignment horizontal="right"/>
      <protection/>
    </xf>
    <xf numFmtId="0" fontId="87" fillId="0" borderId="13" xfId="139" applyFont="1" applyBorder="1" applyAlignment="1">
      <alignment horizontal="left" wrapText="1"/>
      <protection/>
    </xf>
    <xf numFmtId="164" fontId="87" fillId="0" borderId="13" xfId="139" applyNumberFormat="1" applyFont="1" applyBorder="1" applyAlignment="1">
      <alignment horizontal="right" vertical="center" wrapText="1"/>
      <protection/>
    </xf>
    <xf numFmtId="0" fontId="89" fillId="0" borderId="13" xfId="139" applyFont="1" applyBorder="1" applyAlignment="1">
      <alignment horizontal="left" vertical="center" wrapText="1"/>
      <protection/>
    </xf>
    <xf numFmtId="2" fontId="89" fillId="0" borderId="13" xfId="139" applyNumberFormat="1" applyFont="1" applyBorder="1" applyAlignment="1">
      <alignment horizontal="right" vertical="center" wrapText="1"/>
      <protection/>
    </xf>
    <xf numFmtId="164" fontId="89" fillId="0" borderId="13" xfId="139" applyNumberFormat="1" applyFont="1" applyBorder="1" applyAlignment="1">
      <alignment horizontal="right" vertical="center" wrapText="1"/>
      <protection/>
    </xf>
    <xf numFmtId="0" fontId="87" fillId="0" borderId="13" xfId="139" applyFont="1" applyBorder="1" applyAlignment="1">
      <alignment horizontal="left" vertical="center" wrapText="1"/>
      <protection/>
    </xf>
    <xf numFmtId="2" fontId="87" fillId="0" borderId="13" xfId="139" applyNumberFormat="1" applyFont="1" applyBorder="1" applyAlignment="1">
      <alignment horizontal="right" vertical="center" wrapText="1"/>
      <protection/>
    </xf>
    <xf numFmtId="0" fontId="89" fillId="0" borderId="0" xfId="139" applyFont="1" applyAlignment="1">
      <alignment/>
      <protection/>
    </xf>
    <xf numFmtId="0" fontId="89" fillId="0" borderId="0" xfId="139" applyFont="1">
      <alignment/>
      <protection/>
    </xf>
    <xf numFmtId="0" fontId="86" fillId="0" borderId="0" xfId="139" applyFont="1" applyAlignment="1">
      <alignment/>
      <protection/>
    </xf>
    <xf numFmtId="0" fontId="0" fillId="0" borderId="0" xfId="139">
      <alignment/>
      <protection/>
    </xf>
    <xf numFmtId="173" fontId="12" fillId="33" borderId="11" xfId="234" applyNumberFormat="1" applyFont="1" applyFill="1" applyBorder="1" applyAlignment="1" applyProtection="1">
      <alignment horizontal="center" vertical="center"/>
      <protection/>
    </xf>
    <xf numFmtId="173" fontId="12" fillId="33" borderId="13" xfId="234" applyNumberFormat="1" applyFont="1" applyFill="1" applyBorder="1" applyAlignment="1" applyProtection="1">
      <alignment horizontal="center" vertical="center"/>
      <protection/>
    </xf>
    <xf numFmtId="173" fontId="12" fillId="33" borderId="28" xfId="234" applyNumberFormat="1" applyFont="1" applyFill="1" applyBorder="1" applyAlignment="1" applyProtection="1">
      <alignment horizontal="center" vertical="center"/>
      <protection/>
    </xf>
    <xf numFmtId="173" fontId="8" fillId="0" borderId="10" xfId="234" applyNumberFormat="1" applyFont="1" applyBorder="1" applyAlignment="1" applyProtection="1">
      <alignment horizontal="left" vertical="center"/>
      <protection/>
    </xf>
    <xf numFmtId="164" fontId="8" fillId="0" borderId="15" xfId="234" applyNumberFormat="1" applyFont="1" applyBorder="1" applyAlignment="1">
      <alignment horizontal="center" vertical="center"/>
      <protection/>
    </xf>
    <xf numFmtId="167" fontId="8" fillId="0" borderId="15" xfId="234" applyNumberFormat="1" applyFont="1" applyBorder="1" applyAlignment="1" applyProtection="1">
      <alignment horizontal="center" vertical="center"/>
      <protection/>
    </xf>
    <xf numFmtId="164" fontId="8" fillId="0" borderId="15" xfId="49" applyNumberFormat="1" applyFont="1" applyBorder="1" applyAlignment="1" applyProtection="1">
      <alignment horizontal="center" vertical="center"/>
      <protection/>
    </xf>
    <xf numFmtId="167" fontId="8" fillId="0" borderId="16" xfId="234" applyNumberFormat="1" applyFont="1" applyBorder="1" applyAlignment="1" applyProtection="1">
      <alignment horizontal="center" vertical="center"/>
      <protection/>
    </xf>
    <xf numFmtId="164" fontId="8" fillId="0" borderId="15" xfId="49" applyNumberFormat="1" applyFont="1" applyFill="1" applyBorder="1" applyAlignment="1" applyProtection="1">
      <alignment horizontal="center" vertical="center"/>
      <protection/>
    </xf>
    <xf numFmtId="173" fontId="8" fillId="0" borderId="15" xfId="234" applyNumberFormat="1" applyFont="1" applyFill="1" applyBorder="1" applyAlignment="1" applyProtection="1">
      <alignment horizontal="center" vertical="center"/>
      <protection/>
    </xf>
    <xf numFmtId="164" fontId="8" fillId="0" borderId="15" xfId="234" applyNumberFormat="1" applyFont="1" applyFill="1" applyBorder="1" applyAlignment="1" applyProtection="1">
      <alignment horizontal="center" vertical="center"/>
      <protection/>
    </xf>
    <xf numFmtId="173" fontId="8" fillId="0" borderId="16" xfId="234" applyNumberFormat="1" applyFont="1" applyFill="1" applyBorder="1" applyAlignment="1" applyProtection="1">
      <alignment horizontal="center" vertical="center"/>
      <protection/>
    </xf>
    <xf numFmtId="164" fontId="8" fillId="0" borderId="15" xfId="49" applyNumberFormat="1" applyFont="1" applyBorder="1" applyAlignment="1">
      <alignment horizontal="center" vertical="center"/>
    </xf>
    <xf numFmtId="164" fontId="8" fillId="0" borderId="16" xfId="234" applyNumberFormat="1" applyFont="1" applyBorder="1" applyAlignment="1">
      <alignment horizontal="center" vertical="center"/>
      <protection/>
    </xf>
    <xf numFmtId="164" fontId="8" fillId="0" borderId="15" xfId="139" applyNumberFormat="1" applyFont="1" applyBorder="1" applyAlignment="1">
      <alignment horizontal="center" vertical="center" wrapText="1"/>
      <protection/>
    </xf>
    <xf numFmtId="173" fontId="12" fillId="0" borderId="60" xfId="234" applyNumberFormat="1" applyFont="1" applyBorder="1" applyAlignment="1" applyProtection="1">
      <alignment horizontal="center" vertical="center"/>
      <protection/>
    </xf>
    <xf numFmtId="164" fontId="12" fillId="0" borderId="61" xfId="234" applyNumberFormat="1" applyFont="1" applyBorder="1" applyAlignment="1">
      <alignment horizontal="center" vertical="center"/>
      <protection/>
    </xf>
    <xf numFmtId="164" fontId="12" fillId="0" borderId="62" xfId="234" applyNumberFormat="1" applyFont="1" applyBorder="1" applyAlignment="1">
      <alignment horizontal="center" vertical="center"/>
      <protection/>
    </xf>
    <xf numFmtId="173" fontId="34" fillId="0" borderId="44" xfId="234" applyNumberFormat="1" applyFont="1" applyFill="1" applyBorder="1" applyAlignment="1" applyProtection="1">
      <alignment horizontal="left" vertical="center"/>
      <protection/>
    </xf>
    <xf numFmtId="0" fontId="0" fillId="0" borderId="0" xfId="139" applyAlignment="1">
      <alignment horizontal="center"/>
      <protection/>
    </xf>
    <xf numFmtId="173" fontId="34" fillId="0" borderId="0" xfId="234" applyNumberFormat="1" applyFont="1" applyFill="1" applyBorder="1" applyAlignment="1" applyProtection="1">
      <alignment horizontal="left" vertical="center"/>
      <protection/>
    </xf>
    <xf numFmtId="173" fontId="12" fillId="0" borderId="0" xfId="232" applyNumberFormat="1" applyFont="1" applyBorder="1" applyAlignment="1" quotePrefix="1">
      <alignment horizontal="center"/>
      <protection/>
    </xf>
    <xf numFmtId="173" fontId="12" fillId="33" borderId="13" xfId="232" applyNumberFormat="1" applyFont="1" applyFill="1" applyBorder="1" applyAlignment="1" applyProtection="1">
      <alignment horizontal="center" vertical="center"/>
      <protection/>
    </xf>
    <xf numFmtId="173" fontId="8" fillId="0" borderId="15" xfId="232" applyNumberFormat="1" applyFont="1" applyBorder="1" applyAlignment="1" applyProtection="1">
      <alignment horizontal="left" vertical="center"/>
      <protection/>
    </xf>
    <xf numFmtId="167" fontId="8" fillId="0" borderId="38" xfId="232" applyNumberFormat="1" applyFont="1" applyBorder="1" applyAlignment="1" applyProtection="1">
      <alignment horizontal="center" vertical="center"/>
      <protection/>
    </xf>
    <xf numFmtId="164" fontId="90" fillId="0" borderId="0" xfId="184" applyNumberFormat="1" applyFont="1" applyBorder="1" applyAlignment="1">
      <alignment horizontal="center"/>
      <protection/>
    </xf>
    <xf numFmtId="182" fontId="12" fillId="0" borderId="25" xfId="232" applyNumberFormat="1" applyFont="1" applyFill="1" applyBorder="1" applyAlignment="1" applyProtection="1">
      <alignment horizontal="center" vertical="center"/>
      <protection/>
    </xf>
    <xf numFmtId="164" fontId="90" fillId="0" borderId="0" xfId="184" applyNumberFormat="1" applyFont="1" applyAlignment="1">
      <alignment horizontal="center"/>
      <protection/>
    </xf>
    <xf numFmtId="167" fontId="8" fillId="0" borderId="0" xfId="232" applyNumberFormat="1" applyFont="1" applyBorder="1" applyAlignment="1" applyProtection="1">
      <alignment horizontal="center" vertical="center"/>
      <protection/>
    </xf>
    <xf numFmtId="164" fontId="90" fillId="0" borderId="25" xfId="184" applyNumberFormat="1" applyFont="1" applyBorder="1" applyAlignment="1">
      <alignment horizontal="center"/>
      <protection/>
    </xf>
    <xf numFmtId="182" fontId="12" fillId="0" borderId="15" xfId="232" applyNumberFormat="1" applyFont="1" applyFill="1" applyBorder="1" applyAlignment="1" applyProtection="1">
      <alignment horizontal="center" vertical="center"/>
      <protection/>
    </xf>
    <xf numFmtId="173" fontId="8" fillId="0" borderId="37" xfId="232" applyNumberFormat="1" applyFont="1" applyFill="1" applyBorder="1" applyAlignment="1" applyProtection="1">
      <alignment horizontal="center" vertical="center"/>
      <protection/>
    </xf>
    <xf numFmtId="164" fontId="90" fillId="0" borderId="15" xfId="184" applyNumberFormat="1" applyFont="1" applyBorder="1" applyAlignment="1">
      <alignment horizontal="center"/>
      <protection/>
    </xf>
    <xf numFmtId="167" fontId="8" fillId="0" borderId="37" xfId="232" applyNumberFormat="1" applyFont="1" applyBorder="1" applyAlignment="1" applyProtection="1">
      <alignment horizontal="center" vertical="center"/>
      <protection/>
    </xf>
    <xf numFmtId="164" fontId="8" fillId="0" borderId="37" xfId="232" applyNumberFormat="1" applyFont="1" applyBorder="1" applyAlignment="1">
      <alignment horizontal="center" vertical="center"/>
      <protection/>
    </xf>
    <xf numFmtId="164" fontId="8" fillId="0" borderId="15" xfId="188" applyNumberFormat="1" applyFont="1" applyBorder="1" applyAlignment="1">
      <alignment horizontal="center" vertical="center" wrapText="1"/>
      <protection/>
    </xf>
    <xf numFmtId="164" fontId="90" fillId="0" borderId="11" xfId="184" applyNumberFormat="1" applyFont="1" applyBorder="1" applyAlignment="1">
      <alignment horizontal="center"/>
      <protection/>
    </xf>
    <xf numFmtId="173" fontId="12" fillId="0" borderId="13" xfId="232" applyNumberFormat="1" applyFont="1" applyBorder="1" applyAlignment="1" applyProtection="1">
      <alignment horizontal="center" vertical="center"/>
      <protection/>
    </xf>
    <xf numFmtId="164" fontId="12" fillId="0" borderId="13" xfId="232" applyNumberFormat="1" applyFont="1" applyBorder="1" applyAlignment="1">
      <alignment horizontal="center" vertical="center"/>
      <protection/>
    </xf>
    <xf numFmtId="182" fontId="12" fillId="0" borderId="13" xfId="232" applyNumberFormat="1" applyFont="1" applyFill="1" applyBorder="1" applyAlignment="1">
      <alignment horizontal="center" vertical="center"/>
      <protection/>
    </xf>
    <xf numFmtId="164" fontId="12" fillId="0" borderId="13" xfId="232" applyNumberFormat="1" applyFont="1" applyFill="1" applyBorder="1" applyAlignment="1">
      <alignment horizontal="center" vertical="center"/>
      <protection/>
    </xf>
    <xf numFmtId="0" fontId="90" fillId="0" borderId="0" xfId="184" applyFont="1">
      <alignment/>
      <protection/>
    </xf>
    <xf numFmtId="0" fontId="91" fillId="0" borderId="0" xfId="184" applyFont="1">
      <alignment/>
      <protection/>
    </xf>
    <xf numFmtId="0" fontId="90" fillId="0" borderId="0" xfId="184" applyFont="1" quotePrefix="1">
      <alignment/>
      <protection/>
    </xf>
    <xf numFmtId="0" fontId="12" fillId="0" borderId="0" xfId="180" applyFont="1" applyBorder="1" applyAlignment="1">
      <alignment horizontal="center" vertical="center"/>
      <protection/>
    </xf>
    <xf numFmtId="0" fontId="8" fillId="0" borderId="0" xfId="236" applyFont="1">
      <alignment/>
      <protection/>
    </xf>
    <xf numFmtId="0" fontId="12" fillId="33" borderId="84" xfId="180" applyFont="1" applyFill="1" applyBorder="1" applyAlignment="1" applyProtection="1" quotePrefix="1">
      <alignment horizontal="center" vertical="center"/>
      <protection/>
    </xf>
    <xf numFmtId="16" fontId="32" fillId="33" borderId="85" xfId="180" applyNumberFormat="1" applyFont="1" applyFill="1" applyBorder="1" applyAlignment="1">
      <alignment horizontal="center" wrapText="1"/>
      <protection/>
    </xf>
    <xf numFmtId="0" fontId="12" fillId="33" borderId="24" xfId="236" applyFont="1" applyFill="1" applyBorder="1" applyAlignment="1">
      <alignment horizontal="center"/>
      <protection/>
    </xf>
    <xf numFmtId="0" fontId="12" fillId="33" borderId="25" xfId="236" applyFont="1" applyFill="1" applyBorder="1" applyAlignment="1">
      <alignment horizontal="center"/>
      <protection/>
    </xf>
    <xf numFmtId="0" fontId="12" fillId="33" borderId="26" xfId="236" applyFont="1" applyFill="1" applyBorder="1" applyAlignment="1">
      <alignment horizontal="center"/>
      <protection/>
    </xf>
    <xf numFmtId="0" fontId="12" fillId="33" borderId="30" xfId="236" applyFont="1" applyFill="1" applyBorder="1" applyAlignment="1">
      <alignment horizontal="center"/>
      <protection/>
    </xf>
    <xf numFmtId="0" fontId="8" fillId="33" borderId="69" xfId="236" applyNumberFormat="1" applyFont="1" applyFill="1" applyBorder="1" applyAlignment="1">
      <alignment horizontal="center"/>
      <protection/>
    </xf>
    <xf numFmtId="0" fontId="12" fillId="33" borderId="13" xfId="236" applyFont="1" applyFill="1" applyBorder="1" applyAlignment="1">
      <alignment horizontal="center"/>
      <protection/>
    </xf>
    <xf numFmtId="0" fontId="12" fillId="33" borderId="53" xfId="236" applyFont="1" applyFill="1" applyBorder="1" applyAlignment="1">
      <alignment horizontal="center"/>
      <protection/>
    </xf>
    <xf numFmtId="0" fontId="12" fillId="33" borderId="50" xfId="236" applyFont="1" applyFill="1" applyBorder="1" applyAlignment="1">
      <alignment horizontal="center"/>
      <protection/>
    </xf>
    <xf numFmtId="0" fontId="12" fillId="33" borderId="47" xfId="236" applyFont="1" applyFill="1" applyBorder="1" applyAlignment="1">
      <alignment horizontal="center"/>
      <protection/>
    </xf>
    <xf numFmtId="0" fontId="12" fillId="33" borderId="11" xfId="236" applyFont="1" applyFill="1" applyBorder="1" applyAlignment="1">
      <alignment horizontal="center"/>
      <protection/>
    </xf>
    <xf numFmtId="0" fontId="12" fillId="33" borderId="48" xfId="236" applyFont="1" applyFill="1" applyBorder="1" applyAlignment="1">
      <alignment horizontal="center"/>
      <protection/>
    </xf>
    <xf numFmtId="0" fontId="12" fillId="33" borderId="18" xfId="236" applyFont="1" applyFill="1" applyBorder="1" applyAlignment="1">
      <alignment horizontal="center"/>
      <protection/>
    </xf>
    <xf numFmtId="0" fontId="12" fillId="0" borderId="17" xfId="236" applyFont="1" applyBorder="1">
      <alignment/>
      <protection/>
    </xf>
    <xf numFmtId="2" fontId="12" fillId="0" borderId="15" xfId="236" applyNumberFormat="1" applyFont="1" applyBorder="1" applyAlignment="1">
      <alignment horizontal="center" vertical="center"/>
      <protection/>
    </xf>
    <xf numFmtId="164" fontId="12" fillId="0" borderId="0" xfId="180" applyNumberFormat="1" applyFont="1" applyBorder="1" applyAlignment="1">
      <alignment horizontal="right" vertical="center"/>
      <protection/>
    </xf>
    <xf numFmtId="164" fontId="12" fillId="0" borderId="46" xfId="229" applyNumberFormat="1" applyFont="1" applyBorder="1" applyAlignment="1">
      <alignment horizontal="right" vertical="center"/>
      <protection/>
    </xf>
    <xf numFmtId="164" fontId="12" fillId="0" borderId="50" xfId="229" applyNumberFormat="1" applyFont="1" applyBorder="1" applyAlignment="1">
      <alignment horizontal="right" vertical="center"/>
      <protection/>
    </xf>
    <xf numFmtId="164" fontId="12" fillId="0" borderId="24" xfId="229" applyNumberFormat="1" applyFont="1" applyBorder="1" applyAlignment="1">
      <alignment horizontal="right" vertical="center"/>
      <protection/>
    </xf>
    <xf numFmtId="164" fontId="12" fillId="0" borderId="26" xfId="229" applyNumberFormat="1" applyFont="1" applyBorder="1" applyAlignment="1">
      <alignment horizontal="right" vertical="center"/>
      <protection/>
    </xf>
    <xf numFmtId="164" fontId="12" fillId="0" borderId="26" xfId="229" applyNumberFormat="1" applyFont="1" applyFill="1" applyBorder="1" applyAlignment="1">
      <alignment horizontal="right" vertical="center"/>
      <protection/>
    </xf>
    <xf numFmtId="164" fontId="12" fillId="0" borderId="86" xfId="229" applyNumberFormat="1" applyFont="1" applyBorder="1" applyAlignment="1">
      <alignment horizontal="center" vertical="center"/>
      <protection/>
    </xf>
    <xf numFmtId="0" fontId="12" fillId="0" borderId="69" xfId="236" applyFont="1" applyBorder="1">
      <alignment/>
      <protection/>
    </xf>
    <xf numFmtId="2" fontId="12" fillId="0" borderId="53" xfId="236" applyNumberFormat="1" applyFont="1" applyBorder="1" applyAlignment="1">
      <alignment horizontal="center" vertical="center"/>
      <protection/>
    </xf>
    <xf numFmtId="164" fontId="12" fillId="0" borderId="53" xfId="180" applyNumberFormat="1" applyFont="1" applyBorder="1" applyAlignment="1">
      <alignment horizontal="right" vertical="center"/>
      <protection/>
    </xf>
    <xf numFmtId="164" fontId="12" fillId="0" borderId="46" xfId="180" applyNumberFormat="1" applyFont="1" applyBorder="1" applyAlignment="1">
      <alignment horizontal="right" vertical="center"/>
      <protection/>
    </xf>
    <xf numFmtId="164" fontId="12" fillId="0" borderId="53" xfId="229" applyNumberFormat="1" applyFont="1" applyBorder="1" applyAlignment="1">
      <alignment horizontal="right" vertical="center"/>
      <protection/>
    </xf>
    <xf numFmtId="164" fontId="12" fillId="0" borderId="46" xfId="229" applyNumberFormat="1" applyFont="1" applyFill="1" applyBorder="1" applyAlignment="1">
      <alignment horizontal="right" vertical="center"/>
      <protection/>
    </xf>
    <xf numFmtId="164" fontId="12" fillId="0" borderId="14" xfId="229" applyNumberFormat="1" applyFont="1" applyBorder="1" applyAlignment="1">
      <alignment horizontal="center" vertical="center"/>
      <protection/>
    </xf>
    <xf numFmtId="0" fontId="8" fillId="0" borderId="17" xfId="236" applyFont="1" applyBorder="1">
      <alignment/>
      <protection/>
    </xf>
    <xf numFmtId="2" fontId="8" fillId="0" borderId="15" xfId="236" applyNumberFormat="1" applyFont="1" applyBorder="1" applyAlignment="1">
      <alignment horizontal="center" vertical="center"/>
      <protection/>
    </xf>
    <xf numFmtId="164" fontId="8" fillId="0" borderId="0" xfId="180" applyNumberFormat="1" applyFont="1" applyBorder="1" applyAlignment="1">
      <alignment horizontal="right" vertical="center"/>
      <protection/>
    </xf>
    <xf numFmtId="164" fontId="8" fillId="0" borderId="26" xfId="229" applyNumberFormat="1" applyFont="1" applyBorder="1" applyAlignment="1">
      <alignment horizontal="right" vertical="center"/>
      <protection/>
    </xf>
    <xf numFmtId="164" fontId="8" fillId="0" borderId="27" xfId="229" applyNumberFormat="1" applyFont="1" applyBorder="1" applyAlignment="1">
      <alignment horizontal="right" vertical="center"/>
      <protection/>
    </xf>
    <xf numFmtId="164" fontId="8" fillId="0" borderId="37" xfId="229" applyNumberFormat="1" applyFont="1" applyBorder="1" applyAlignment="1">
      <alignment horizontal="right" vertical="center"/>
      <protection/>
    </xf>
    <xf numFmtId="164" fontId="8" fillId="0" borderId="0" xfId="229" applyNumberFormat="1" applyFont="1" applyBorder="1" applyAlignment="1">
      <alignment horizontal="right" vertical="center"/>
      <protection/>
    </xf>
    <xf numFmtId="164" fontId="8" fillId="0" borderId="0" xfId="229" applyNumberFormat="1" applyFont="1" applyFill="1" applyBorder="1" applyAlignment="1">
      <alignment horizontal="right" vertical="center"/>
      <protection/>
    </xf>
    <xf numFmtId="164" fontId="8" fillId="0" borderId="54" xfId="229" applyNumberFormat="1" applyFont="1" applyBorder="1" applyAlignment="1">
      <alignment horizontal="center" vertical="center"/>
      <protection/>
    </xf>
    <xf numFmtId="164" fontId="8" fillId="0" borderId="38" xfId="229" applyNumberFormat="1" applyFont="1" applyBorder="1" applyAlignment="1">
      <alignment horizontal="right" vertical="center"/>
      <protection/>
    </xf>
    <xf numFmtId="164" fontId="8" fillId="0" borderId="48" xfId="229" applyNumberFormat="1" applyFont="1" applyBorder="1" applyAlignment="1">
      <alignment horizontal="right" vertical="center"/>
      <protection/>
    </xf>
    <xf numFmtId="164" fontId="8" fillId="0" borderId="49" xfId="229" applyNumberFormat="1" applyFont="1" applyBorder="1" applyAlignment="1">
      <alignment horizontal="right" vertical="center"/>
      <protection/>
    </xf>
    <xf numFmtId="2" fontId="12" fillId="0" borderId="13" xfId="236" applyNumberFormat="1" applyFont="1" applyBorder="1" applyAlignment="1">
      <alignment horizontal="center" vertical="center"/>
      <protection/>
    </xf>
    <xf numFmtId="164" fontId="8" fillId="0" borderId="24" xfId="229" applyNumberFormat="1" applyFont="1" applyBorder="1" applyAlignment="1">
      <alignment horizontal="right" vertical="center"/>
      <protection/>
    </xf>
    <xf numFmtId="164" fontId="8" fillId="0" borderId="26" xfId="229" applyNumberFormat="1" applyFont="1" applyFill="1" applyBorder="1" applyAlignment="1">
      <alignment horizontal="right" vertical="center"/>
      <protection/>
    </xf>
    <xf numFmtId="164" fontId="8" fillId="0" borderId="86" xfId="229" applyNumberFormat="1" applyFont="1" applyBorder="1" applyAlignment="1">
      <alignment horizontal="center" vertical="center"/>
      <protection/>
    </xf>
    <xf numFmtId="164" fontId="8" fillId="0" borderId="47" xfId="229" applyNumberFormat="1" applyFont="1" applyBorder="1" applyAlignment="1">
      <alignment horizontal="right" vertical="center"/>
      <protection/>
    </xf>
    <xf numFmtId="164" fontId="8" fillId="0" borderId="48" xfId="229" applyNumberFormat="1" applyFont="1" applyFill="1" applyBorder="1" applyAlignment="1">
      <alignment horizontal="right" vertical="center"/>
      <protection/>
    </xf>
    <xf numFmtId="164" fontId="8" fillId="0" borderId="51" xfId="229" applyNumberFormat="1" applyFont="1" applyBorder="1" applyAlignment="1">
      <alignment horizontal="center" vertical="center"/>
      <protection/>
    </xf>
    <xf numFmtId="164" fontId="12" fillId="0" borderId="46" xfId="229" applyNumberFormat="1" applyFont="1" applyBorder="1" applyAlignment="1">
      <alignment vertical="center"/>
      <protection/>
    </xf>
    <xf numFmtId="164" fontId="12" fillId="0" borderId="50" xfId="229" applyNumberFormat="1" applyFont="1" applyBorder="1" applyAlignment="1">
      <alignment vertical="center"/>
      <protection/>
    </xf>
    <xf numFmtId="164" fontId="12" fillId="0" borderId="37" xfId="229" applyNumberFormat="1" applyFont="1" applyBorder="1" applyAlignment="1">
      <alignment horizontal="right" vertical="center"/>
      <protection/>
    </xf>
    <xf numFmtId="164" fontId="12" fillId="0" borderId="0" xfId="229" applyNumberFormat="1" applyFont="1" applyBorder="1" applyAlignment="1">
      <alignment horizontal="right" vertical="center"/>
      <protection/>
    </xf>
    <xf numFmtId="164" fontId="12" fillId="0" borderId="0" xfId="229" applyNumberFormat="1" applyFont="1" applyFill="1" applyBorder="1" applyAlignment="1">
      <alignment horizontal="right" vertical="center"/>
      <protection/>
    </xf>
    <xf numFmtId="164" fontId="12" fillId="0" borderId="54" xfId="229" applyNumberFormat="1" applyFont="1" applyBorder="1" applyAlignment="1">
      <alignment horizontal="center" vertical="center"/>
      <protection/>
    </xf>
    <xf numFmtId="0" fontId="12" fillId="0" borderId="0" xfId="236" applyFont="1">
      <alignment/>
      <protection/>
    </xf>
    <xf numFmtId="164" fontId="8" fillId="0" borderId="26" xfId="229" applyNumberFormat="1" applyFont="1" applyBorder="1" applyAlignment="1">
      <alignment vertical="center"/>
      <protection/>
    </xf>
    <xf numFmtId="164" fontId="8" fillId="0" borderId="27" xfId="229" applyNumberFormat="1" applyFont="1" applyBorder="1" applyAlignment="1">
      <alignment vertical="center"/>
      <protection/>
    </xf>
    <xf numFmtId="164" fontId="8" fillId="0" borderId="0" xfId="229" applyNumberFormat="1" applyFont="1" applyBorder="1" applyAlignment="1">
      <alignment vertical="center"/>
      <protection/>
    </xf>
    <xf numFmtId="164" fontId="8" fillId="0" borderId="38" xfId="229" applyNumberFormat="1" applyFont="1" applyBorder="1" applyAlignment="1">
      <alignment vertical="center"/>
      <protection/>
    </xf>
    <xf numFmtId="0" fontId="8" fillId="0" borderId="87" xfId="236" applyFont="1" applyBorder="1">
      <alignment/>
      <protection/>
    </xf>
    <xf numFmtId="2" fontId="8" fillId="0" borderId="23" xfId="236" applyNumberFormat="1" applyFont="1" applyBorder="1" applyAlignment="1">
      <alignment horizontal="center" vertical="center"/>
      <protection/>
    </xf>
    <xf numFmtId="164" fontId="8" fillId="0" borderId="55" xfId="180" applyNumberFormat="1" applyFont="1" applyBorder="1" applyAlignment="1">
      <alignment horizontal="right" vertical="center"/>
      <protection/>
    </xf>
    <xf numFmtId="164" fontId="8" fillId="0" borderId="55" xfId="229" applyNumberFormat="1" applyFont="1" applyBorder="1" applyAlignment="1">
      <alignment horizontal="right" vertical="center"/>
      <protection/>
    </xf>
    <xf numFmtId="164" fontId="8" fillId="0" borderId="55" xfId="229" applyNumberFormat="1" applyFont="1" applyBorder="1" applyAlignment="1">
      <alignment vertical="center"/>
      <protection/>
    </xf>
    <xf numFmtId="164" fontId="8" fillId="0" borderId="56" xfId="229" applyNumberFormat="1" applyFont="1" applyBorder="1" applyAlignment="1">
      <alignment vertical="center"/>
      <protection/>
    </xf>
    <xf numFmtId="164" fontId="8" fillId="0" borderId="57" xfId="229" applyNumberFormat="1" applyFont="1" applyBorder="1" applyAlignment="1">
      <alignment horizontal="right" vertical="center"/>
      <protection/>
    </xf>
    <xf numFmtId="164" fontId="8" fillId="0" borderId="55" xfId="229" applyNumberFormat="1" applyFont="1" applyFill="1" applyBorder="1" applyAlignment="1">
      <alignment horizontal="right" vertical="center"/>
      <protection/>
    </xf>
    <xf numFmtId="164" fontId="8" fillId="0" borderId="58" xfId="229" applyNumberFormat="1" applyFont="1" applyBorder="1" applyAlignment="1">
      <alignment horizontal="center" vertical="center"/>
      <protection/>
    </xf>
    <xf numFmtId="0" fontId="8" fillId="0" borderId="0" xfId="236" applyFont="1" applyBorder="1">
      <alignment/>
      <protection/>
    </xf>
    <xf numFmtId="173" fontId="8" fillId="0" borderId="0" xfId="238" applyNumberFormat="1" applyFont="1">
      <alignment/>
      <protection/>
    </xf>
    <xf numFmtId="173" fontId="8" fillId="0" borderId="0" xfId="234" applyNumberFormat="1" applyFont="1">
      <alignment/>
      <protection/>
    </xf>
    <xf numFmtId="173" fontId="8" fillId="0" borderId="0" xfId="234" applyNumberFormat="1" applyFont="1" applyFill="1">
      <alignment/>
      <protection/>
    </xf>
    <xf numFmtId="173" fontId="8" fillId="0" borderId="46" xfId="234" applyNumberFormat="1" applyFont="1" applyBorder="1" applyAlignment="1" applyProtection="1">
      <alignment horizontal="centerContinuous"/>
      <protection/>
    </xf>
    <xf numFmtId="173" fontId="8" fillId="0" borderId="50" xfId="234" applyNumberFormat="1" applyFont="1" applyBorder="1" applyAlignment="1">
      <alignment horizontal="centerContinuous"/>
      <protection/>
    </xf>
    <xf numFmtId="164" fontId="8" fillId="0" borderId="0" xfId="234" applyNumberFormat="1" applyFont="1">
      <alignment/>
      <protection/>
    </xf>
    <xf numFmtId="173" fontId="32" fillId="33" borderId="13" xfId="234" applyNumberFormat="1" applyFont="1" applyFill="1" applyBorder="1" applyAlignment="1" applyProtection="1">
      <alignment horizontal="center" vertical="center"/>
      <protection/>
    </xf>
    <xf numFmtId="173" fontId="32" fillId="33" borderId="11" xfId="234" applyNumberFormat="1" applyFont="1" applyFill="1" applyBorder="1" applyAlignment="1" applyProtection="1">
      <alignment horizontal="center" vertical="center"/>
      <protection/>
    </xf>
    <xf numFmtId="173" fontId="32" fillId="33" borderId="50" xfId="234" applyNumberFormat="1" applyFont="1" applyFill="1" applyBorder="1" applyAlignment="1" applyProtection="1">
      <alignment horizontal="center" vertical="center"/>
      <protection/>
    </xf>
    <xf numFmtId="173" fontId="32" fillId="33" borderId="18" xfId="234" applyNumberFormat="1" applyFont="1" applyFill="1" applyBorder="1" applyAlignment="1" applyProtection="1">
      <alignment horizontal="center" vertical="center"/>
      <protection/>
    </xf>
    <xf numFmtId="173" fontId="8" fillId="0" borderId="49" xfId="234" applyNumberFormat="1" applyFont="1" applyBorder="1" applyAlignment="1" applyProtection="1">
      <alignment horizontal="center"/>
      <protection/>
    </xf>
    <xf numFmtId="173" fontId="33" fillId="0" borderId="10" xfId="234" applyNumberFormat="1" applyFont="1" applyBorder="1" applyAlignment="1" applyProtection="1">
      <alignment horizontal="left" vertical="center"/>
      <protection/>
    </xf>
    <xf numFmtId="164" fontId="33" fillId="0" borderId="15" xfId="234" applyNumberFormat="1" applyFont="1" applyBorder="1" applyAlignment="1">
      <alignment horizontal="center" vertical="center"/>
      <protection/>
    </xf>
    <xf numFmtId="164" fontId="33" fillId="0" borderId="38" xfId="234" applyNumberFormat="1" applyFont="1" applyBorder="1" applyAlignment="1">
      <alignment horizontal="center" vertical="center"/>
      <protection/>
    </xf>
    <xf numFmtId="164" fontId="33" fillId="0" borderId="16" xfId="234" applyNumberFormat="1" applyFont="1" applyBorder="1" applyAlignment="1">
      <alignment horizontal="center" vertical="center"/>
      <protection/>
    </xf>
    <xf numFmtId="173" fontId="32" fillId="0" borderId="60" xfId="234" applyNumberFormat="1" applyFont="1" applyBorder="1" applyAlignment="1" applyProtection="1">
      <alignment horizontal="center" vertical="center"/>
      <protection/>
    </xf>
    <xf numFmtId="164" fontId="32" fillId="0" borderId="61" xfId="234" applyNumberFormat="1" applyFont="1" applyBorder="1" applyAlignment="1">
      <alignment horizontal="center" vertical="center"/>
      <protection/>
    </xf>
    <xf numFmtId="164" fontId="32" fillId="0" borderId="64" xfId="234" applyNumberFormat="1" applyFont="1" applyBorder="1" applyAlignment="1">
      <alignment horizontal="center" vertical="center"/>
      <protection/>
    </xf>
    <xf numFmtId="164" fontId="32" fillId="0" borderId="62" xfId="234" applyNumberFormat="1" applyFont="1" applyBorder="1" applyAlignment="1">
      <alignment horizontal="center" vertical="center"/>
      <protection/>
    </xf>
    <xf numFmtId="173" fontId="8" fillId="0" borderId="0" xfId="234" applyNumberFormat="1" applyFont="1" applyAlignment="1" applyProtection="1">
      <alignment horizontal="left"/>
      <protection/>
    </xf>
    <xf numFmtId="173" fontId="8" fillId="0" borderId="0" xfId="234" applyNumberFormat="1" applyFont="1" applyBorder="1">
      <alignment/>
      <protection/>
    </xf>
    <xf numFmtId="173" fontId="8" fillId="0" borderId="0" xfId="234" applyNumberFormat="1" applyFont="1" applyBorder="1" applyAlignment="1" applyProtection="1">
      <alignment horizontal="center" vertical="center"/>
      <protection/>
    </xf>
    <xf numFmtId="0" fontId="12" fillId="0" borderId="0" xfId="236" applyFont="1" applyAlignment="1">
      <alignment horizontal="center"/>
      <protection/>
    </xf>
    <xf numFmtId="0" fontId="12" fillId="33" borderId="59" xfId="236" applyFont="1" applyFill="1" applyBorder="1" applyAlignment="1">
      <alignment horizontal="center"/>
      <protection/>
    </xf>
    <xf numFmtId="16" fontId="12" fillId="33" borderId="85" xfId="180" applyNumberFormat="1" applyFont="1" applyFill="1" applyBorder="1" applyAlignment="1">
      <alignment horizontal="center" wrapText="1"/>
      <protection/>
    </xf>
    <xf numFmtId="1" fontId="12" fillId="33" borderId="13" xfId="236" applyNumberFormat="1" applyFont="1" applyFill="1" applyBorder="1" applyAlignment="1" quotePrefix="1">
      <alignment horizontal="center"/>
      <protection/>
    </xf>
    <xf numFmtId="0" fontId="12" fillId="0" borderId="12" xfId="236" applyFont="1" applyBorder="1" applyAlignment="1">
      <alignment horizontal="center" vertical="center"/>
      <protection/>
    </xf>
    <xf numFmtId="0" fontId="12" fillId="0" borderId="48" xfId="236" applyFont="1" applyBorder="1" applyAlignment="1">
      <alignment vertical="center"/>
      <protection/>
    </xf>
    <xf numFmtId="164" fontId="12" fillId="0" borderId="11" xfId="236" applyNumberFormat="1" applyFont="1" applyBorder="1" applyAlignment="1">
      <alignment vertical="center"/>
      <protection/>
    </xf>
    <xf numFmtId="164" fontId="12" fillId="0" borderId="13" xfId="180" applyNumberFormat="1" applyFont="1" applyBorder="1" applyAlignment="1">
      <alignment horizontal="center" vertical="center"/>
      <protection/>
    </xf>
    <xf numFmtId="164" fontId="12" fillId="0" borderId="88" xfId="236" applyNumberFormat="1" applyFont="1" applyBorder="1" applyAlignment="1">
      <alignment horizontal="center" vertical="center"/>
      <protection/>
    </xf>
    <xf numFmtId="164" fontId="12" fillId="0" borderId="89" xfId="236" applyNumberFormat="1" applyFont="1" applyBorder="1" applyAlignment="1">
      <alignment horizontal="center" vertical="center"/>
      <protection/>
    </xf>
    <xf numFmtId="164" fontId="12" fillId="0" borderId="90" xfId="236" applyNumberFormat="1" applyFont="1" applyBorder="1" applyAlignment="1">
      <alignment horizontal="center" vertical="center"/>
      <protection/>
    </xf>
    <xf numFmtId="0" fontId="12" fillId="0" borderId="10" xfId="236" applyFont="1" applyBorder="1" applyAlignment="1">
      <alignment horizontal="center" vertical="center"/>
      <protection/>
    </xf>
    <xf numFmtId="0" fontId="12" fillId="0" borderId="0" xfId="236" applyFont="1" applyBorder="1" applyAlignment="1">
      <alignment vertical="center"/>
      <protection/>
    </xf>
    <xf numFmtId="164" fontId="12" fillId="0" borderId="15" xfId="236" applyNumberFormat="1" applyFont="1" applyBorder="1" applyAlignment="1">
      <alignment vertical="center"/>
      <protection/>
    </xf>
    <xf numFmtId="164" fontId="12" fillId="0" borderId="15" xfId="180" applyNumberFormat="1" applyFont="1" applyBorder="1" applyAlignment="1">
      <alignment horizontal="center" vertical="center"/>
      <protection/>
    </xf>
    <xf numFmtId="164" fontId="12" fillId="0" borderId="0" xfId="236" applyNumberFormat="1" applyFont="1" applyBorder="1" applyAlignment="1">
      <alignment horizontal="center" vertical="center"/>
      <protection/>
    </xf>
    <xf numFmtId="164" fontId="12" fillId="0" borderId="54" xfId="236" applyNumberFormat="1" applyFont="1" applyBorder="1" applyAlignment="1">
      <alignment horizontal="center" vertical="center"/>
      <protection/>
    </xf>
    <xf numFmtId="0" fontId="12" fillId="0" borderId="10" xfId="236" applyFont="1" applyBorder="1" applyAlignment="1">
      <alignment vertical="center"/>
      <protection/>
    </xf>
    <xf numFmtId="0" fontId="8" fillId="0" borderId="0" xfId="236" applyFont="1" applyBorder="1" applyAlignment="1">
      <alignment vertical="center"/>
      <protection/>
    </xf>
    <xf numFmtId="164" fontId="8" fillId="0" borderId="15" xfId="236" applyNumberFormat="1" applyFont="1" applyBorder="1" applyAlignment="1">
      <alignment vertical="center"/>
      <protection/>
    </xf>
    <xf numFmtId="164" fontId="8" fillId="0" borderId="15" xfId="180" applyNumberFormat="1" applyFont="1" applyBorder="1" applyAlignment="1">
      <alignment horizontal="center" vertical="center"/>
      <protection/>
    </xf>
    <xf numFmtId="164" fontId="8" fillId="0" borderId="0" xfId="236" applyNumberFormat="1" applyFont="1" applyBorder="1" applyAlignment="1">
      <alignment horizontal="center" vertical="center"/>
      <protection/>
    </xf>
    <xf numFmtId="164" fontId="8" fillId="0" borderId="54" xfId="236" applyNumberFormat="1" applyFont="1" applyBorder="1" applyAlignment="1">
      <alignment horizontal="center" vertical="center"/>
      <protection/>
    </xf>
    <xf numFmtId="164" fontId="12" fillId="0" borderId="15" xfId="237" applyNumberFormat="1" applyFont="1" applyBorder="1" applyAlignment="1">
      <alignment vertical="center"/>
      <protection/>
    </xf>
    <xf numFmtId="164" fontId="8" fillId="0" borderId="15" xfId="237" applyNumberFormat="1" applyFont="1" applyBorder="1" applyAlignment="1">
      <alignment vertical="center"/>
      <protection/>
    </xf>
    <xf numFmtId="2" fontId="8" fillId="0" borderId="0" xfId="236" applyNumberFormat="1" applyFont="1">
      <alignment/>
      <protection/>
    </xf>
    <xf numFmtId="164" fontId="12" fillId="0" borderId="0" xfId="236" applyNumberFormat="1" applyFont="1" applyFill="1" applyBorder="1" applyAlignment="1">
      <alignment horizontal="center" vertical="center"/>
      <protection/>
    </xf>
    <xf numFmtId="164" fontId="12" fillId="0" borderId="54" xfId="236" applyNumberFormat="1" applyFont="1" applyFill="1" applyBorder="1" applyAlignment="1">
      <alignment horizontal="center" vertical="center"/>
      <protection/>
    </xf>
    <xf numFmtId="164" fontId="92" fillId="0" borderId="54" xfId="236" applyNumberFormat="1" applyFont="1" applyBorder="1" applyAlignment="1">
      <alignment horizontal="center" vertical="center"/>
      <protection/>
    </xf>
    <xf numFmtId="0" fontId="12" fillId="0" borderId="10" xfId="236" applyFont="1" applyBorder="1" applyAlignment="1">
      <alignment horizontal="center"/>
      <protection/>
    </xf>
    <xf numFmtId="0" fontId="8" fillId="0" borderId="10" xfId="236" applyFont="1" applyBorder="1" applyAlignment="1">
      <alignment horizontal="center"/>
      <protection/>
    </xf>
    <xf numFmtId="0" fontId="12" fillId="0" borderId="31" xfId="236" applyFont="1" applyBorder="1">
      <alignment/>
      <protection/>
    </xf>
    <xf numFmtId="0" fontId="8" fillId="0" borderId="57" xfId="236" applyFont="1" applyBorder="1" applyAlignment="1">
      <alignment vertical="center"/>
      <protection/>
    </xf>
    <xf numFmtId="164" fontId="8" fillId="0" borderId="23" xfId="236" applyNumberFormat="1" applyFont="1" applyBorder="1" applyAlignment="1">
      <alignment vertical="center"/>
      <protection/>
    </xf>
    <xf numFmtId="164" fontId="8" fillId="0" borderId="23" xfId="180" applyNumberFormat="1" applyFont="1" applyBorder="1" applyAlignment="1">
      <alignment horizontal="center" vertical="center"/>
      <protection/>
    </xf>
    <xf numFmtId="164" fontId="8" fillId="0" borderId="55" xfId="236" applyNumberFormat="1" applyFont="1" applyBorder="1" applyAlignment="1">
      <alignment horizontal="center" vertical="center"/>
      <protection/>
    </xf>
    <xf numFmtId="164" fontId="8" fillId="0" borderId="58" xfId="236" applyNumberFormat="1" applyFont="1" applyBorder="1" applyAlignment="1">
      <alignment horizontal="center" vertical="center"/>
      <protection/>
    </xf>
    <xf numFmtId="0" fontId="8" fillId="0" borderId="0" xfId="236" applyFont="1" applyAlignment="1">
      <alignment horizontal="center"/>
      <protection/>
    </xf>
    <xf numFmtId="164" fontId="8" fillId="0" borderId="11" xfId="139" applyNumberFormat="1" applyFont="1" applyBorder="1" applyAlignment="1">
      <alignment horizontal="center" vertical="center"/>
      <protection/>
    </xf>
    <xf numFmtId="43" fontId="8" fillId="0" borderId="15" xfId="42" applyFont="1" applyFill="1" applyBorder="1" applyAlignment="1">
      <alignment horizontal="right" vertical="center"/>
    </xf>
    <xf numFmtId="164" fontId="8" fillId="0" borderId="25" xfId="184" applyNumberFormat="1" applyFont="1" applyBorder="1" applyAlignment="1">
      <alignment horizontal="center"/>
      <protection/>
    </xf>
    <xf numFmtId="164" fontId="8" fillId="0" borderId="15" xfId="184" applyNumberFormat="1" applyFont="1" applyBorder="1" applyAlignment="1">
      <alignment horizontal="center"/>
      <protection/>
    </xf>
    <xf numFmtId="169" fontId="2" fillId="0" borderId="0" xfId="42" applyNumberFormat="1" applyFont="1" applyAlignment="1">
      <alignment/>
    </xf>
    <xf numFmtId="173" fontId="7" fillId="0" borderId="0" xfId="232" applyNumberFormat="1" applyFont="1" applyAlignment="1" applyProtection="1">
      <alignment/>
      <protection/>
    </xf>
    <xf numFmtId="173" fontId="6" fillId="0" borderId="0" xfId="232" applyNumberFormat="1" applyFont="1" applyAlignment="1" applyProtection="1">
      <alignment/>
      <protection/>
    </xf>
    <xf numFmtId="0" fontId="2" fillId="0" borderId="0" xfId="127" applyNumberFormat="1" applyFill="1">
      <alignment/>
      <protection/>
    </xf>
    <xf numFmtId="0" fontId="8" fillId="0" borderId="0" xfId="239" applyFont="1" applyFill="1">
      <alignment/>
      <protection/>
    </xf>
    <xf numFmtId="0" fontId="33" fillId="0" borderId="0" xfId="239" applyFont="1" applyFill="1">
      <alignment/>
      <protection/>
    </xf>
    <xf numFmtId="167" fontId="8" fillId="0" borderId="11" xfId="239" applyNumberFormat="1" applyFont="1" applyFill="1" applyBorder="1" applyAlignment="1" applyProtection="1">
      <alignment horizontal="right"/>
      <protection/>
    </xf>
    <xf numFmtId="167" fontId="8" fillId="0" borderId="47" xfId="239" applyNumberFormat="1" applyFont="1" applyFill="1" applyBorder="1" applyAlignment="1" applyProtection="1">
      <alignment horizontal="right"/>
      <protection/>
    </xf>
    <xf numFmtId="167" fontId="8" fillId="0" borderId="47" xfId="239" applyNumberFormat="1" applyFont="1" applyFill="1" applyBorder="1" applyAlignment="1" applyProtection="1">
      <alignment horizontal="left"/>
      <protection/>
    </xf>
    <xf numFmtId="167" fontId="8" fillId="0" borderId="25" xfId="239" applyNumberFormat="1" applyFont="1" applyFill="1" applyBorder="1" applyAlignment="1" applyProtection="1">
      <alignment horizontal="right"/>
      <protection/>
    </xf>
    <xf numFmtId="167" fontId="8" fillId="0" borderId="37" xfId="239" applyNumberFormat="1" applyFont="1" applyFill="1" applyBorder="1" applyAlignment="1" applyProtection="1">
      <alignment horizontal="right"/>
      <protection/>
    </xf>
    <xf numFmtId="167" fontId="8" fillId="0" borderId="37" xfId="239" applyNumberFormat="1" applyFont="1" applyFill="1" applyBorder="1" applyAlignment="1" applyProtection="1">
      <alignment horizontal="left"/>
      <protection/>
    </xf>
    <xf numFmtId="167" fontId="14" fillId="0" borderId="0" xfId="144" applyNumberFormat="1" applyFont="1" applyFill="1" applyBorder="1" applyAlignment="1">
      <alignment/>
      <protection/>
    </xf>
    <xf numFmtId="167" fontId="8" fillId="0" borderId="49" xfId="239" applyNumberFormat="1" applyFont="1" applyFill="1" applyBorder="1" applyAlignment="1" applyProtection="1">
      <alignment horizontal="right"/>
      <protection/>
    </xf>
    <xf numFmtId="167" fontId="8" fillId="0" borderId="11" xfId="239" applyNumberFormat="1" applyFont="1" applyFill="1" applyBorder="1" applyAlignment="1" applyProtection="1">
      <alignment horizontal="left"/>
      <protection/>
    </xf>
    <xf numFmtId="167" fontId="8" fillId="0" borderId="38" xfId="239" applyNumberFormat="1" applyFont="1" applyFill="1" applyBorder="1" applyAlignment="1" applyProtection="1">
      <alignment horizontal="right"/>
      <protection/>
    </xf>
    <xf numFmtId="167" fontId="8" fillId="0" borderId="15" xfId="239" applyNumberFormat="1" applyFont="1" applyFill="1" applyBorder="1" applyAlignment="1" applyProtection="1">
      <alignment horizontal="left"/>
      <protection/>
    </xf>
    <xf numFmtId="167" fontId="8" fillId="0" borderId="27" xfId="239" applyNumberFormat="1" applyFont="1" applyFill="1" applyBorder="1" applyAlignment="1" applyProtection="1" quotePrefix="1">
      <alignment horizontal="right"/>
      <protection/>
    </xf>
    <xf numFmtId="167" fontId="8" fillId="0" borderId="25" xfId="239" applyNumberFormat="1" applyFont="1" applyFill="1" applyBorder="1" applyAlignment="1" applyProtection="1" quotePrefix="1">
      <alignment horizontal="left"/>
      <protection/>
    </xf>
    <xf numFmtId="167" fontId="8" fillId="0" borderId="15" xfId="239" applyNumberFormat="1" applyFont="1" applyFill="1" applyBorder="1" applyAlignment="1" applyProtection="1" quotePrefix="1">
      <alignment horizontal="right"/>
      <protection/>
    </xf>
    <xf numFmtId="167" fontId="12" fillId="0" borderId="0" xfId="239" applyNumberFormat="1" applyFont="1" applyFill="1" applyBorder="1" applyAlignment="1" applyProtection="1" quotePrefix="1">
      <alignment/>
      <protection/>
    </xf>
    <xf numFmtId="167" fontId="8" fillId="0" borderId="15" xfId="239" applyNumberFormat="1" applyFont="1" applyFill="1" applyBorder="1" applyAlignment="1" applyProtection="1">
      <alignment horizontal="right"/>
      <protection/>
    </xf>
    <xf numFmtId="167" fontId="8" fillId="0" borderId="25" xfId="239" applyNumberFormat="1" applyFont="1" applyFill="1" applyBorder="1" applyAlignment="1" applyProtection="1" quotePrefix="1">
      <alignment horizontal="right"/>
      <protection/>
    </xf>
    <xf numFmtId="167" fontId="8" fillId="0" borderId="24" xfId="239" applyNumberFormat="1" applyFont="1" applyFill="1" applyBorder="1" applyAlignment="1" applyProtection="1" quotePrefix="1">
      <alignment horizontal="right"/>
      <protection/>
    </xf>
    <xf numFmtId="167" fontId="8" fillId="0" borderId="24" xfId="239" applyNumberFormat="1" applyFont="1" applyFill="1" applyBorder="1" applyAlignment="1" applyProtection="1" quotePrefix="1">
      <alignment horizontal="left"/>
      <protection/>
    </xf>
    <xf numFmtId="167" fontId="12" fillId="0" borderId="24" xfId="239" applyNumberFormat="1" applyFont="1" applyFill="1" applyBorder="1" applyAlignment="1" applyProtection="1" quotePrefix="1">
      <alignment horizontal="left"/>
      <protection/>
    </xf>
    <xf numFmtId="164" fontId="8" fillId="0" borderId="0" xfId="239" applyNumberFormat="1" applyFont="1" applyFill="1" applyAlignment="1">
      <alignment horizontal="right"/>
      <protection/>
    </xf>
    <xf numFmtId="0" fontId="8" fillId="0" borderId="0" xfId="239" applyFont="1" applyFill="1" applyAlignment="1">
      <alignment horizontal="right"/>
      <protection/>
    </xf>
    <xf numFmtId="164" fontId="8" fillId="0" borderId="0" xfId="239" applyNumberFormat="1" applyFont="1" applyFill="1">
      <alignment/>
      <protection/>
    </xf>
    <xf numFmtId="164" fontId="8" fillId="0" borderId="32" xfId="240" applyNumberFormat="1" applyFont="1" applyFill="1" applyBorder="1">
      <alignment/>
      <protection/>
    </xf>
    <xf numFmtId="164" fontId="8" fillId="0" borderId="23" xfId="240" applyNumberFormat="1" applyFont="1" applyFill="1" applyBorder="1">
      <alignment/>
      <protection/>
    </xf>
    <xf numFmtId="0" fontId="8" fillId="0" borderId="31" xfId="239" applyFont="1" applyFill="1" applyBorder="1" applyAlignment="1" applyProtection="1">
      <alignment horizontal="left"/>
      <protection/>
    </xf>
    <xf numFmtId="164" fontId="8" fillId="0" borderId="16" xfId="240" applyNumberFormat="1" applyFont="1" applyFill="1" applyBorder="1">
      <alignment/>
      <protection/>
    </xf>
    <xf numFmtId="164" fontId="8" fillId="0" borderId="15" xfId="240" applyNumberFormat="1" applyFont="1" applyFill="1" applyBorder="1">
      <alignment/>
      <protection/>
    </xf>
    <xf numFmtId="0" fontId="8" fillId="0" borderId="10" xfId="239" applyFont="1" applyFill="1" applyBorder="1" applyAlignment="1" applyProtection="1">
      <alignment horizontal="left"/>
      <protection/>
    </xf>
    <xf numFmtId="164" fontId="12" fillId="0" borderId="16" xfId="240" applyNumberFormat="1" applyFont="1" applyFill="1" applyBorder="1">
      <alignment/>
      <protection/>
    </xf>
    <xf numFmtId="164" fontId="12" fillId="0" borderId="15" xfId="240" applyNumberFormat="1" applyFont="1" applyFill="1" applyBorder="1">
      <alignment/>
      <protection/>
    </xf>
    <xf numFmtId="0" fontId="12" fillId="0" borderId="10" xfId="239" applyFont="1" applyFill="1" applyBorder="1" applyAlignment="1" applyProtection="1">
      <alignment horizontal="left"/>
      <protection/>
    </xf>
    <xf numFmtId="0" fontId="8" fillId="0" borderId="10" xfId="239" applyFont="1" applyFill="1" applyBorder="1">
      <alignment/>
      <protection/>
    </xf>
    <xf numFmtId="164" fontId="8" fillId="0" borderId="18" xfId="240" applyNumberFormat="1" applyFont="1" applyFill="1" applyBorder="1">
      <alignment/>
      <protection/>
    </xf>
    <xf numFmtId="164" fontId="8" fillId="0" borderId="11" xfId="240" applyNumberFormat="1" applyFont="1" applyFill="1" applyBorder="1">
      <alignment/>
      <protection/>
    </xf>
    <xf numFmtId="0" fontId="8" fillId="0" borderId="12" xfId="239" applyFont="1" applyFill="1" applyBorder="1" applyAlignment="1" applyProtection="1">
      <alignment horizontal="left"/>
      <protection/>
    </xf>
    <xf numFmtId="164" fontId="8" fillId="0" borderId="11" xfId="239" applyNumberFormat="1" applyFont="1" applyBorder="1">
      <alignment/>
      <protection/>
    </xf>
    <xf numFmtId="164" fontId="8" fillId="0" borderId="15" xfId="239" applyNumberFormat="1" applyFont="1" applyFill="1" applyBorder="1">
      <alignment/>
      <protection/>
    </xf>
    <xf numFmtId="164" fontId="8" fillId="0" borderId="15" xfId="239" applyNumberFormat="1" applyFont="1" applyBorder="1">
      <alignment/>
      <protection/>
    </xf>
    <xf numFmtId="164" fontId="12" fillId="0" borderId="15" xfId="239" applyNumberFormat="1" applyFont="1" applyBorder="1">
      <alignment/>
      <protection/>
    </xf>
    <xf numFmtId="0" fontId="8" fillId="0" borderId="16" xfId="239" applyFont="1" applyFill="1" applyBorder="1" applyAlignment="1">
      <alignment horizontal="center"/>
      <protection/>
    </xf>
    <xf numFmtId="0" fontId="8" fillId="0" borderId="15" xfId="239" applyFont="1" applyFill="1" applyBorder="1" applyAlignment="1">
      <alignment horizontal="center"/>
      <protection/>
    </xf>
    <xf numFmtId="0" fontId="12" fillId="0" borderId="28" xfId="239" applyFont="1" applyFill="1" applyBorder="1" applyAlignment="1" applyProtection="1" quotePrefix="1">
      <alignment horizontal="center"/>
      <protection/>
    </xf>
    <xf numFmtId="0" fontId="12" fillId="0" borderId="13" xfId="239" applyFont="1" applyFill="1" applyBorder="1" applyAlignment="1" applyProtection="1" quotePrefix="1">
      <alignment horizontal="center"/>
      <protection/>
    </xf>
    <xf numFmtId="0" fontId="12" fillId="0" borderId="13" xfId="239" applyFont="1" applyFill="1" applyBorder="1" applyAlignment="1" applyProtection="1">
      <alignment horizontal="center" vertical="center"/>
      <protection/>
    </xf>
    <xf numFmtId="0" fontId="12" fillId="0" borderId="91" xfId="239" applyFont="1" applyFill="1" applyBorder="1" applyAlignment="1" applyProtection="1" quotePrefix="1">
      <alignment horizontal="center" vertical="center"/>
      <protection/>
    </xf>
    <xf numFmtId="0" fontId="13" fillId="0" borderId="0" xfId="239" applyFont="1" applyFill="1" applyAlignment="1" applyProtection="1">
      <alignment horizontal="right"/>
      <protection/>
    </xf>
    <xf numFmtId="0" fontId="8" fillId="0" borderId="0" xfId="127" applyFont="1" applyBorder="1">
      <alignment/>
      <protection/>
    </xf>
    <xf numFmtId="167" fontId="33" fillId="0" borderId="0" xfId="242" applyNumberFormat="1" applyFont="1" applyBorder="1">
      <alignment/>
      <protection/>
    </xf>
    <xf numFmtId="167" fontId="32" fillId="0" borderId="0" xfId="242" applyNumberFormat="1" applyFont="1" applyBorder="1" applyAlignment="1" quotePrefix="1">
      <alignment horizontal="right"/>
      <protection/>
    </xf>
    <xf numFmtId="167" fontId="33" fillId="0" borderId="0" xfId="242" applyNumberFormat="1" applyFont="1" applyBorder="1" applyAlignment="1">
      <alignment horizontal="right"/>
      <protection/>
    </xf>
    <xf numFmtId="167" fontId="32" fillId="0" borderId="0" xfId="242" applyNumberFormat="1" applyFont="1" applyBorder="1" applyAlignment="1">
      <alignment horizontal="right"/>
      <protection/>
    </xf>
    <xf numFmtId="167" fontId="32" fillId="0" borderId="0" xfId="242" applyNumberFormat="1" applyFont="1" applyBorder="1">
      <alignment/>
      <protection/>
    </xf>
    <xf numFmtId="167" fontId="32" fillId="0" borderId="32" xfId="190" applyFont="1" applyBorder="1" applyAlignment="1" quotePrefix="1">
      <alignment horizontal="right"/>
      <protection/>
    </xf>
    <xf numFmtId="167" fontId="32" fillId="0" borderId="23" xfId="190" applyFont="1" applyBorder="1" applyAlignment="1" quotePrefix="1">
      <alignment horizontal="right"/>
      <protection/>
    </xf>
    <xf numFmtId="167" fontId="32" fillId="0" borderId="23" xfId="190" applyFont="1" applyBorder="1" applyAlignment="1">
      <alignment horizontal="right"/>
      <protection/>
    </xf>
    <xf numFmtId="167" fontId="32" fillId="0" borderId="56" xfId="190" applyFont="1" applyBorder="1">
      <alignment/>
      <protection/>
    </xf>
    <xf numFmtId="167" fontId="33" fillId="0" borderId="31" xfId="190" applyFont="1" applyBorder="1">
      <alignment/>
      <protection/>
    </xf>
    <xf numFmtId="167" fontId="32" fillId="0" borderId="16" xfId="190" applyFont="1" applyBorder="1" applyAlignment="1" quotePrefix="1">
      <alignment horizontal="right"/>
      <protection/>
    </xf>
    <xf numFmtId="167" fontId="32" fillId="0" borderId="15" xfId="190" applyFont="1" applyBorder="1" applyAlignment="1" quotePrefix="1">
      <alignment horizontal="right"/>
      <protection/>
    </xf>
    <xf numFmtId="167" fontId="32" fillId="0" borderId="15" xfId="190" applyFont="1" applyBorder="1">
      <alignment/>
      <protection/>
    </xf>
    <xf numFmtId="168" fontId="32" fillId="0" borderId="10" xfId="190" applyNumberFormat="1" applyFont="1" applyBorder="1" applyAlignment="1">
      <alignment horizontal="left"/>
      <protection/>
    </xf>
    <xf numFmtId="167" fontId="33" fillId="0" borderId="16" xfId="190" applyFont="1" applyBorder="1" applyAlignment="1">
      <alignment horizontal="right"/>
      <protection/>
    </xf>
    <xf numFmtId="167" fontId="33" fillId="0" borderId="15" xfId="190" applyFont="1" applyBorder="1" applyAlignment="1">
      <alignment horizontal="right"/>
      <protection/>
    </xf>
    <xf numFmtId="167" fontId="33" fillId="0" borderId="15" xfId="190" applyFont="1" applyBorder="1">
      <alignment/>
      <protection/>
    </xf>
    <xf numFmtId="168" fontId="33" fillId="0" borderId="10" xfId="190" applyNumberFormat="1" applyFont="1" applyBorder="1" applyAlignment="1">
      <alignment horizontal="center"/>
      <protection/>
    </xf>
    <xf numFmtId="167" fontId="33" fillId="0" borderId="10" xfId="190" applyFont="1" applyBorder="1" applyAlignment="1">
      <alignment horizontal="center"/>
      <protection/>
    </xf>
    <xf numFmtId="49" fontId="32" fillId="33" borderId="18" xfId="242" applyNumberFormat="1" applyFont="1" applyFill="1" applyBorder="1" applyAlignment="1" quotePrefix="1">
      <alignment horizontal="center"/>
      <protection/>
    </xf>
    <xf numFmtId="49" fontId="32" fillId="33" borderId="11" xfId="242" applyNumberFormat="1" applyFont="1" applyFill="1" applyBorder="1" applyAlignment="1">
      <alignment horizontal="center"/>
      <protection/>
    </xf>
    <xf numFmtId="49" fontId="32" fillId="33" borderId="11" xfId="242" applyNumberFormat="1" applyFont="1" applyFill="1" applyBorder="1" applyAlignment="1" quotePrefix="1">
      <alignment horizontal="center"/>
      <protection/>
    </xf>
    <xf numFmtId="167" fontId="32" fillId="33" borderId="11" xfId="242" applyNumberFormat="1" applyFont="1" applyFill="1" applyBorder="1" applyAlignment="1">
      <alignment horizontal="center"/>
      <protection/>
    </xf>
    <xf numFmtId="167" fontId="32" fillId="33" borderId="12" xfId="242" applyNumberFormat="1" applyFont="1" applyFill="1" applyBorder="1" applyAlignment="1">
      <alignment horizontal="center"/>
      <protection/>
    </xf>
    <xf numFmtId="167" fontId="32" fillId="33" borderId="59" xfId="242" applyNumberFormat="1" applyFont="1" applyFill="1" applyBorder="1">
      <alignment/>
      <protection/>
    </xf>
    <xf numFmtId="167" fontId="32" fillId="33" borderId="43" xfId="242" applyNumberFormat="1" applyFont="1" applyFill="1" applyBorder="1" applyAlignment="1">
      <alignment horizontal="center"/>
      <protection/>
    </xf>
    <xf numFmtId="167" fontId="33" fillId="0" borderId="44" xfId="243" applyNumberFormat="1" applyFont="1" applyBorder="1">
      <alignment/>
      <protection/>
    </xf>
    <xf numFmtId="0" fontId="8" fillId="0" borderId="44" xfId="127" applyFont="1" applyBorder="1">
      <alignment/>
      <protection/>
    </xf>
    <xf numFmtId="167" fontId="32" fillId="0" borderId="62" xfId="190" applyFont="1" applyBorder="1" applyAlignment="1">
      <alignment horizontal="right"/>
      <protection/>
    </xf>
    <xf numFmtId="167" fontId="32" fillId="0" borderId="63" xfId="190" applyFont="1" applyBorder="1" applyAlignment="1">
      <alignment horizontal="right"/>
      <protection/>
    </xf>
    <xf numFmtId="167" fontId="32" fillId="0" borderId="61" xfId="190" applyFont="1" applyBorder="1" applyAlignment="1">
      <alignment horizontal="right"/>
      <protection/>
    </xf>
    <xf numFmtId="167" fontId="32" fillId="0" borderId="61" xfId="190" applyFont="1" applyBorder="1">
      <alignment/>
      <protection/>
    </xf>
    <xf numFmtId="168" fontId="32" fillId="0" borderId="60" xfId="190" applyNumberFormat="1" applyFont="1" applyBorder="1" applyAlignment="1">
      <alignment horizontal="center"/>
      <protection/>
    </xf>
    <xf numFmtId="167" fontId="32" fillId="0" borderId="16" xfId="190" applyFont="1" applyBorder="1" applyAlignment="1">
      <alignment horizontal="right"/>
      <protection/>
    </xf>
    <xf numFmtId="167" fontId="32" fillId="0" borderId="37" xfId="190" applyFont="1" applyBorder="1" applyAlignment="1">
      <alignment horizontal="right"/>
      <protection/>
    </xf>
    <xf numFmtId="167" fontId="32" fillId="0" borderId="15" xfId="190" applyFont="1" applyBorder="1" applyAlignment="1">
      <alignment horizontal="right"/>
      <protection/>
    </xf>
    <xf numFmtId="168" fontId="32" fillId="0" borderId="10" xfId="190" applyNumberFormat="1" applyFont="1" applyBorder="1" applyAlignment="1">
      <alignment horizontal="center"/>
      <protection/>
    </xf>
    <xf numFmtId="167" fontId="33" fillId="0" borderId="37" xfId="190" applyFont="1" applyBorder="1" applyAlignment="1">
      <alignment horizontal="right"/>
      <protection/>
    </xf>
    <xf numFmtId="167" fontId="33" fillId="0" borderId="37" xfId="190" applyFont="1" applyBorder="1" applyAlignment="1" quotePrefix="1">
      <alignment horizontal="right"/>
      <protection/>
    </xf>
    <xf numFmtId="167" fontId="32" fillId="0" borderId="37" xfId="190" applyFont="1" applyBorder="1">
      <alignment/>
      <protection/>
    </xf>
    <xf numFmtId="49" fontId="32" fillId="33" borderId="18" xfId="243" applyNumberFormat="1" applyFont="1" applyFill="1" applyBorder="1" applyAlignment="1" quotePrefix="1">
      <alignment horizontal="center"/>
      <protection/>
    </xf>
    <xf numFmtId="49" fontId="32" fillId="33" borderId="11" xfId="243" applyNumberFormat="1" applyFont="1" applyFill="1" applyBorder="1" applyAlignment="1">
      <alignment horizontal="center"/>
      <protection/>
    </xf>
    <xf numFmtId="167" fontId="32" fillId="33" borderId="11" xfId="243" applyNumberFormat="1" applyFont="1" applyFill="1" applyBorder="1" applyAlignment="1">
      <alignment horizontal="center"/>
      <protection/>
    </xf>
    <xf numFmtId="167" fontId="32" fillId="33" borderId="12" xfId="243" applyNumberFormat="1" applyFont="1" applyFill="1" applyBorder="1" applyAlignment="1">
      <alignment horizontal="center"/>
      <protection/>
    </xf>
    <xf numFmtId="167" fontId="32" fillId="33" borderId="59" xfId="243" applyNumberFormat="1" applyFont="1" applyFill="1" applyBorder="1">
      <alignment/>
      <protection/>
    </xf>
    <xf numFmtId="167" fontId="32" fillId="33" borderId="43" xfId="243" applyNumberFormat="1" applyFont="1" applyFill="1" applyBorder="1" applyAlignment="1">
      <alignment horizontal="center"/>
      <protection/>
    </xf>
    <xf numFmtId="164" fontId="8" fillId="0" borderId="0" xfId="127" applyNumberFormat="1" applyFont="1">
      <alignment/>
      <protection/>
    </xf>
    <xf numFmtId="167" fontId="8" fillId="0" borderId="0" xfId="127" applyNumberFormat="1" applyFont="1">
      <alignment/>
      <protection/>
    </xf>
    <xf numFmtId="185" fontId="8" fillId="0" borderId="0" xfId="127" applyNumberFormat="1" applyFont="1">
      <alignment/>
      <protection/>
    </xf>
    <xf numFmtId="167" fontId="32" fillId="0" borderId="32" xfId="217" applyFont="1" applyBorder="1" applyAlignment="1" quotePrefix="1">
      <alignment horizontal="right"/>
      <protection/>
    </xf>
    <xf numFmtId="167" fontId="32" fillId="0" borderId="57" xfId="217" applyFont="1" applyBorder="1" applyAlignment="1">
      <alignment horizontal="right"/>
      <protection/>
    </xf>
    <xf numFmtId="167" fontId="32" fillId="0" borderId="23" xfId="217" applyFont="1" applyBorder="1">
      <alignment/>
      <protection/>
    </xf>
    <xf numFmtId="167" fontId="33" fillId="0" borderId="31" xfId="217" applyFont="1" applyBorder="1">
      <alignment/>
      <protection/>
    </xf>
    <xf numFmtId="167" fontId="32" fillId="0" borderId="16" xfId="217" applyFont="1" applyBorder="1" applyAlignment="1" quotePrefix="1">
      <alignment horizontal="right"/>
      <protection/>
    </xf>
    <xf numFmtId="167" fontId="32" fillId="0" borderId="37" xfId="217" applyFont="1" applyBorder="1" applyAlignment="1">
      <alignment horizontal="right"/>
      <protection/>
    </xf>
    <xf numFmtId="167" fontId="32" fillId="0" borderId="15" xfId="217" applyFont="1" applyBorder="1" applyAlignment="1">
      <alignment horizontal="right"/>
      <protection/>
    </xf>
    <xf numFmtId="167" fontId="32" fillId="0" borderId="15" xfId="217" applyFont="1" applyBorder="1">
      <alignment/>
      <protection/>
    </xf>
    <xf numFmtId="167" fontId="33" fillId="0" borderId="10" xfId="217" applyFont="1" applyBorder="1">
      <alignment/>
      <protection/>
    </xf>
    <xf numFmtId="167" fontId="33" fillId="0" borderId="16" xfId="217" applyFont="1" applyBorder="1" applyAlignment="1">
      <alignment horizontal="right"/>
      <protection/>
    </xf>
    <xf numFmtId="167" fontId="33" fillId="0" borderId="37" xfId="217" applyFont="1" applyBorder="1" applyAlignment="1">
      <alignment horizontal="right"/>
      <protection/>
    </xf>
    <xf numFmtId="167" fontId="33" fillId="0" borderId="15" xfId="217" applyFont="1" applyBorder="1" applyAlignment="1">
      <alignment horizontal="right"/>
      <protection/>
    </xf>
    <xf numFmtId="167" fontId="33" fillId="0" borderId="15" xfId="217" applyFont="1" applyBorder="1">
      <alignment/>
      <protection/>
    </xf>
    <xf numFmtId="168" fontId="33" fillId="0" borderId="10" xfId="217" applyNumberFormat="1" applyFont="1" applyBorder="1" applyAlignment="1">
      <alignment horizontal="center"/>
      <protection/>
    </xf>
    <xf numFmtId="167" fontId="33" fillId="0" borderId="16" xfId="217" applyFont="1" applyBorder="1" applyAlignment="1" quotePrefix="1">
      <alignment horizontal="right"/>
      <protection/>
    </xf>
    <xf numFmtId="167" fontId="33" fillId="0" borderId="37" xfId="217" applyFont="1" applyBorder="1" applyAlignment="1" quotePrefix="1">
      <alignment horizontal="right"/>
      <protection/>
    </xf>
    <xf numFmtId="167" fontId="32" fillId="0" borderId="37" xfId="217" applyFont="1" applyBorder="1" applyAlignment="1" quotePrefix="1">
      <alignment horizontal="right"/>
      <protection/>
    </xf>
    <xf numFmtId="167" fontId="32" fillId="0" borderId="15" xfId="217" applyFont="1" applyBorder="1" applyAlignment="1" quotePrefix="1">
      <alignment horizontal="right"/>
      <protection/>
    </xf>
    <xf numFmtId="49" fontId="32" fillId="33" borderId="18" xfId="244" applyNumberFormat="1" applyFont="1" applyFill="1" applyBorder="1" applyAlignment="1">
      <alignment horizontal="center"/>
      <protection/>
    </xf>
    <xf numFmtId="49" fontId="32" fillId="33" borderId="11" xfId="244" applyNumberFormat="1" applyFont="1" applyFill="1" applyBorder="1" applyAlignment="1">
      <alignment horizontal="center"/>
      <protection/>
    </xf>
    <xf numFmtId="167" fontId="12" fillId="33" borderId="11" xfId="246" applyNumberFormat="1" applyFont="1" applyFill="1" applyBorder="1" applyAlignment="1">
      <alignment horizontal="center"/>
      <protection/>
    </xf>
    <xf numFmtId="167" fontId="12" fillId="33" borderId="12" xfId="246" applyNumberFormat="1" applyFont="1" applyFill="1" applyBorder="1" applyAlignment="1">
      <alignment horizontal="center"/>
      <protection/>
    </xf>
    <xf numFmtId="167" fontId="12" fillId="33" borderId="59" xfId="246" applyNumberFormat="1" applyFont="1" applyFill="1" applyBorder="1">
      <alignment/>
      <protection/>
    </xf>
    <xf numFmtId="167" fontId="12" fillId="33" borderId="43" xfId="246" applyNumberFormat="1" applyFont="1" applyFill="1" applyBorder="1">
      <alignment/>
      <protection/>
    </xf>
    <xf numFmtId="167" fontId="32" fillId="0" borderId="0" xfId="218" applyFont="1" applyBorder="1" applyAlignment="1" quotePrefix="1">
      <alignment horizontal="right"/>
      <protection/>
    </xf>
    <xf numFmtId="167" fontId="32" fillId="0" borderId="32" xfId="218" applyFont="1" applyBorder="1" applyAlignment="1" quotePrefix="1">
      <alignment horizontal="right"/>
      <protection/>
    </xf>
    <xf numFmtId="167" fontId="32" fillId="0" borderId="23" xfId="218" applyFont="1" applyBorder="1" applyAlignment="1" quotePrefix="1">
      <alignment horizontal="right"/>
      <protection/>
    </xf>
    <xf numFmtId="167" fontId="32" fillId="0" borderId="23" xfId="218" applyFont="1" applyBorder="1" applyAlignment="1">
      <alignment/>
      <protection/>
    </xf>
    <xf numFmtId="168" fontId="32" fillId="0" borderId="23" xfId="218" applyNumberFormat="1" applyFont="1" applyBorder="1" applyAlignment="1">
      <alignment horizontal="left"/>
      <protection/>
    </xf>
    <xf numFmtId="168" fontId="33" fillId="0" borderId="31" xfId="218" applyNumberFormat="1" applyFont="1" applyBorder="1" applyAlignment="1">
      <alignment horizontal="left"/>
      <protection/>
    </xf>
    <xf numFmtId="167" fontId="32" fillId="0" borderId="16" xfId="218" applyFont="1" applyBorder="1" applyAlignment="1" quotePrefix="1">
      <alignment horizontal="right"/>
      <protection/>
    </xf>
    <xf numFmtId="167" fontId="32" fillId="0" borderId="15" xfId="218" applyFont="1" applyBorder="1" applyAlignment="1" quotePrefix="1">
      <alignment horizontal="right"/>
      <protection/>
    </xf>
    <xf numFmtId="167" fontId="32" fillId="0" borderId="15" xfId="218" applyFont="1" applyBorder="1" applyAlignment="1">
      <alignment/>
      <protection/>
    </xf>
    <xf numFmtId="168" fontId="32" fillId="0" borderId="15" xfId="218" applyNumberFormat="1" applyFont="1" applyBorder="1" applyAlignment="1">
      <alignment horizontal="left"/>
      <protection/>
    </xf>
    <xf numFmtId="168" fontId="33" fillId="0" borderId="10" xfId="218" applyNumberFormat="1" applyFont="1" applyBorder="1" applyAlignment="1">
      <alignment horizontal="left"/>
      <protection/>
    </xf>
    <xf numFmtId="167" fontId="33" fillId="0" borderId="0" xfId="218" applyFont="1" applyBorder="1" applyAlignment="1">
      <alignment horizontal="right"/>
      <protection/>
    </xf>
    <xf numFmtId="167" fontId="33" fillId="0" borderId="16" xfId="218" applyFont="1" applyBorder="1" applyAlignment="1">
      <alignment horizontal="right"/>
      <protection/>
    </xf>
    <xf numFmtId="167" fontId="33" fillId="0" borderId="15" xfId="218" applyFont="1" applyBorder="1" applyAlignment="1">
      <alignment horizontal="right"/>
      <protection/>
    </xf>
    <xf numFmtId="167" fontId="33" fillId="0" borderId="15" xfId="218" applyFont="1" applyBorder="1" applyAlignment="1">
      <alignment/>
      <protection/>
    </xf>
    <xf numFmtId="168" fontId="33" fillId="0" borderId="15" xfId="218" applyNumberFormat="1" applyFont="1" applyBorder="1" applyAlignment="1">
      <alignment horizontal="left"/>
      <protection/>
    </xf>
    <xf numFmtId="168" fontId="33" fillId="0" borderId="10" xfId="218" applyNumberFormat="1" applyFont="1" applyBorder="1" applyAlignment="1">
      <alignment horizontal="center"/>
      <protection/>
    </xf>
    <xf numFmtId="167" fontId="32" fillId="0" borderId="15" xfId="218" applyFont="1" applyBorder="1" applyAlignment="1" quotePrefix="1">
      <alignment/>
      <protection/>
    </xf>
    <xf numFmtId="167" fontId="32" fillId="0" borderId="15" xfId="218" applyFont="1" applyBorder="1">
      <alignment/>
      <protection/>
    </xf>
    <xf numFmtId="167" fontId="33" fillId="0" borderId="10" xfId="218" applyFont="1" applyBorder="1" applyAlignment="1">
      <alignment horizontal="left"/>
      <protection/>
    </xf>
    <xf numFmtId="167" fontId="32" fillId="0" borderId="0" xfId="138" applyNumberFormat="1" applyFont="1" applyFill="1" applyBorder="1" applyAlignment="1" quotePrefix="1">
      <alignment horizontal="center"/>
      <protection/>
    </xf>
    <xf numFmtId="49" fontId="32" fillId="33" borderId="18" xfId="245" applyNumberFormat="1" applyFont="1" applyFill="1" applyBorder="1" applyAlignment="1">
      <alignment horizontal="center"/>
      <protection/>
    </xf>
    <xf numFmtId="49" fontId="32" fillId="33" borderId="11" xfId="245" applyNumberFormat="1" applyFont="1" applyFill="1" applyBorder="1" applyAlignment="1">
      <alignment horizontal="center"/>
      <protection/>
    </xf>
    <xf numFmtId="167" fontId="12" fillId="33" borderId="47" xfId="247" applyNumberFormat="1" applyFont="1" applyFill="1" applyBorder="1" applyAlignment="1">
      <alignment horizontal="center"/>
      <protection/>
    </xf>
    <xf numFmtId="167" fontId="12" fillId="33" borderId="12" xfId="247" applyNumberFormat="1" applyFont="1" applyFill="1" applyBorder="1" applyAlignment="1">
      <alignment horizontal="center"/>
      <protection/>
    </xf>
    <xf numFmtId="167" fontId="12" fillId="0" borderId="0" xfId="247" applyNumberFormat="1" applyFont="1" applyFill="1" applyBorder="1" applyAlignment="1">
      <alignment horizontal="center"/>
      <protection/>
    </xf>
    <xf numFmtId="167" fontId="12" fillId="33" borderId="92" xfId="247" applyNumberFormat="1" applyFont="1" applyFill="1" applyBorder="1">
      <alignment/>
      <protection/>
    </xf>
    <xf numFmtId="167" fontId="12" fillId="33" borderId="43" xfId="247" applyNumberFormat="1" applyFont="1" applyFill="1" applyBorder="1" applyAlignment="1">
      <alignment horizontal="left"/>
      <protection/>
    </xf>
    <xf numFmtId="167" fontId="13" fillId="0" borderId="0" xfId="247" applyNumberFormat="1" applyFont="1" applyAlignment="1" applyProtection="1">
      <alignment horizontal="right"/>
      <protection/>
    </xf>
    <xf numFmtId="167" fontId="7" fillId="0" borderId="0" xfId="247" applyNumberFormat="1" applyFont="1" applyAlignment="1" applyProtection="1">
      <alignment horizontal="center"/>
      <protection/>
    </xf>
    <xf numFmtId="167" fontId="32" fillId="0" borderId="0" xfId="218" applyFont="1" applyBorder="1" applyAlignment="1">
      <alignment/>
      <protection/>
    </xf>
    <xf numFmtId="168" fontId="32" fillId="0" borderId="0" xfId="218" applyNumberFormat="1" applyFont="1" applyBorder="1" applyAlignment="1">
      <alignment horizontal="left"/>
      <protection/>
    </xf>
    <xf numFmtId="168" fontId="33" fillId="0" borderId="0" xfId="218" applyNumberFormat="1" applyFont="1" applyBorder="1" applyAlignment="1">
      <alignment horizontal="left"/>
      <protection/>
    </xf>
    <xf numFmtId="167" fontId="33" fillId="0" borderId="0" xfId="218" applyFont="1" applyBorder="1" applyAlignment="1">
      <alignment/>
      <protection/>
    </xf>
    <xf numFmtId="168" fontId="33" fillId="0" borderId="0" xfId="218" applyNumberFormat="1" applyFont="1" applyBorder="1" applyAlignment="1">
      <alignment horizontal="center"/>
      <protection/>
    </xf>
    <xf numFmtId="167" fontId="33" fillId="0" borderId="44" xfId="218" applyFont="1" applyBorder="1" applyAlignment="1">
      <alignment horizontal="right"/>
      <protection/>
    </xf>
    <xf numFmtId="167" fontId="33" fillId="0" borderId="44" xfId="218" applyFont="1" applyBorder="1" applyAlignment="1">
      <alignment/>
      <protection/>
    </xf>
    <xf numFmtId="167" fontId="32" fillId="0" borderId="62" xfId="218" applyFont="1" applyBorder="1" applyAlignment="1">
      <alignment horizontal="right"/>
      <protection/>
    </xf>
    <xf numFmtId="167" fontId="32" fillId="0" borderId="63" xfId="218" applyFont="1" applyBorder="1" applyAlignment="1">
      <alignment/>
      <protection/>
    </xf>
    <xf numFmtId="167" fontId="32" fillId="0" borderId="61" xfId="218" applyFont="1" applyBorder="1" applyAlignment="1">
      <alignment/>
      <protection/>
    </xf>
    <xf numFmtId="168" fontId="32" fillId="0" borderId="61" xfId="218" applyNumberFormat="1" applyFont="1" applyBorder="1" applyAlignment="1">
      <alignment horizontal="left"/>
      <protection/>
    </xf>
    <xf numFmtId="168" fontId="33" fillId="0" borderId="60" xfId="218" applyNumberFormat="1" applyFont="1" applyBorder="1" applyAlignment="1">
      <alignment horizontal="center"/>
      <protection/>
    </xf>
    <xf numFmtId="167" fontId="32" fillId="0" borderId="16" xfId="218" applyFont="1" applyBorder="1" applyAlignment="1">
      <alignment horizontal="right"/>
      <protection/>
    </xf>
    <xf numFmtId="167" fontId="32" fillId="0" borderId="37" xfId="218" applyFont="1" applyBorder="1" applyAlignment="1">
      <alignment/>
      <protection/>
    </xf>
    <xf numFmtId="167" fontId="33" fillId="0" borderId="37" xfId="218" applyFont="1" applyBorder="1" applyAlignment="1">
      <alignment/>
      <protection/>
    </xf>
    <xf numFmtId="167" fontId="33" fillId="0" borderId="16" xfId="218" applyFont="1" applyBorder="1" applyAlignment="1" quotePrefix="1">
      <alignment horizontal="right"/>
      <protection/>
    </xf>
    <xf numFmtId="167" fontId="33" fillId="0" borderId="37" xfId="218" applyFont="1" applyBorder="1" applyAlignment="1">
      <alignment horizontal="right"/>
      <protection/>
    </xf>
    <xf numFmtId="167" fontId="33" fillId="0" borderId="37" xfId="218" applyFont="1" applyBorder="1" applyAlignment="1" quotePrefix="1">
      <alignment horizontal="right"/>
      <protection/>
    </xf>
    <xf numFmtId="167" fontId="32" fillId="0" borderId="37" xfId="218" applyFont="1" applyBorder="1" applyAlignment="1" quotePrefix="1">
      <alignment/>
      <protection/>
    </xf>
    <xf numFmtId="167" fontId="32" fillId="33" borderId="18" xfId="138" applyNumberFormat="1" applyFont="1" applyFill="1" applyBorder="1" applyAlignment="1" quotePrefix="1">
      <alignment horizontal="center"/>
      <protection/>
    </xf>
    <xf numFmtId="167" fontId="32" fillId="33" borderId="11" xfId="138" applyNumberFormat="1" applyFont="1" applyFill="1" applyBorder="1" applyAlignment="1" quotePrefix="1">
      <alignment horizontal="center"/>
      <protection/>
    </xf>
    <xf numFmtId="167" fontId="32" fillId="33" borderId="13" xfId="138" applyNumberFormat="1" applyFont="1" applyFill="1" applyBorder="1" applyAlignment="1" quotePrefix="1">
      <alignment horizontal="center"/>
      <protection/>
    </xf>
    <xf numFmtId="167" fontId="12" fillId="33" borderId="47" xfId="248" applyNumberFormat="1" applyFont="1" applyFill="1" applyBorder="1" applyAlignment="1">
      <alignment horizontal="center"/>
      <protection/>
    </xf>
    <xf numFmtId="167" fontId="12" fillId="33" borderId="12" xfId="248" applyNumberFormat="1" applyFont="1" applyFill="1" applyBorder="1" applyAlignment="1">
      <alignment horizontal="center"/>
      <protection/>
    </xf>
    <xf numFmtId="167" fontId="12" fillId="33" borderId="92" xfId="248" applyNumberFormat="1" applyFont="1" applyFill="1" applyBorder="1">
      <alignment/>
      <protection/>
    </xf>
    <xf numFmtId="167" fontId="12" fillId="33" borderId="43" xfId="248" applyNumberFormat="1" applyFont="1" applyFill="1" applyBorder="1" applyAlignment="1">
      <alignment horizontal="left"/>
      <protection/>
    </xf>
    <xf numFmtId="167" fontId="2" fillId="0" borderId="0" xfId="127" applyNumberFormat="1">
      <alignment/>
      <protection/>
    </xf>
    <xf numFmtId="167" fontId="32" fillId="0" borderId="32" xfId="219" applyFont="1" applyBorder="1" applyAlignment="1" quotePrefix="1">
      <alignment horizontal="right"/>
      <protection/>
    </xf>
    <xf numFmtId="167" fontId="32" fillId="0" borderId="57" xfId="219" applyFont="1" applyBorder="1" applyAlignment="1">
      <alignment horizontal="right"/>
      <protection/>
    </xf>
    <xf numFmtId="167" fontId="32" fillId="0" borderId="23" xfId="219" applyFont="1" applyBorder="1" applyAlignment="1">
      <alignment horizontal="right"/>
      <protection/>
    </xf>
    <xf numFmtId="168" fontId="32" fillId="0" borderId="23" xfId="219" applyNumberFormat="1" applyFont="1" applyBorder="1" applyAlignment="1">
      <alignment horizontal="left"/>
      <protection/>
    </xf>
    <xf numFmtId="168" fontId="33" fillId="0" borderId="31" xfId="219" applyNumberFormat="1" applyFont="1" applyBorder="1" applyAlignment="1">
      <alignment horizontal="left"/>
      <protection/>
    </xf>
    <xf numFmtId="167" fontId="32" fillId="0" borderId="16" xfId="219" applyFont="1" applyBorder="1" applyAlignment="1" quotePrefix="1">
      <alignment horizontal="right"/>
      <protection/>
    </xf>
    <xf numFmtId="167" fontId="32" fillId="0" borderId="37" xfId="219" applyFont="1" applyBorder="1" applyAlignment="1">
      <alignment horizontal="right"/>
      <protection/>
    </xf>
    <xf numFmtId="167" fontId="32" fillId="0" borderId="15" xfId="219" applyFont="1" applyBorder="1" applyAlignment="1">
      <alignment horizontal="right"/>
      <protection/>
    </xf>
    <xf numFmtId="168" fontId="32" fillId="0" borderId="15" xfId="219" applyNumberFormat="1" applyFont="1" applyBorder="1" applyAlignment="1">
      <alignment horizontal="left"/>
      <protection/>
    </xf>
    <xf numFmtId="168" fontId="33" fillId="0" borderId="10" xfId="219" applyNumberFormat="1" applyFont="1" applyBorder="1" applyAlignment="1">
      <alignment horizontal="left"/>
      <protection/>
    </xf>
    <xf numFmtId="167" fontId="33" fillId="0" borderId="16" xfId="219" applyFont="1" applyBorder="1" applyAlignment="1">
      <alignment horizontal="right"/>
      <protection/>
    </xf>
    <xf numFmtId="167" fontId="33" fillId="0" borderId="37" xfId="219" applyFont="1" applyBorder="1" applyAlignment="1">
      <alignment horizontal="right"/>
      <protection/>
    </xf>
    <xf numFmtId="167" fontId="33" fillId="0" borderId="15" xfId="219" applyFont="1" applyBorder="1" applyAlignment="1">
      <alignment horizontal="right"/>
      <protection/>
    </xf>
    <xf numFmtId="168" fontId="33" fillId="0" borderId="15" xfId="219" applyNumberFormat="1" applyFont="1" applyBorder="1" applyAlignment="1">
      <alignment horizontal="left"/>
      <protection/>
    </xf>
    <xf numFmtId="168" fontId="33" fillId="0" borderId="10" xfId="219" applyNumberFormat="1" applyFont="1" applyBorder="1" applyAlignment="1">
      <alignment horizontal="center"/>
      <protection/>
    </xf>
    <xf numFmtId="167" fontId="33" fillId="0" borderId="16" xfId="219" applyFont="1" applyBorder="1" applyAlignment="1" quotePrefix="1">
      <alignment horizontal="right"/>
      <protection/>
    </xf>
    <xf numFmtId="167" fontId="32" fillId="0" borderId="37" xfId="219" applyFont="1" applyBorder="1" applyAlignment="1" quotePrefix="1">
      <alignment horizontal="right"/>
      <protection/>
    </xf>
    <xf numFmtId="167" fontId="32" fillId="0" borderId="15" xfId="219" applyFont="1" applyBorder="1" applyAlignment="1" quotePrefix="1">
      <alignment horizontal="right"/>
      <protection/>
    </xf>
    <xf numFmtId="167" fontId="32" fillId="0" borderId="15" xfId="219" applyFont="1" applyBorder="1">
      <alignment/>
      <protection/>
    </xf>
    <xf numFmtId="167" fontId="33" fillId="0" borderId="10" xfId="219" applyFont="1" applyBorder="1" applyAlignment="1">
      <alignment horizontal="left"/>
      <protection/>
    </xf>
    <xf numFmtId="167" fontId="12" fillId="33" borderId="18" xfId="249" applyNumberFormat="1" applyFont="1" applyFill="1" applyBorder="1" applyAlignment="1" quotePrefix="1">
      <alignment horizontal="center"/>
      <protection/>
    </xf>
    <xf numFmtId="167" fontId="12" fillId="33" borderId="11" xfId="249" applyNumberFormat="1" applyFont="1" applyFill="1" applyBorder="1" applyAlignment="1" quotePrefix="1">
      <alignment horizontal="center"/>
      <protection/>
    </xf>
    <xf numFmtId="167" fontId="12" fillId="33" borderId="11" xfId="249" applyNumberFormat="1" applyFont="1" applyFill="1" applyBorder="1" applyAlignment="1">
      <alignment horizontal="center"/>
      <protection/>
    </xf>
    <xf numFmtId="167" fontId="12" fillId="33" borderId="12" xfId="249" applyNumberFormat="1" applyFont="1" applyFill="1" applyBorder="1" applyAlignment="1">
      <alignment horizontal="center"/>
      <protection/>
    </xf>
    <xf numFmtId="167" fontId="12" fillId="33" borderId="59" xfId="249" applyNumberFormat="1" applyFont="1" applyFill="1" applyBorder="1">
      <alignment/>
      <protection/>
    </xf>
    <xf numFmtId="167" fontId="12" fillId="33" borderId="43" xfId="249" applyNumberFormat="1" applyFont="1" applyFill="1" applyBorder="1" applyAlignment="1">
      <alignment horizontal="left"/>
      <protection/>
    </xf>
    <xf numFmtId="0" fontId="8" fillId="0" borderId="0" xfId="225" applyFont="1" applyFill="1">
      <alignment/>
      <protection/>
    </xf>
    <xf numFmtId="0" fontId="8" fillId="0" borderId="0" xfId="180" applyFont="1" applyFill="1">
      <alignment/>
      <protection/>
    </xf>
    <xf numFmtId="164" fontId="8" fillId="0" borderId="0" xfId="155" applyNumberFormat="1" applyFont="1" applyFill="1" applyBorder="1" applyAlignment="1">
      <alignment horizontal="right"/>
      <protection/>
    </xf>
    <xf numFmtId="164" fontId="8" fillId="0" borderId="62" xfId="155" applyNumberFormat="1" applyFont="1" applyFill="1" applyBorder="1" applyAlignment="1">
      <alignment horizontal="right"/>
      <protection/>
    </xf>
    <xf numFmtId="164" fontId="8" fillId="0" borderId="61" xfId="155" applyNumberFormat="1" applyFont="1" applyFill="1" applyBorder="1" applyAlignment="1">
      <alignment horizontal="right"/>
      <protection/>
    </xf>
    <xf numFmtId="164" fontId="8" fillId="0" borderId="61" xfId="155" applyNumberFormat="1" applyFont="1" applyFill="1" applyBorder="1">
      <alignment/>
      <protection/>
    </xf>
    <xf numFmtId="0" fontId="8" fillId="0" borderId="66" xfId="225" applyFont="1" applyFill="1" applyBorder="1">
      <alignment/>
      <protection/>
    </xf>
    <xf numFmtId="0" fontId="8" fillId="0" borderId="68" xfId="225" applyFont="1" applyFill="1" applyBorder="1">
      <alignment/>
      <protection/>
    </xf>
    <xf numFmtId="164" fontId="8" fillId="0" borderId="0" xfId="155" applyNumberFormat="1" applyFont="1" applyBorder="1" applyAlignment="1">
      <alignment horizontal="right"/>
      <protection/>
    </xf>
    <xf numFmtId="164" fontId="8" fillId="0" borderId="16" xfId="155" applyNumberFormat="1" applyFont="1" applyBorder="1" applyAlignment="1">
      <alignment horizontal="right"/>
      <protection/>
    </xf>
    <xf numFmtId="164" fontId="8" fillId="0" borderId="15" xfId="155" applyNumberFormat="1" applyFont="1" applyBorder="1" applyAlignment="1">
      <alignment horizontal="right"/>
      <protection/>
    </xf>
    <xf numFmtId="164" fontId="8" fillId="0" borderId="15" xfId="155" applyNumberFormat="1" applyFont="1" applyBorder="1">
      <alignment/>
      <protection/>
    </xf>
    <xf numFmtId="0" fontId="8" fillId="0" borderId="0" xfId="225" applyFont="1" applyFill="1" applyBorder="1">
      <alignment/>
      <protection/>
    </xf>
    <xf numFmtId="0" fontId="8" fillId="0" borderId="17" xfId="225" applyFont="1" applyFill="1" applyBorder="1">
      <alignment/>
      <protection/>
    </xf>
    <xf numFmtId="164" fontId="8" fillId="0" borderId="18" xfId="155" applyNumberFormat="1" applyFont="1" applyBorder="1" applyAlignment="1">
      <alignment horizontal="right"/>
      <protection/>
    </xf>
    <xf numFmtId="164" fontId="8" fillId="0" borderId="11" xfId="155" applyNumberFormat="1" applyFont="1" applyBorder="1" applyAlignment="1">
      <alignment horizontal="right"/>
      <protection/>
    </xf>
    <xf numFmtId="164" fontId="8" fillId="0" borderId="11" xfId="155" applyNumberFormat="1" applyFont="1" applyBorder="1">
      <alignment/>
      <protection/>
    </xf>
    <xf numFmtId="0" fontId="8" fillId="0" borderId="48" xfId="225" applyFont="1" applyFill="1" applyBorder="1">
      <alignment/>
      <protection/>
    </xf>
    <xf numFmtId="0" fontId="8" fillId="0" borderId="70" xfId="225" applyFont="1" applyFill="1" applyBorder="1">
      <alignment/>
      <protection/>
    </xf>
    <xf numFmtId="164" fontId="8" fillId="0" borderId="30" xfId="155" applyNumberFormat="1" applyFont="1" applyBorder="1" applyAlignment="1">
      <alignment horizontal="right"/>
      <protection/>
    </xf>
    <xf numFmtId="164" fontId="8" fillId="0" borderId="25" xfId="155" applyNumberFormat="1" applyFont="1" applyBorder="1" applyAlignment="1">
      <alignment horizontal="right"/>
      <protection/>
    </xf>
    <xf numFmtId="164" fontId="8" fillId="0" borderId="25" xfId="155" applyNumberFormat="1" applyFont="1" applyBorder="1">
      <alignment/>
      <protection/>
    </xf>
    <xf numFmtId="0" fontId="8" fillId="0" borderId="26" xfId="225" applyFont="1" applyFill="1" applyBorder="1">
      <alignment/>
      <protection/>
    </xf>
    <xf numFmtId="0" fontId="8" fillId="0" borderId="93" xfId="225" applyFont="1" applyFill="1" applyBorder="1">
      <alignment/>
      <protection/>
    </xf>
    <xf numFmtId="164" fontId="8" fillId="0" borderId="0" xfId="155" applyNumberFormat="1" applyFont="1" applyBorder="1" applyAlignment="1" quotePrefix="1">
      <alignment horizontal="right"/>
      <protection/>
    </xf>
    <xf numFmtId="164" fontId="8" fillId="0" borderId="18" xfId="155" applyNumberFormat="1" applyFont="1" applyBorder="1" applyAlignment="1" quotePrefix="1">
      <alignment horizontal="right"/>
      <protection/>
    </xf>
    <xf numFmtId="0" fontId="8" fillId="0" borderId="0" xfId="155" applyFont="1" applyBorder="1" applyAlignment="1">
      <alignment horizontal="right"/>
      <protection/>
    </xf>
    <xf numFmtId="0" fontId="8" fillId="0" borderId="38" xfId="225" applyFont="1" applyFill="1" applyBorder="1">
      <alignment/>
      <protection/>
    </xf>
    <xf numFmtId="2" fontId="8" fillId="0" borderId="0" xfId="225" applyNumberFormat="1" applyFont="1" applyFill="1">
      <alignment/>
      <protection/>
    </xf>
    <xf numFmtId="164" fontId="8" fillId="0" borderId="30" xfId="155" applyNumberFormat="1" applyFont="1" applyBorder="1" applyAlignment="1" quotePrefix="1">
      <alignment horizontal="right"/>
      <protection/>
    </xf>
    <xf numFmtId="0" fontId="12" fillId="0" borderId="0" xfId="155" applyFont="1" applyFill="1" applyBorder="1">
      <alignment/>
      <protection/>
    </xf>
    <xf numFmtId="0" fontId="12" fillId="34" borderId="28" xfId="155" applyFont="1" applyFill="1" applyBorder="1">
      <alignment/>
      <protection/>
    </xf>
    <xf numFmtId="0" fontId="12" fillId="34" borderId="13" xfId="155" applyFont="1" applyFill="1" applyBorder="1" applyAlignment="1">
      <alignment horizontal="center"/>
      <protection/>
    </xf>
    <xf numFmtId="0" fontId="12" fillId="0" borderId="0" xfId="225" applyFont="1" applyFill="1" applyBorder="1" applyAlignment="1">
      <alignment horizontal="center"/>
      <protection/>
    </xf>
    <xf numFmtId="0" fontId="13" fillId="0" borderId="0" xfId="225" applyFont="1" applyFill="1" applyBorder="1" applyAlignment="1">
      <alignment horizontal="right"/>
      <protection/>
    </xf>
    <xf numFmtId="0" fontId="7" fillId="0" borderId="0" xfId="225" applyFont="1" applyFill="1" applyAlignment="1">
      <alignment horizontal="center"/>
      <protection/>
    </xf>
    <xf numFmtId="0" fontId="12" fillId="0" borderId="0" xfId="225" applyFont="1" applyFill="1" applyAlignment="1">
      <alignment horizontal="center"/>
      <protection/>
    </xf>
    <xf numFmtId="0" fontId="8" fillId="0" borderId="0" xfId="222" applyFont="1">
      <alignment/>
      <protection/>
    </xf>
    <xf numFmtId="174" fontId="14" fillId="0" borderId="0" xfId="153" applyNumberFormat="1" applyFont="1">
      <alignment/>
      <protection/>
    </xf>
    <xf numFmtId="167" fontId="14" fillId="0" borderId="0" xfId="153" applyNumberFormat="1" applyFont="1">
      <alignment/>
      <protection/>
    </xf>
    <xf numFmtId="167" fontId="8" fillId="0" borderId="0" xfId="153" applyNumberFormat="1" applyFont="1" applyFill="1">
      <alignment/>
      <protection/>
    </xf>
    <xf numFmtId="167" fontId="8" fillId="0" borderId="0" xfId="153" applyNumberFormat="1" applyFont="1">
      <alignment/>
      <protection/>
    </xf>
    <xf numFmtId="164" fontId="8" fillId="0" borderId="0" xfId="153" applyNumberFormat="1" applyFont="1">
      <alignment/>
      <protection/>
    </xf>
    <xf numFmtId="2" fontId="12" fillId="0" borderId="32" xfId="220" applyNumberFormat="1" applyFont="1" applyBorder="1">
      <alignment/>
      <protection/>
    </xf>
    <xf numFmtId="2" fontId="12" fillId="0" borderId="63" xfId="220" applyNumberFormat="1" applyFont="1" applyBorder="1">
      <alignment/>
      <protection/>
    </xf>
    <xf numFmtId="2" fontId="12" fillId="0" borderId="61" xfId="220" applyNumberFormat="1" applyFont="1" applyBorder="1">
      <alignment/>
      <protection/>
    </xf>
    <xf numFmtId="167" fontId="12" fillId="0" borderId="68" xfId="153" applyNumberFormat="1" applyFont="1" applyBorder="1" applyAlignment="1">
      <alignment horizontal="center"/>
      <protection/>
    </xf>
    <xf numFmtId="2" fontId="8" fillId="0" borderId="28" xfId="220" applyNumberFormat="1" applyFont="1" applyBorder="1" applyAlignment="1" quotePrefix="1">
      <alignment horizontal="right"/>
      <protection/>
    </xf>
    <xf numFmtId="2" fontId="8" fillId="0" borderId="53" xfId="220" applyNumberFormat="1" applyFont="1" applyBorder="1" applyAlignment="1" quotePrefix="1">
      <alignment horizontal="right"/>
      <protection/>
    </xf>
    <xf numFmtId="2" fontId="8" fillId="0" borderId="13" xfId="220" applyNumberFormat="1" applyFont="1" applyBorder="1">
      <alignment/>
      <protection/>
    </xf>
    <xf numFmtId="2" fontId="8" fillId="0" borderId="13" xfId="220" applyNumberFormat="1" applyFont="1" applyFill="1" applyBorder="1">
      <alignment/>
      <protection/>
    </xf>
    <xf numFmtId="167" fontId="8" fillId="0" borderId="69" xfId="153" applyNumberFormat="1" applyFont="1" applyBorder="1" applyAlignment="1">
      <alignment horizontal="left"/>
      <protection/>
    </xf>
    <xf numFmtId="2" fontId="8" fillId="0" borderId="28" xfId="220" applyNumberFormat="1" applyFont="1" applyBorder="1">
      <alignment/>
      <protection/>
    </xf>
    <xf numFmtId="2" fontId="8" fillId="0" borderId="53" xfId="220" applyNumberFormat="1" applyFont="1" applyBorder="1">
      <alignment/>
      <protection/>
    </xf>
    <xf numFmtId="0" fontId="12" fillId="33" borderId="94" xfId="222" applyFont="1" applyFill="1" applyBorder="1" applyAlignment="1" quotePrefix="1">
      <alignment horizontal="center"/>
      <protection/>
    </xf>
    <xf numFmtId="167" fontId="12" fillId="33" borderId="92" xfId="153" applyNumberFormat="1" applyFont="1" applyFill="1" applyBorder="1" applyAlignment="1" quotePrefix="1">
      <alignment horizontal="center"/>
      <protection/>
    </xf>
    <xf numFmtId="167" fontId="12" fillId="33" borderId="59" xfId="153" applyNumberFormat="1" applyFont="1" applyFill="1" applyBorder="1" applyAlignment="1" quotePrefix="1">
      <alignment horizontal="center"/>
      <protection/>
    </xf>
    <xf numFmtId="167" fontId="12" fillId="33" borderId="59" xfId="153" applyNumberFormat="1" applyFont="1" applyFill="1" applyBorder="1" applyAlignment="1">
      <alignment horizontal="center"/>
      <protection/>
    </xf>
    <xf numFmtId="167" fontId="12" fillId="33" borderId="95" xfId="153" applyNumberFormat="1" applyFont="1" applyFill="1" applyBorder="1" applyAlignment="1">
      <alignment horizontal="center"/>
      <protection/>
    </xf>
    <xf numFmtId="0" fontId="2" fillId="0" borderId="0" xfId="127" applyFont="1">
      <alignment/>
      <protection/>
    </xf>
    <xf numFmtId="164" fontId="12" fillId="0" borderId="62" xfId="127" applyNumberFormat="1" applyFont="1" applyBorder="1" applyAlignment="1">
      <alignment horizontal="center"/>
      <protection/>
    </xf>
    <xf numFmtId="164" fontId="12" fillId="0" borderId="64" xfId="127" applyNumberFormat="1" applyFont="1" applyBorder="1" applyAlignment="1">
      <alignment horizontal="center"/>
      <protection/>
    </xf>
    <xf numFmtId="164" fontId="12" fillId="0" borderId="61" xfId="127" applyNumberFormat="1" applyFont="1" applyBorder="1" applyAlignment="1">
      <alignment horizontal="center"/>
      <protection/>
    </xf>
    <xf numFmtId="173" fontId="12" fillId="0" borderId="60" xfId="153" applyNumberFormat="1" applyFont="1" applyBorder="1" applyAlignment="1" applyProtection="1">
      <alignment horizontal="left"/>
      <protection/>
    </xf>
    <xf numFmtId="164" fontId="8" fillId="0" borderId="28" xfId="127" applyNumberFormat="1" applyFont="1" applyBorder="1" applyAlignment="1">
      <alignment horizontal="center"/>
      <protection/>
    </xf>
    <xf numFmtId="164" fontId="8" fillId="0" borderId="50" xfId="127" applyNumberFormat="1" applyFont="1" applyBorder="1" applyAlignment="1">
      <alignment horizontal="center"/>
      <protection/>
    </xf>
    <xf numFmtId="164" fontId="8" fillId="0" borderId="13" xfId="127" applyNumberFormat="1" applyFont="1" applyBorder="1" applyAlignment="1">
      <alignment horizontal="center"/>
      <protection/>
    </xf>
    <xf numFmtId="173" fontId="8" fillId="0" borderId="52" xfId="233" applyNumberFormat="1" applyFont="1" applyBorder="1" applyAlignment="1" applyProtection="1">
      <alignment horizontal="left"/>
      <protection/>
    </xf>
    <xf numFmtId="164" fontId="8" fillId="0" borderId="13" xfId="127" applyNumberFormat="1" applyFont="1" applyFill="1" applyBorder="1" applyAlignment="1">
      <alignment horizontal="center"/>
      <protection/>
    </xf>
    <xf numFmtId="173" fontId="12" fillId="35" borderId="28" xfId="233" applyNumberFormat="1" applyFont="1" applyFill="1" applyBorder="1" applyAlignment="1" applyProtection="1">
      <alignment horizontal="center" vertical="center" wrapText="1"/>
      <protection/>
    </xf>
    <xf numFmtId="173" fontId="12" fillId="35" borderId="50" xfId="233" applyNumberFormat="1" applyFont="1" applyFill="1" applyBorder="1" applyAlignment="1" applyProtection="1">
      <alignment horizontal="center" vertical="center" wrapText="1"/>
      <protection/>
    </xf>
    <xf numFmtId="173" fontId="12" fillId="35" borderId="13" xfId="233" applyNumberFormat="1" applyFont="1" applyFill="1" applyBorder="1" applyAlignment="1" applyProtection="1">
      <alignment horizontal="center" vertical="center" wrapText="1"/>
      <protection/>
    </xf>
    <xf numFmtId="0" fontId="12" fillId="35" borderId="91" xfId="127" applyFont="1" applyFill="1" applyBorder="1" applyAlignment="1">
      <alignment horizontal="center"/>
      <protection/>
    </xf>
    <xf numFmtId="173" fontId="8" fillId="0" borderId="0" xfId="233" applyNumberFormat="1" applyFont="1">
      <alignment/>
      <protection/>
    </xf>
    <xf numFmtId="173" fontId="7" fillId="0" borderId="0" xfId="153" applyNumberFormat="1" applyFont="1" applyBorder="1" applyAlignment="1" applyProtection="1">
      <alignment horizontal="center" vertical="center"/>
      <protection/>
    </xf>
    <xf numFmtId="164" fontId="2" fillId="0" borderId="0" xfId="127" applyNumberFormat="1" applyFont="1">
      <alignment/>
      <protection/>
    </xf>
    <xf numFmtId="173" fontId="41" fillId="0" borderId="0" xfId="235" applyNumberFormat="1">
      <alignment/>
      <protection/>
    </xf>
    <xf numFmtId="164" fontId="7" fillId="0" borderId="61" xfId="235" applyNumberFormat="1" applyFont="1" applyBorder="1" applyAlignment="1">
      <alignment/>
      <protection/>
    </xf>
    <xf numFmtId="173" fontId="12" fillId="0" borderId="60" xfId="235" applyNumberFormat="1" applyFont="1" applyBorder="1" applyAlignment="1">
      <alignment horizontal="left"/>
      <protection/>
    </xf>
    <xf numFmtId="164" fontId="6" fillId="0" borderId="13" xfId="235" applyNumberFormat="1" applyFont="1" applyBorder="1" applyAlignment="1">
      <alignment/>
      <protection/>
    </xf>
    <xf numFmtId="173" fontId="8" fillId="0" borderId="52" xfId="235" applyNumberFormat="1" applyFont="1" applyBorder="1" applyAlignment="1">
      <alignment horizontal="left"/>
      <protection/>
    </xf>
    <xf numFmtId="0" fontId="12" fillId="35" borderId="28" xfId="127" applyFont="1" applyFill="1" applyBorder="1" applyAlignment="1">
      <alignment horizontal="center" wrapText="1"/>
      <protection/>
    </xf>
    <xf numFmtId="0" fontId="12" fillId="35" borderId="50" xfId="127" applyFont="1" applyFill="1" applyBorder="1" applyAlignment="1">
      <alignment horizontal="center" wrapText="1"/>
      <protection/>
    </xf>
    <xf numFmtId="0" fontId="12" fillId="35" borderId="13" xfId="127" applyFont="1" applyFill="1" applyBorder="1" applyAlignment="1">
      <alignment horizontal="center" wrapText="1"/>
      <protection/>
    </xf>
    <xf numFmtId="173" fontId="12" fillId="35" borderId="13" xfId="235" applyNumberFormat="1" applyFont="1" applyFill="1" applyBorder="1" applyAlignment="1">
      <alignment/>
      <protection/>
    </xf>
    <xf numFmtId="173" fontId="12" fillId="35" borderId="91" xfId="235" applyNumberFormat="1" applyFont="1" applyFill="1" applyBorder="1" applyAlignment="1">
      <alignment horizontal="center"/>
      <protection/>
    </xf>
    <xf numFmtId="173" fontId="6" fillId="0" borderId="0" xfId="235" applyNumberFormat="1" applyFont="1" applyBorder="1" applyAlignment="1">
      <alignment/>
      <protection/>
    </xf>
    <xf numFmtId="174" fontId="8" fillId="39" borderId="0" xfId="127" applyNumberFormat="1" applyFont="1" applyFill="1" applyBorder="1" applyAlignment="1">
      <alignment horizontal="right"/>
      <protection/>
    </xf>
    <xf numFmtId="174" fontId="8" fillId="39" borderId="0" xfId="127" applyNumberFormat="1" applyFont="1" applyFill="1" applyBorder="1">
      <alignment/>
      <protection/>
    </xf>
    <xf numFmtId="0" fontId="8" fillId="0" borderId="0" xfId="127" applyFont="1" applyAlignment="1">
      <alignment horizontal="left"/>
      <protection/>
    </xf>
    <xf numFmtId="0" fontId="8" fillId="0" borderId="0" xfId="127" applyFont="1" applyBorder="1" applyAlignment="1" quotePrefix="1">
      <alignment/>
      <protection/>
    </xf>
    <xf numFmtId="0" fontId="8" fillId="0" borderId="0" xfId="127" applyFont="1" applyAlignment="1" quotePrefix="1">
      <alignment/>
      <protection/>
    </xf>
    <xf numFmtId="0" fontId="8" fillId="0" borderId="0" xfId="127" applyFont="1" applyAlignment="1" quotePrefix="1">
      <alignment horizontal="left"/>
      <protection/>
    </xf>
    <xf numFmtId="167" fontId="12" fillId="0" borderId="32" xfId="221" applyFont="1" applyFill="1" applyBorder="1" applyAlignment="1">
      <alignment horizontal="right"/>
      <protection/>
    </xf>
    <xf numFmtId="167" fontId="12" fillId="0" borderId="56" xfId="221" applyFont="1" applyFill="1" applyBorder="1" applyAlignment="1">
      <alignment horizontal="right"/>
      <protection/>
    </xf>
    <xf numFmtId="167" fontId="12" fillId="39" borderId="23" xfId="221" applyFont="1" applyFill="1" applyBorder="1" applyAlignment="1">
      <alignment horizontal="right"/>
      <protection/>
    </xf>
    <xf numFmtId="167" fontId="12" fillId="39" borderId="23" xfId="221" applyFont="1" applyFill="1" applyBorder="1">
      <alignment/>
      <protection/>
    </xf>
    <xf numFmtId="0" fontId="8" fillId="0" borderId="56" xfId="127" applyFont="1" applyBorder="1">
      <alignment/>
      <protection/>
    </xf>
    <xf numFmtId="0" fontId="12" fillId="0" borderId="87" xfId="127" applyFont="1" applyBorder="1" applyAlignment="1" quotePrefix="1">
      <alignment horizontal="left"/>
      <protection/>
    </xf>
    <xf numFmtId="167" fontId="8" fillId="0" borderId="16" xfId="221" applyFont="1" applyFill="1" applyBorder="1" applyAlignment="1">
      <alignment horizontal="right"/>
      <protection/>
    </xf>
    <xf numFmtId="167" fontId="8" fillId="0" borderId="38" xfId="221" applyFont="1" applyFill="1" applyBorder="1" applyAlignment="1">
      <alignment horizontal="right"/>
      <protection/>
    </xf>
    <xf numFmtId="167" fontId="8" fillId="39" borderId="15" xfId="221" applyFont="1" applyFill="1" applyBorder="1" applyAlignment="1">
      <alignment horizontal="right"/>
      <protection/>
    </xf>
    <xf numFmtId="167" fontId="8" fillId="39" borderId="15" xfId="221" applyFont="1" applyFill="1" applyBorder="1">
      <alignment/>
      <protection/>
    </xf>
    <xf numFmtId="0" fontId="8" fillId="0" borderId="38" xfId="127" applyFont="1" applyBorder="1">
      <alignment/>
      <protection/>
    </xf>
    <xf numFmtId="0" fontId="8" fillId="0" borderId="17" xfId="127" applyFont="1" applyBorder="1" applyAlignment="1" quotePrefix="1">
      <alignment horizontal="left"/>
      <protection/>
    </xf>
    <xf numFmtId="167" fontId="8" fillId="0" borderId="54" xfId="221" applyFont="1" applyFill="1" applyBorder="1" applyAlignment="1">
      <alignment horizontal="right"/>
      <protection/>
    </xf>
    <xf numFmtId="167" fontId="8" fillId="39" borderId="25" xfId="221" applyFont="1" applyFill="1" applyBorder="1" applyAlignment="1">
      <alignment horizontal="right"/>
      <protection/>
    </xf>
    <xf numFmtId="0" fontId="8" fillId="0" borderId="27" xfId="127" applyFont="1" applyBorder="1">
      <alignment/>
      <protection/>
    </xf>
    <xf numFmtId="0" fontId="8" fillId="0" borderId="93" xfId="127" applyFont="1" applyBorder="1" applyAlignment="1" quotePrefix="1">
      <alignment horizontal="left"/>
      <protection/>
    </xf>
    <xf numFmtId="167" fontId="8" fillId="0" borderId="51" xfId="221" applyFont="1" applyFill="1" applyBorder="1" applyAlignment="1">
      <alignment horizontal="right"/>
      <protection/>
    </xf>
    <xf numFmtId="167" fontId="8" fillId="0" borderId="11" xfId="221" applyFont="1" applyFill="1" applyBorder="1" applyAlignment="1">
      <alignment horizontal="right"/>
      <protection/>
    </xf>
    <xf numFmtId="167" fontId="8" fillId="39" borderId="11" xfId="221" applyFont="1" applyFill="1" applyBorder="1" applyAlignment="1">
      <alignment horizontal="right"/>
      <protection/>
    </xf>
    <xf numFmtId="167" fontId="8" fillId="39" borderId="11" xfId="221" applyFont="1" applyFill="1" applyBorder="1">
      <alignment/>
      <protection/>
    </xf>
    <xf numFmtId="167" fontId="6" fillId="0" borderId="30" xfId="221" applyFont="1" applyFill="1" applyBorder="1">
      <alignment/>
      <protection/>
    </xf>
    <xf numFmtId="167" fontId="6" fillId="0" borderId="27" xfId="221" applyFont="1" applyFill="1" applyBorder="1">
      <alignment/>
      <protection/>
    </xf>
    <xf numFmtId="167" fontId="8" fillId="39" borderId="38" xfId="221" applyFont="1" applyFill="1" applyBorder="1" applyAlignment="1">
      <alignment horizontal="right"/>
      <protection/>
    </xf>
    <xf numFmtId="167" fontId="6" fillId="39" borderId="25" xfId="221" applyFont="1" applyFill="1" applyBorder="1">
      <alignment/>
      <protection/>
    </xf>
    <xf numFmtId="167" fontId="8" fillId="39" borderId="25" xfId="221" applyFont="1" applyFill="1" applyBorder="1">
      <alignment/>
      <protection/>
    </xf>
    <xf numFmtId="0" fontId="12" fillId="0" borderId="93" xfId="127" applyFont="1" applyFill="1" applyBorder="1">
      <alignment/>
      <protection/>
    </xf>
    <xf numFmtId="0" fontId="8" fillId="0" borderId="70" xfId="127" applyFont="1" applyBorder="1">
      <alignment/>
      <protection/>
    </xf>
    <xf numFmtId="0" fontId="8" fillId="0" borderId="38" xfId="127" applyFont="1" applyBorder="1" applyAlignment="1" quotePrefix="1">
      <alignment horizontal="left"/>
      <protection/>
    </xf>
    <xf numFmtId="0" fontId="8" fillId="0" borderId="17" xfId="127" applyFont="1" applyBorder="1">
      <alignment/>
      <protection/>
    </xf>
    <xf numFmtId="2" fontId="2" fillId="0" borderId="0" xfId="127" applyNumberFormat="1">
      <alignment/>
      <protection/>
    </xf>
    <xf numFmtId="164" fontId="8" fillId="0" borderId="16" xfId="221" applyNumberFormat="1" applyFont="1" applyFill="1" applyBorder="1" applyAlignment="1">
      <alignment horizontal="right"/>
      <protection/>
    </xf>
    <xf numFmtId="164" fontId="8" fillId="0" borderId="38" xfId="221" applyNumberFormat="1" applyFont="1" applyFill="1" applyBorder="1" applyAlignment="1">
      <alignment horizontal="right"/>
      <protection/>
    </xf>
    <xf numFmtId="164" fontId="8" fillId="39" borderId="38" xfId="221" applyNumberFormat="1" applyFont="1" applyFill="1" applyBorder="1" applyAlignment="1">
      <alignment horizontal="right"/>
      <protection/>
    </xf>
    <xf numFmtId="164" fontId="8" fillId="39" borderId="15" xfId="221" applyNumberFormat="1" applyFont="1" applyFill="1" applyBorder="1" applyAlignment="1">
      <alignment horizontal="right"/>
      <protection/>
    </xf>
    <xf numFmtId="167" fontId="12" fillId="0" borderId="54" xfId="221" applyFont="1" applyFill="1" applyBorder="1" applyAlignment="1">
      <alignment horizontal="right"/>
      <protection/>
    </xf>
    <xf numFmtId="167" fontId="12" fillId="0" borderId="38" xfId="221" applyFont="1" applyFill="1" applyBorder="1" applyAlignment="1">
      <alignment horizontal="right"/>
      <protection/>
    </xf>
    <xf numFmtId="167" fontId="12" fillId="39" borderId="15" xfId="221" applyFont="1" applyFill="1" applyBorder="1">
      <alignment/>
      <protection/>
    </xf>
    <xf numFmtId="0" fontId="44" fillId="0" borderId="38" xfId="127" applyFont="1" applyBorder="1">
      <alignment/>
      <protection/>
    </xf>
    <xf numFmtId="0" fontId="12" fillId="0" borderId="17" xfId="127" applyFont="1" applyBorder="1">
      <alignment/>
      <protection/>
    </xf>
    <xf numFmtId="167" fontId="6" fillId="0" borderId="49" xfId="221" applyFont="1" applyFill="1" applyBorder="1">
      <alignment/>
      <protection/>
    </xf>
    <xf numFmtId="167" fontId="6" fillId="39" borderId="49" xfId="221" applyFont="1" applyFill="1" applyBorder="1">
      <alignment/>
      <protection/>
    </xf>
    <xf numFmtId="167" fontId="6" fillId="39" borderId="11" xfId="221" applyFont="1" applyFill="1" applyBorder="1">
      <alignment/>
      <protection/>
    </xf>
    <xf numFmtId="0" fontId="8" fillId="0" borderId="49" xfId="127" applyFont="1" applyBorder="1">
      <alignment/>
      <protection/>
    </xf>
    <xf numFmtId="167" fontId="8" fillId="0" borderId="30" xfId="221" applyFont="1" applyFill="1" applyBorder="1" applyAlignment="1">
      <alignment horizontal="right"/>
      <protection/>
    </xf>
    <xf numFmtId="167" fontId="8" fillId="0" borderId="27" xfId="221" applyFont="1" applyFill="1" applyBorder="1" applyAlignment="1">
      <alignment horizontal="right"/>
      <protection/>
    </xf>
    <xf numFmtId="167" fontId="8" fillId="39" borderId="27" xfId="221" applyFont="1" applyFill="1" applyBorder="1" applyAlignment="1">
      <alignment horizontal="right"/>
      <protection/>
    </xf>
    <xf numFmtId="0" fontId="8" fillId="0" borderId="93" xfId="127" applyFont="1" applyBorder="1">
      <alignment/>
      <protection/>
    </xf>
    <xf numFmtId="167" fontId="8" fillId="0" borderId="18" xfId="221" applyFont="1" applyFill="1" applyBorder="1" applyAlignment="1">
      <alignment horizontal="right"/>
      <protection/>
    </xf>
    <xf numFmtId="167" fontId="14" fillId="0" borderId="0" xfId="221" applyBorder="1">
      <alignment/>
      <protection/>
    </xf>
    <xf numFmtId="167" fontId="8" fillId="39" borderId="49" xfId="221" applyFont="1" applyFill="1" applyBorder="1" applyAlignment="1">
      <alignment horizontal="right"/>
      <protection/>
    </xf>
    <xf numFmtId="167" fontId="8" fillId="0" borderId="0" xfId="221" applyFont="1" applyFill="1" applyBorder="1" applyAlignment="1">
      <alignment horizontal="right"/>
      <protection/>
    </xf>
    <xf numFmtId="167" fontId="12" fillId="0" borderId="16" xfId="221" applyFont="1" applyFill="1" applyBorder="1" applyAlignment="1">
      <alignment horizontal="right"/>
      <protection/>
    </xf>
    <xf numFmtId="167" fontId="12" fillId="0" borderId="0" xfId="221" applyFont="1" applyFill="1" applyBorder="1" applyAlignment="1">
      <alignment horizontal="right"/>
      <protection/>
    </xf>
    <xf numFmtId="167" fontId="12" fillId="0" borderId="15" xfId="221" applyFont="1" applyFill="1" applyBorder="1">
      <alignment/>
      <protection/>
    </xf>
    <xf numFmtId="0" fontId="8" fillId="0" borderId="30" xfId="127" applyFont="1" applyBorder="1">
      <alignment/>
      <protection/>
    </xf>
    <xf numFmtId="0" fontId="8" fillId="0" borderId="26" xfId="127" applyFont="1" applyBorder="1">
      <alignment/>
      <protection/>
    </xf>
    <xf numFmtId="0" fontId="8" fillId="0" borderId="25" xfId="127" applyFont="1" applyBorder="1">
      <alignment/>
      <protection/>
    </xf>
    <xf numFmtId="168" fontId="12" fillId="33" borderId="28" xfId="127" applyNumberFormat="1" applyFont="1" applyFill="1" applyBorder="1" applyAlignment="1" quotePrefix="1">
      <alignment horizontal="center"/>
      <protection/>
    </xf>
    <xf numFmtId="168" fontId="12" fillId="33" borderId="13" xfId="127" applyNumberFormat="1" applyFont="1" applyFill="1" applyBorder="1" applyAlignment="1" quotePrefix="1">
      <alignment horizontal="center"/>
      <protection/>
    </xf>
    <xf numFmtId="168" fontId="12" fillId="33" borderId="11" xfId="127" applyNumberFormat="1" applyFont="1" applyFill="1" applyBorder="1" applyAlignment="1" quotePrefix="1">
      <alignment horizontal="center"/>
      <protection/>
    </xf>
    <xf numFmtId="0" fontId="8" fillId="33" borderId="49" xfId="127" applyFont="1" applyFill="1" applyBorder="1">
      <alignment/>
      <protection/>
    </xf>
    <xf numFmtId="0" fontId="8" fillId="33" borderId="70" xfId="127" applyFont="1" applyFill="1" applyBorder="1">
      <alignment/>
      <protection/>
    </xf>
    <xf numFmtId="167" fontId="12" fillId="33" borderId="18" xfId="127" applyNumberFormat="1" applyFont="1" applyFill="1" applyBorder="1" applyAlignment="1" quotePrefix="1">
      <alignment horizontal="centerContinuous"/>
      <protection/>
    </xf>
    <xf numFmtId="167" fontId="12" fillId="33" borderId="11" xfId="127" applyNumberFormat="1" applyFont="1" applyFill="1" applyBorder="1" applyAlignment="1" quotePrefix="1">
      <alignment horizontal="centerContinuous"/>
      <protection/>
    </xf>
    <xf numFmtId="0" fontId="12" fillId="33" borderId="15" xfId="127" applyFont="1" applyFill="1" applyBorder="1" applyAlignment="1">
      <alignment horizontal="center"/>
      <protection/>
    </xf>
    <xf numFmtId="0" fontId="8" fillId="33" borderId="38" xfId="127" applyFont="1" applyFill="1" applyBorder="1">
      <alignment/>
      <protection/>
    </xf>
    <xf numFmtId="0" fontId="8" fillId="33" borderId="17" xfId="127" applyFont="1" applyFill="1" applyBorder="1">
      <alignment/>
      <protection/>
    </xf>
    <xf numFmtId="0" fontId="12" fillId="33" borderId="94" xfId="127" applyFont="1" applyFill="1" applyBorder="1" applyAlignment="1" quotePrefix="1">
      <alignment horizontal="centerContinuous"/>
      <protection/>
    </xf>
    <xf numFmtId="0" fontId="12" fillId="33" borderId="59" xfId="127" applyFont="1" applyFill="1" applyBorder="1" applyAlignment="1" quotePrefix="1">
      <alignment horizontal="centerContinuous"/>
      <protection/>
    </xf>
    <xf numFmtId="0" fontId="8" fillId="33" borderId="59" xfId="127" applyFont="1" applyFill="1" applyBorder="1">
      <alignment/>
      <protection/>
    </xf>
    <xf numFmtId="0" fontId="8" fillId="33" borderId="45" xfId="127" applyFont="1" applyFill="1" applyBorder="1">
      <alignment/>
      <protection/>
    </xf>
    <xf numFmtId="0" fontId="44" fillId="33" borderId="96" xfId="127" applyFont="1" applyFill="1" applyBorder="1">
      <alignment/>
      <protection/>
    </xf>
    <xf numFmtId="0" fontId="12" fillId="0" borderId="0" xfId="127" applyFont="1" applyFill="1" applyAlignment="1" quotePrefix="1">
      <alignment horizontal="centerContinuous"/>
      <protection/>
    </xf>
    <xf numFmtId="0" fontId="7" fillId="0" borderId="0" xfId="127" applyFont="1" applyFill="1" applyAlignment="1" quotePrefix="1">
      <alignment horizontal="centerContinuous"/>
      <protection/>
    </xf>
    <xf numFmtId="0" fontId="7" fillId="0" borderId="0" xfId="127" applyFont="1" applyFill="1" applyAlignment="1">
      <alignment horizontal="centerContinuous"/>
      <protection/>
    </xf>
    <xf numFmtId="167" fontId="14" fillId="0" borderId="0" xfId="138" applyNumberFormat="1" applyFont="1" applyFill="1">
      <alignment/>
      <protection/>
    </xf>
    <xf numFmtId="167" fontId="2" fillId="0" borderId="0" xfId="127" applyNumberFormat="1" applyFill="1">
      <alignment/>
      <protection/>
    </xf>
    <xf numFmtId="2" fontId="8" fillId="0" borderId="0" xfId="127" applyNumberFormat="1" applyFont="1" applyFill="1">
      <alignment/>
      <protection/>
    </xf>
    <xf numFmtId="167" fontId="8" fillId="0" borderId="0" xfId="127" applyNumberFormat="1" applyFont="1" applyFill="1" applyAlignment="1">
      <alignment horizontal="left"/>
      <protection/>
    </xf>
    <xf numFmtId="167" fontId="6" fillId="0" borderId="0" xfId="138" applyNumberFormat="1" applyFont="1" applyFill="1">
      <alignment/>
      <protection/>
    </xf>
    <xf numFmtId="167" fontId="6" fillId="0" borderId="0" xfId="127" applyNumberFormat="1" applyFont="1" applyFill="1">
      <alignment/>
      <protection/>
    </xf>
    <xf numFmtId="167" fontId="2" fillId="39" borderId="0" xfId="127" applyNumberFormat="1" applyFill="1">
      <alignment/>
      <protection/>
    </xf>
    <xf numFmtId="167" fontId="8" fillId="0" borderId="0" xfId="127" applyNumberFormat="1" applyFont="1" applyFill="1" applyBorder="1" applyAlignment="1" quotePrefix="1">
      <alignment/>
      <protection/>
    </xf>
    <xf numFmtId="167" fontId="6" fillId="39" borderId="0" xfId="127" applyNumberFormat="1" applyFont="1" applyFill="1">
      <alignment/>
      <protection/>
    </xf>
    <xf numFmtId="167" fontId="8" fillId="0" borderId="0" xfId="127" applyNumberFormat="1" applyFont="1" applyFill="1" applyAlignment="1" quotePrefix="1">
      <alignment/>
      <protection/>
    </xf>
    <xf numFmtId="167" fontId="12" fillId="0" borderId="32" xfId="224" applyFont="1" applyFill="1" applyBorder="1" applyAlignment="1">
      <alignment horizontal="right"/>
      <protection/>
    </xf>
    <xf numFmtId="167" fontId="12" fillId="0" borderId="56" xfId="224" applyFont="1" applyFill="1" applyBorder="1" applyAlignment="1">
      <alignment horizontal="right"/>
      <protection/>
    </xf>
    <xf numFmtId="167" fontId="12" fillId="0" borderId="23" xfId="224" applyFont="1" applyFill="1" applyBorder="1" applyAlignment="1">
      <alignment horizontal="right"/>
      <protection/>
    </xf>
    <xf numFmtId="167" fontId="12" fillId="39" borderId="56" xfId="224" applyFont="1" applyFill="1" applyBorder="1" applyAlignment="1">
      <alignment horizontal="right"/>
      <protection/>
    </xf>
    <xf numFmtId="167" fontId="12" fillId="39" borderId="23" xfId="224" applyFont="1" applyFill="1" applyBorder="1" applyAlignment="1">
      <alignment horizontal="right"/>
      <protection/>
    </xf>
    <xf numFmtId="0" fontId="6" fillId="0" borderId="97" xfId="127" applyFont="1" applyBorder="1">
      <alignment/>
      <protection/>
    </xf>
    <xf numFmtId="167" fontId="8" fillId="0" borderId="16" xfId="224" applyFont="1" applyFill="1" applyBorder="1" applyAlignment="1">
      <alignment horizontal="right"/>
      <protection/>
    </xf>
    <xf numFmtId="167" fontId="8" fillId="0" borderId="38" xfId="224" applyFont="1" applyFill="1" applyBorder="1" applyAlignment="1">
      <alignment horizontal="right"/>
      <protection/>
    </xf>
    <xf numFmtId="167" fontId="8" fillId="0" borderId="15" xfId="224" applyFont="1" applyFill="1" applyBorder="1" applyAlignment="1">
      <alignment horizontal="right"/>
      <protection/>
    </xf>
    <xf numFmtId="167" fontId="8" fillId="39" borderId="38" xfId="224" applyFont="1" applyFill="1" applyBorder="1" applyAlignment="1">
      <alignment horizontal="right"/>
      <protection/>
    </xf>
    <xf numFmtId="167" fontId="8" fillId="39" borderId="15" xfId="224" applyFont="1" applyFill="1" applyBorder="1" applyAlignment="1">
      <alignment horizontal="right"/>
      <protection/>
    </xf>
    <xf numFmtId="0" fontId="6" fillId="0" borderId="98" xfId="127" applyFont="1" applyBorder="1">
      <alignment/>
      <protection/>
    </xf>
    <xf numFmtId="167" fontId="8" fillId="0" borderId="54" xfId="224" applyFont="1" applyFill="1" applyBorder="1" applyAlignment="1">
      <alignment horizontal="right"/>
      <protection/>
    </xf>
    <xf numFmtId="167" fontId="8" fillId="0" borderId="0" xfId="224" applyFont="1" applyFill="1" applyBorder="1" applyAlignment="1">
      <alignment horizontal="right"/>
      <protection/>
    </xf>
    <xf numFmtId="0" fontId="8" fillId="0" borderId="98" xfId="127" applyFont="1" applyBorder="1">
      <alignment/>
      <protection/>
    </xf>
    <xf numFmtId="167" fontId="8" fillId="0" borderId="86" xfId="224" applyFont="1" applyFill="1" applyBorder="1" applyAlignment="1">
      <alignment horizontal="right"/>
      <protection/>
    </xf>
    <xf numFmtId="167" fontId="8" fillId="0" borderId="25" xfId="224" applyFont="1" applyFill="1" applyBorder="1" applyAlignment="1">
      <alignment horizontal="right"/>
      <protection/>
    </xf>
    <xf numFmtId="167" fontId="8" fillId="0" borderId="26" xfId="224" applyFont="1" applyFill="1" applyBorder="1" applyAlignment="1">
      <alignment horizontal="right"/>
      <protection/>
    </xf>
    <xf numFmtId="167" fontId="8" fillId="39" borderId="27" xfId="224" applyFont="1" applyFill="1" applyBorder="1" applyAlignment="1">
      <alignment horizontal="right"/>
      <protection/>
    </xf>
    <xf numFmtId="167" fontId="8" fillId="39" borderId="25" xfId="224" applyFont="1" applyFill="1" applyBorder="1" applyAlignment="1">
      <alignment horizontal="right"/>
      <protection/>
    </xf>
    <xf numFmtId="0" fontId="8" fillId="0" borderId="99" xfId="127" applyFont="1" applyBorder="1">
      <alignment/>
      <protection/>
    </xf>
    <xf numFmtId="167" fontId="8" fillId="0" borderId="18" xfId="224" applyFont="1" applyFill="1" applyBorder="1" applyAlignment="1">
      <alignment horizontal="right"/>
      <protection/>
    </xf>
    <xf numFmtId="167" fontId="8" fillId="0" borderId="11" xfId="224" applyFont="1" applyFill="1" applyBorder="1" applyAlignment="1">
      <alignment horizontal="right"/>
      <protection/>
    </xf>
    <xf numFmtId="167" fontId="8" fillId="39" borderId="11" xfId="224" applyFont="1" applyFill="1" applyBorder="1" applyAlignment="1">
      <alignment horizontal="right"/>
      <protection/>
    </xf>
    <xf numFmtId="0" fontId="8" fillId="0" borderId="100" xfId="127" applyFont="1" applyFill="1" applyBorder="1">
      <alignment/>
      <protection/>
    </xf>
    <xf numFmtId="0" fontId="6" fillId="0" borderId="70" xfId="127" applyFont="1" applyFill="1" applyBorder="1">
      <alignment/>
      <protection/>
    </xf>
    <xf numFmtId="0" fontId="8" fillId="0" borderId="98" xfId="127" applyFont="1" applyFill="1" applyBorder="1">
      <alignment/>
      <protection/>
    </xf>
    <xf numFmtId="0" fontId="6" fillId="0" borderId="17" xfId="127" applyFont="1" applyFill="1" applyBorder="1">
      <alignment/>
      <protection/>
    </xf>
    <xf numFmtId="167" fontId="6" fillId="0" borderId="16" xfId="224" applyFont="1" applyFill="1" applyBorder="1">
      <alignment/>
      <protection/>
    </xf>
    <xf numFmtId="167" fontId="6" fillId="0" borderId="15" xfId="224" applyFont="1" applyFill="1" applyBorder="1">
      <alignment/>
      <protection/>
    </xf>
    <xf numFmtId="167" fontId="6" fillId="39" borderId="15" xfId="224" applyFont="1" applyFill="1" applyBorder="1">
      <alignment/>
      <protection/>
    </xf>
    <xf numFmtId="0" fontId="6" fillId="0" borderId="99" xfId="127" applyFont="1" applyFill="1" applyBorder="1">
      <alignment/>
      <protection/>
    </xf>
    <xf numFmtId="0" fontId="8" fillId="0" borderId="98" xfId="127" applyFont="1" applyBorder="1" applyAlignment="1" quotePrefix="1">
      <alignment horizontal="left"/>
      <protection/>
    </xf>
    <xf numFmtId="0" fontId="6" fillId="0" borderId="17" xfId="127" applyFont="1" applyBorder="1">
      <alignment/>
      <protection/>
    </xf>
    <xf numFmtId="164" fontId="8" fillId="0" borderId="16" xfId="224" applyNumberFormat="1" applyFont="1" applyFill="1" applyBorder="1" applyAlignment="1">
      <alignment horizontal="right"/>
      <protection/>
    </xf>
    <xf numFmtId="164" fontId="8" fillId="0" borderId="15" xfId="224" applyNumberFormat="1" applyFont="1" applyFill="1" applyBorder="1" applyAlignment="1">
      <alignment horizontal="right"/>
      <protection/>
    </xf>
    <xf numFmtId="164" fontId="8" fillId="39" borderId="15" xfId="224" applyNumberFormat="1" applyFont="1" applyFill="1" applyBorder="1" applyAlignment="1">
      <alignment horizontal="right"/>
      <protection/>
    </xf>
    <xf numFmtId="167" fontId="12" fillId="0" borderId="16" xfId="224" applyFont="1" applyFill="1" applyBorder="1" applyAlignment="1">
      <alignment horizontal="right"/>
      <protection/>
    </xf>
    <xf numFmtId="167" fontId="12" fillId="0" borderId="15" xfId="224" applyFont="1" applyFill="1" applyBorder="1" applyAlignment="1">
      <alignment horizontal="right"/>
      <protection/>
    </xf>
    <xf numFmtId="167" fontId="12" fillId="39" borderId="15" xfId="224" applyFont="1" applyFill="1" applyBorder="1" applyAlignment="1">
      <alignment horizontal="right"/>
      <protection/>
    </xf>
    <xf numFmtId="0" fontId="44" fillId="0" borderId="99" xfId="127" applyFont="1" applyBorder="1">
      <alignment/>
      <protection/>
    </xf>
    <xf numFmtId="0" fontId="12" fillId="0" borderId="93" xfId="127" applyFont="1" applyBorder="1">
      <alignment/>
      <protection/>
    </xf>
    <xf numFmtId="0" fontId="8" fillId="0" borderId="100" xfId="127" applyFont="1" applyBorder="1">
      <alignment/>
      <protection/>
    </xf>
    <xf numFmtId="0" fontId="6" fillId="0" borderId="70" xfId="127" applyFont="1" applyBorder="1">
      <alignment/>
      <protection/>
    </xf>
    <xf numFmtId="0" fontId="44" fillId="0" borderId="98" xfId="127" applyFont="1" applyBorder="1">
      <alignment/>
      <protection/>
    </xf>
    <xf numFmtId="0" fontId="6" fillId="0" borderId="16" xfId="127" applyFont="1" applyBorder="1">
      <alignment/>
      <protection/>
    </xf>
    <xf numFmtId="0" fontId="6" fillId="0" borderId="38" xfId="127" applyFont="1" applyBorder="1">
      <alignment/>
      <protection/>
    </xf>
    <xf numFmtId="0" fontId="6" fillId="0" borderId="15" xfId="127" applyFont="1" applyBorder="1">
      <alignment/>
      <protection/>
    </xf>
    <xf numFmtId="0" fontId="8" fillId="33" borderId="100" xfId="127" applyFont="1" applyFill="1" applyBorder="1">
      <alignment/>
      <protection/>
    </xf>
    <xf numFmtId="0" fontId="6" fillId="33" borderId="70" xfId="127" applyFont="1" applyFill="1" applyBorder="1">
      <alignment/>
      <protection/>
    </xf>
    <xf numFmtId="0" fontId="8" fillId="33" borderId="98" xfId="127" applyFont="1" applyFill="1" applyBorder="1">
      <alignment/>
      <protection/>
    </xf>
    <xf numFmtId="0" fontId="6" fillId="33" borderId="17" xfId="127" applyFont="1" applyFill="1" applyBorder="1">
      <alignment/>
      <protection/>
    </xf>
    <xf numFmtId="0" fontId="12" fillId="33" borderId="45" xfId="127" applyFont="1" applyFill="1" applyBorder="1" applyAlignment="1" quotePrefix="1">
      <alignment horizontal="centerContinuous"/>
      <protection/>
    </xf>
    <xf numFmtId="0" fontId="6" fillId="33" borderId="59" xfId="127" applyFont="1" applyFill="1" applyBorder="1">
      <alignment/>
      <protection/>
    </xf>
    <xf numFmtId="0" fontId="6" fillId="33" borderId="45" xfId="127" applyFont="1" applyFill="1" applyBorder="1">
      <alignment/>
      <protection/>
    </xf>
    <xf numFmtId="0" fontId="8" fillId="33" borderId="101" xfId="127" applyFont="1" applyFill="1" applyBorder="1">
      <alignment/>
      <protection/>
    </xf>
    <xf numFmtId="0" fontId="33" fillId="0" borderId="0" xfId="127" applyFont="1">
      <alignment/>
      <protection/>
    </xf>
    <xf numFmtId="0" fontId="45" fillId="0" borderId="0" xfId="127" applyFont="1">
      <alignment/>
      <protection/>
    </xf>
    <xf numFmtId="164" fontId="8" fillId="0" borderId="62" xfId="225" applyNumberFormat="1" applyFont="1" applyFill="1" applyBorder="1">
      <alignment/>
      <protection/>
    </xf>
    <xf numFmtId="164" fontId="8" fillId="0" borderId="61" xfId="225" applyNumberFormat="1" applyFont="1" applyFill="1" applyBorder="1">
      <alignment/>
      <protection/>
    </xf>
    <xf numFmtId="2" fontId="8" fillId="0" borderId="61" xfId="138" applyNumberFormat="1" applyFont="1" applyFill="1" applyBorder="1">
      <alignment/>
      <protection/>
    </xf>
    <xf numFmtId="0" fontId="12" fillId="0" borderId="60" xfId="127" applyFont="1" applyBorder="1" applyAlignment="1">
      <alignment horizontal="left"/>
      <protection/>
    </xf>
    <xf numFmtId="164" fontId="8" fillId="0" borderId="28" xfId="225" applyNumberFormat="1" applyFont="1" applyFill="1" applyBorder="1">
      <alignment/>
      <protection/>
    </xf>
    <xf numFmtId="164" fontId="8" fillId="0" borderId="13" xfId="225" applyNumberFormat="1" applyFont="1" applyFill="1" applyBorder="1">
      <alignment/>
      <protection/>
    </xf>
    <xf numFmtId="2" fontId="8" fillId="0" borderId="13" xfId="225" applyNumberFormat="1" applyFont="1" applyFill="1" applyBorder="1">
      <alignment/>
      <protection/>
    </xf>
    <xf numFmtId="2" fontId="8" fillId="0" borderId="13" xfId="138" applyNumberFormat="1" applyFont="1" applyFill="1" applyBorder="1">
      <alignment/>
      <protection/>
    </xf>
    <xf numFmtId="0" fontId="12" fillId="0" borderId="52" xfId="127" applyFont="1" applyBorder="1" applyAlignment="1">
      <alignment horizontal="left"/>
      <protection/>
    </xf>
    <xf numFmtId="1" fontId="12" fillId="34" borderId="28" xfId="138" applyNumberFormat="1" applyFont="1" applyFill="1" applyBorder="1" applyAlignment="1" applyProtection="1">
      <alignment horizontal="right"/>
      <protection/>
    </xf>
    <xf numFmtId="1" fontId="12" fillId="34" borderId="13" xfId="138" applyNumberFormat="1" applyFont="1" applyFill="1" applyBorder="1" applyAlignment="1" applyProtection="1">
      <alignment horizontal="right"/>
      <protection/>
    </xf>
    <xf numFmtId="1" fontId="12" fillId="34" borderId="13" xfId="138" applyNumberFormat="1" applyFont="1" applyFill="1" applyBorder="1" applyAlignment="1" applyProtection="1" quotePrefix="1">
      <alignment horizontal="right"/>
      <protection/>
    </xf>
    <xf numFmtId="1" fontId="12" fillId="34" borderId="50" xfId="138" applyNumberFormat="1" applyFont="1" applyFill="1" applyBorder="1" applyAlignment="1" applyProtection="1" quotePrefix="1">
      <alignment horizontal="right"/>
      <protection/>
    </xf>
    <xf numFmtId="0" fontId="8" fillId="34" borderId="52" xfId="127" applyFont="1" applyFill="1" applyBorder="1">
      <alignment/>
      <protection/>
    </xf>
    <xf numFmtId="0" fontId="25" fillId="39" borderId="0" xfId="127" applyFont="1" applyFill="1" applyAlignment="1">
      <alignment horizontal="center"/>
      <protection/>
    </xf>
    <xf numFmtId="2" fontId="8" fillId="0" borderId="58" xfId="127" applyNumberFormat="1" applyFont="1" applyBorder="1">
      <alignment/>
      <protection/>
    </xf>
    <xf numFmtId="2" fontId="8" fillId="0" borderId="55" xfId="127" applyNumberFormat="1" applyFont="1" applyBorder="1">
      <alignment/>
      <protection/>
    </xf>
    <xf numFmtId="167" fontId="8" fillId="39" borderId="55" xfId="180" applyNumberFormat="1" applyFont="1" applyFill="1" applyBorder="1" applyAlignment="1" applyProtection="1">
      <alignment horizontal="left" indent="2"/>
      <protection/>
    </xf>
    <xf numFmtId="0" fontId="8" fillId="0" borderId="87" xfId="127" applyFont="1" applyBorder="1">
      <alignment/>
      <protection/>
    </xf>
    <xf numFmtId="2" fontId="8" fillId="0" borderId="54" xfId="127" applyNumberFormat="1" applyFont="1" applyBorder="1">
      <alignment/>
      <protection/>
    </xf>
    <xf numFmtId="2" fontId="8" fillId="0" borderId="0" xfId="127" applyNumberFormat="1" applyFont="1" applyBorder="1">
      <alignment/>
      <protection/>
    </xf>
    <xf numFmtId="167" fontId="8" fillId="39" borderId="0" xfId="180" applyNumberFormat="1" applyFont="1" applyFill="1" applyBorder="1" applyAlignment="1" applyProtection="1">
      <alignment horizontal="left" indent="2"/>
      <protection/>
    </xf>
    <xf numFmtId="2" fontId="12" fillId="0" borderId="28" xfId="127" applyNumberFormat="1" applyFont="1" applyBorder="1">
      <alignment/>
      <protection/>
    </xf>
    <xf numFmtId="2" fontId="12" fillId="0" borderId="13" xfId="127" applyNumberFormat="1" applyFont="1" applyBorder="1">
      <alignment/>
      <protection/>
    </xf>
    <xf numFmtId="0" fontId="12" fillId="0" borderId="13" xfId="127" applyFont="1" applyBorder="1">
      <alignment/>
      <protection/>
    </xf>
    <xf numFmtId="0" fontId="8" fillId="0" borderId="69" xfId="127" applyFont="1" applyBorder="1">
      <alignment/>
      <protection/>
    </xf>
    <xf numFmtId="2" fontId="8" fillId="0" borderId="16" xfId="127" applyNumberFormat="1" applyFont="1" applyBorder="1">
      <alignment/>
      <protection/>
    </xf>
    <xf numFmtId="2" fontId="8" fillId="0" borderId="15" xfId="127" applyNumberFormat="1" applyFont="1" applyBorder="1">
      <alignment/>
      <protection/>
    </xf>
    <xf numFmtId="167" fontId="8" fillId="39" borderId="15" xfId="180" applyNumberFormat="1" applyFont="1" applyFill="1" applyBorder="1" applyAlignment="1" applyProtection="1">
      <alignment horizontal="left" indent="2"/>
      <protection/>
    </xf>
    <xf numFmtId="0" fontId="8" fillId="0" borderId="10" xfId="127" applyFont="1" applyBorder="1">
      <alignment/>
      <protection/>
    </xf>
    <xf numFmtId="2" fontId="8" fillId="0" borderId="38" xfId="127" applyNumberFormat="1" applyFont="1" applyBorder="1">
      <alignment/>
      <protection/>
    </xf>
    <xf numFmtId="2" fontId="8" fillId="0" borderId="0" xfId="127" applyNumberFormat="1" applyFont="1">
      <alignment/>
      <protection/>
    </xf>
    <xf numFmtId="2" fontId="8" fillId="0" borderId="86" xfId="127" applyNumberFormat="1" applyFont="1" applyBorder="1">
      <alignment/>
      <protection/>
    </xf>
    <xf numFmtId="2" fontId="8" fillId="0" borderId="27" xfId="127" applyNumberFormat="1" applyFont="1" applyBorder="1">
      <alignment/>
      <protection/>
    </xf>
    <xf numFmtId="2" fontId="12" fillId="0" borderId="30" xfId="127" applyNumberFormat="1" applyFont="1" applyBorder="1">
      <alignment/>
      <protection/>
    </xf>
    <xf numFmtId="2" fontId="12" fillId="0" borderId="25" xfId="127" applyNumberFormat="1" applyFont="1" applyBorder="1">
      <alignment/>
      <protection/>
    </xf>
    <xf numFmtId="2" fontId="8" fillId="0" borderId="18" xfId="127" applyNumberFormat="1" applyFont="1" applyBorder="1">
      <alignment/>
      <protection/>
    </xf>
    <xf numFmtId="2" fontId="8" fillId="0" borderId="11" xfId="127" applyNumberFormat="1" applyFont="1" applyBorder="1">
      <alignment/>
      <protection/>
    </xf>
    <xf numFmtId="167" fontId="8" fillId="39" borderId="11" xfId="180" applyNumberFormat="1" applyFont="1" applyFill="1" applyBorder="1" applyAlignment="1" applyProtection="1">
      <alignment horizontal="left" indent="2"/>
      <protection/>
    </xf>
    <xf numFmtId="0" fontId="8" fillId="0" borderId="12" xfId="127" applyFont="1" applyBorder="1">
      <alignment/>
      <protection/>
    </xf>
    <xf numFmtId="2" fontId="8" fillId="0" borderId="16" xfId="127" applyNumberFormat="1" applyFont="1" applyFill="1" applyBorder="1">
      <alignment/>
      <protection/>
    </xf>
    <xf numFmtId="2" fontId="8" fillId="0" borderId="15" xfId="127" applyNumberFormat="1" applyFont="1" applyFill="1" applyBorder="1">
      <alignment/>
      <protection/>
    </xf>
    <xf numFmtId="167" fontId="8" fillId="0" borderId="15" xfId="180" applyNumberFormat="1" applyFont="1" applyFill="1" applyBorder="1" applyAlignment="1" applyProtection="1">
      <alignment horizontal="left" indent="2"/>
      <protection/>
    </xf>
    <xf numFmtId="2" fontId="8" fillId="0" borderId="30" xfId="127" applyNumberFormat="1" applyFont="1" applyBorder="1">
      <alignment/>
      <protection/>
    </xf>
    <xf numFmtId="2" fontId="8" fillId="0" borderId="25" xfId="127" applyNumberFormat="1" applyFont="1" applyBorder="1">
      <alignment/>
      <protection/>
    </xf>
    <xf numFmtId="0" fontId="8" fillId="0" borderId="29" xfId="127" applyFont="1" applyBorder="1">
      <alignment/>
      <protection/>
    </xf>
    <xf numFmtId="2" fontId="12" fillId="0" borderId="50" xfId="127" applyNumberFormat="1" applyFont="1" applyBorder="1">
      <alignment/>
      <protection/>
    </xf>
    <xf numFmtId="167" fontId="12" fillId="0" borderId="13" xfId="127" applyNumberFormat="1" applyFont="1" applyBorder="1" applyAlignment="1">
      <alignment horizontal="left"/>
      <protection/>
    </xf>
    <xf numFmtId="2" fontId="12" fillId="39" borderId="28" xfId="180" applyNumberFormat="1" applyFont="1" applyFill="1" applyBorder="1">
      <alignment/>
      <protection/>
    </xf>
    <xf numFmtId="2" fontId="12" fillId="39" borderId="13" xfId="180" applyNumberFormat="1" applyFont="1" applyFill="1" applyBorder="1">
      <alignment/>
      <protection/>
    </xf>
    <xf numFmtId="167" fontId="12" fillId="39" borderId="13" xfId="180" applyNumberFormat="1" applyFont="1" applyFill="1" applyBorder="1" applyAlignment="1">
      <alignment horizontal="left"/>
      <protection/>
    </xf>
    <xf numFmtId="2" fontId="8" fillId="39" borderId="18" xfId="180" applyNumberFormat="1" applyFont="1" applyFill="1" applyBorder="1">
      <alignment/>
      <protection/>
    </xf>
    <xf numFmtId="2" fontId="8" fillId="39" borderId="11" xfId="180" applyNumberFormat="1" applyFont="1" applyFill="1" applyBorder="1">
      <alignment/>
      <protection/>
    </xf>
    <xf numFmtId="2" fontId="8" fillId="39" borderId="16" xfId="180" applyNumberFormat="1" applyFont="1" applyFill="1" applyBorder="1">
      <alignment/>
      <protection/>
    </xf>
    <xf numFmtId="2" fontId="8" fillId="39" borderId="0" xfId="180" applyNumberFormat="1" applyFont="1" applyFill="1" applyBorder="1">
      <alignment/>
      <protection/>
    </xf>
    <xf numFmtId="2" fontId="8" fillId="39" borderId="15" xfId="180" applyNumberFormat="1" applyFont="1" applyFill="1" applyBorder="1">
      <alignment/>
      <protection/>
    </xf>
    <xf numFmtId="0" fontId="12" fillId="35" borderId="102" xfId="127" applyFont="1" applyFill="1" applyBorder="1" applyAlignment="1">
      <alignment horizontal="center" vertical="center"/>
      <protection/>
    </xf>
    <xf numFmtId="0" fontId="12" fillId="35" borderId="41" xfId="127" applyFont="1" applyFill="1" applyBorder="1" applyAlignment="1">
      <alignment horizontal="center" vertical="center"/>
      <protection/>
    </xf>
    <xf numFmtId="0" fontId="12" fillId="35" borderId="103" xfId="127" applyFont="1" applyFill="1" applyBorder="1" applyAlignment="1">
      <alignment horizontal="center" vertical="center"/>
      <protection/>
    </xf>
    <xf numFmtId="0" fontId="13" fillId="0" borderId="0" xfId="127" applyFont="1" applyFill="1" applyBorder="1" applyAlignment="1">
      <alignment/>
      <protection/>
    </xf>
    <xf numFmtId="174" fontId="8" fillId="0" borderId="15" xfId="179" applyNumberFormat="1" applyFont="1" applyBorder="1" applyAlignment="1">
      <alignment horizontal="right"/>
      <protection/>
    </xf>
    <xf numFmtId="39" fontId="12" fillId="35" borderId="28" xfId="225" applyNumberFormat="1" applyFont="1" applyFill="1" applyBorder="1" applyAlignment="1">
      <alignment horizontal="center" vertical="center"/>
      <protection/>
    </xf>
    <xf numFmtId="2" fontId="8" fillId="0" borderId="16" xfId="188" applyNumberFormat="1" applyFont="1" applyFill="1" applyBorder="1" applyAlignment="1">
      <alignment horizontal="left" indent="6"/>
      <protection/>
    </xf>
    <xf numFmtId="0" fontId="12" fillId="35" borderId="75" xfId="189" applyFont="1" applyFill="1" applyBorder="1" applyAlignment="1">
      <alignment vertical="center"/>
      <protection/>
    </xf>
    <xf numFmtId="164" fontId="8" fillId="0" borderId="13" xfId="189" applyNumberFormat="1" applyFont="1" applyFill="1" applyBorder="1">
      <alignment/>
      <protection/>
    </xf>
    <xf numFmtId="164" fontId="8" fillId="0" borderId="76" xfId="189" applyNumberFormat="1" applyFont="1" applyFill="1" applyBorder="1" applyAlignment="1">
      <alignment horizontal="right" vertical="center"/>
      <protection/>
    </xf>
    <xf numFmtId="164" fontId="12" fillId="0" borderId="76" xfId="189" applyNumberFormat="1" applyFont="1" applyFill="1" applyBorder="1" applyAlignment="1">
      <alignment horizontal="right" vertical="center"/>
      <protection/>
    </xf>
    <xf numFmtId="0" fontId="8" fillId="0" borderId="75" xfId="189" applyFont="1" applyFill="1" applyBorder="1" applyAlignment="1">
      <alignment horizontal="left" vertical="center" indent="1"/>
      <protection/>
    </xf>
    <xf numFmtId="164" fontId="90" fillId="0" borderId="15" xfId="232" applyNumberFormat="1" applyFont="1" applyFill="1" applyBorder="1" applyAlignment="1" applyProtection="1">
      <alignment horizontal="center" vertical="center"/>
      <protection/>
    </xf>
    <xf numFmtId="164" fontId="8" fillId="0" borderId="25" xfId="232" applyNumberFormat="1" applyFont="1" applyFill="1" applyBorder="1" applyAlignment="1" applyProtection="1">
      <alignment horizontal="center" vertical="center"/>
      <protection/>
    </xf>
    <xf numFmtId="182" fontId="8" fillId="0" borderId="25" xfId="232" applyNumberFormat="1" applyFont="1" applyFill="1" applyBorder="1" applyAlignment="1" applyProtection="1">
      <alignment horizontal="center" vertical="center"/>
      <protection/>
    </xf>
    <xf numFmtId="164" fontId="8" fillId="0" borderId="15" xfId="232" applyNumberFormat="1" applyFont="1" applyFill="1" applyBorder="1" applyAlignment="1" applyProtection="1">
      <alignment horizontal="center" vertical="center"/>
      <protection/>
    </xf>
    <xf numFmtId="182" fontId="8" fillId="0" borderId="15" xfId="232" applyNumberFormat="1" applyFont="1" applyFill="1" applyBorder="1" applyAlignment="1" applyProtection="1">
      <alignment horizontal="center" vertical="center"/>
      <protection/>
    </xf>
    <xf numFmtId="0" fontId="10" fillId="0" borderId="38" xfId="179" applyFont="1" applyBorder="1" applyAlignment="1">
      <alignment horizontal="center"/>
      <protection/>
    </xf>
    <xf numFmtId="0" fontId="10" fillId="0" borderId="0" xfId="179" applyFont="1" applyBorder="1" applyAlignment="1">
      <alignment horizontal="center"/>
      <protection/>
    </xf>
    <xf numFmtId="0" fontId="11" fillId="0" borderId="38" xfId="179" applyFont="1" applyBorder="1" applyAlignment="1">
      <alignment horizontal="center"/>
      <protection/>
    </xf>
    <xf numFmtId="0" fontId="11" fillId="0" borderId="0" xfId="179" applyFont="1" applyBorder="1" applyAlignment="1">
      <alignment horizontal="center"/>
      <protection/>
    </xf>
    <xf numFmtId="0" fontId="87" fillId="35" borderId="53" xfId="139" applyFont="1" applyFill="1" applyBorder="1" applyAlignment="1">
      <alignment horizontal="center" vertical="center" wrapText="1"/>
      <protection/>
    </xf>
    <xf numFmtId="0" fontId="87" fillId="35" borderId="50" xfId="139" applyFont="1" applyFill="1" applyBorder="1" applyAlignment="1">
      <alignment horizontal="center" vertical="center" wrapText="1"/>
      <protection/>
    </xf>
    <xf numFmtId="0" fontId="87" fillId="35" borderId="46" xfId="139" applyFont="1" applyFill="1" applyBorder="1" applyAlignment="1">
      <alignment horizontal="center" vertical="center" wrapText="1"/>
      <protection/>
    </xf>
    <xf numFmtId="0" fontId="87" fillId="35" borderId="53" xfId="139" applyFont="1" applyFill="1" applyBorder="1" applyAlignment="1">
      <alignment horizontal="center" vertical="center"/>
      <protection/>
    </xf>
    <xf numFmtId="0" fontId="87" fillId="35" borderId="46" xfId="139" applyFont="1" applyFill="1" applyBorder="1" applyAlignment="1">
      <alignment horizontal="center" vertical="center"/>
      <protection/>
    </xf>
    <xf numFmtId="0" fontId="87" fillId="35" borderId="50" xfId="139" applyFont="1" applyFill="1" applyBorder="1" applyAlignment="1">
      <alignment horizontal="center" vertical="center"/>
      <protection/>
    </xf>
    <xf numFmtId="0" fontId="87" fillId="0" borderId="53" xfId="139" applyFont="1" applyBorder="1" applyAlignment="1">
      <alignment horizontal="center" vertical="center" wrapText="1"/>
      <protection/>
    </xf>
    <xf numFmtId="0" fontId="87" fillId="0" borderId="46" xfId="139" applyFont="1" applyBorder="1" applyAlignment="1">
      <alignment horizontal="center" vertical="center" wrapText="1"/>
      <protection/>
    </xf>
    <xf numFmtId="0" fontId="87" fillId="0" borderId="50" xfId="139" applyFont="1" applyBorder="1" applyAlignment="1">
      <alignment horizontal="center" vertical="center" wrapText="1"/>
      <protection/>
    </xf>
    <xf numFmtId="0" fontId="12" fillId="0" borderId="0" xfId="127" applyFont="1" applyBorder="1" applyAlignment="1">
      <alignment horizontal="center" vertical="center"/>
      <protection/>
    </xf>
    <xf numFmtId="0" fontId="93" fillId="0" borderId="0" xfId="139" applyFont="1" applyBorder="1" applyAlignment="1">
      <alignment horizontal="center"/>
      <protection/>
    </xf>
    <xf numFmtId="0" fontId="92" fillId="0" borderId="0" xfId="139" applyFont="1" applyBorder="1" applyAlignment="1">
      <alignment horizontal="center"/>
      <protection/>
    </xf>
    <xf numFmtId="0" fontId="32" fillId="0" borderId="0" xfId="236" applyFont="1" applyAlignment="1">
      <alignment horizontal="center"/>
      <protection/>
    </xf>
    <xf numFmtId="0" fontId="87" fillId="35" borderId="25" xfId="139" applyFont="1" applyFill="1" applyBorder="1" applyAlignment="1">
      <alignment horizontal="center" vertical="center" wrapText="1"/>
      <protection/>
    </xf>
    <xf numFmtId="0" fontId="87" fillId="35" borderId="11" xfId="139" applyFont="1" applyFill="1" applyBorder="1" applyAlignment="1">
      <alignment horizontal="center" vertical="center" wrapText="1"/>
      <protection/>
    </xf>
    <xf numFmtId="173" fontId="12" fillId="0" borderId="0" xfId="234" applyNumberFormat="1" applyFont="1" applyAlignment="1">
      <alignment horizontal="center"/>
      <protection/>
    </xf>
    <xf numFmtId="173" fontId="7" fillId="0" borderId="0" xfId="234" applyNumberFormat="1" applyFont="1" applyAlignment="1" applyProtection="1">
      <alignment horizontal="center"/>
      <protection/>
    </xf>
    <xf numFmtId="173" fontId="12" fillId="0" borderId="0" xfId="234" applyNumberFormat="1" applyFont="1" applyAlignment="1" applyProtection="1">
      <alignment horizontal="center"/>
      <protection/>
    </xf>
    <xf numFmtId="173" fontId="12" fillId="0" borderId="0" xfId="234" applyNumberFormat="1" applyFont="1" applyBorder="1" applyAlignment="1" quotePrefix="1">
      <alignment horizontal="center"/>
      <protection/>
    </xf>
    <xf numFmtId="173" fontId="12" fillId="35" borderId="43" xfId="234" applyNumberFormat="1" applyFont="1" applyFill="1" applyBorder="1" applyAlignment="1" applyProtection="1">
      <alignment horizontal="center" vertical="center"/>
      <protection/>
    </xf>
    <xf numFmtId="173" fontId="12" fillId="35" borderId="12" xfId="234" applyNumberFormat="1" applyFont="1" applyFill="1" applyBorder="1" applyAlignment="1">
      <alignment horizontal="center" vertical="center"/>
      <protection/>
    </xf>
    <xf numFmtId="173" fontId="12" fillId="33" borderId="91" xfId="234" applyNumberFormat="1" applyFont="1" applyFill="1" applyBorder="1" applyAlignment="1" applyProtection="1">
      <alignment horizontal="center" vertical="center"/>
      <protection/>
    </xf>
    <xf numFmtId="173" fontId="12" fillId="33" borderId="84" xfId="234" applyNumberFormat="1" applyFont="1" applyFill="1" applyBorder="1" applyAlignment="1" applyProtection="1">
      <alignment horizontal="center" vertical="center"/>
      <protection/>
    </xf>
    <xf numFmtId="173" fontId="12" fillId="33" borderId="104" xfId="234" applyNumberFormat="1" applyFont="1" applyFill="1" applyBorder="1" applyAlignment="1" applyProtection="1">
      <alignment horizontal="center" vertical="center"/>
      <protection/>
    </xf>
    <xf numFmtId="173" fontId="12" fillId="33" borderId="105" xfId="234" applyNumberFormat="1" applyFont="1" applyFill="1" applyBorder="1" applyAlignment="1" applyProtection="1">
      <alignment horizontal="center" vertical="center"/>
      <protection/>
    </xf>
    <xf numFmtId="173" fontId="12" fillId="0" borderId="0" xfId="232" applyNumberFormat="1" applyFont="1" applyAlignment="1">
      <alignment horizontal="center"/>
      <protection/>
    </xf>
    <xf numFmtId="173" fontId="7" fillId="0" borderId="0" xfId="232" applyNumberFormat="1" applyFont="1" applyAlignment="1" applyProtection="1">
      <alignment horizontal="center"/>
      <protection/>
    </xf>
    <xf numFmtId="173" fontId="12" fillId="0" borderId="0" xfId="232" applyNumberFormat="1" applyFont="1" applyBorder="1" applyAlignment="1" quotePrefix="1">
      <alignment horizontal="center"/>
      <protection/>
    </xf>
    <xf numFmtId="173" fontId="12" fillId="33" borderId="13" xfId="232" applyNumberFormat="1" applyFont="1" applyFill="1" applyBorder="1" applyAlignment="1" applyProtection="1">
      <alignment horizontal="center" vertical="center"/>
      <protection/>
    </xf>
    <xf numFmtId="173" fontId="12" fillId="33" borderId="46" xfId="232" applyNumberFormat="1" applyFont="1" applyFill="1" applyBorder="1" applyAlignment="1" applyProtection="1" quotePrefix="1">
      <alignment horizontal="center" vertical="center"/>
      <protection/>
    </xf>
    <xf numFmtId="173" fontId="12" fillId="33" borderId="50" xfId="232" applyNumberFormat="1" applyFont="1" applyFill="1" applyBorder="1" applyAlignment="1" applyProtection="1" quotePrefix="1">
      <alignment horizontal="center" vertical="center"/>
      <protection/>
    </xf>
    <xf numFmtId="0" fontId="12" fillId="0" borderId="0" xfId="180" applyFont="1" applyBorder="1" applyAlignment="1">
      <alignment horizontal="center" vertical="center"/>
      <protection/>
    </xf>
    <xf numFmtId="0" fontId="7" fillId="0" borderId="0" xfId="236" applyFont="1" applyAlignment="1">
      <alignment horizontal="center"/>
      <protection/>
    </xf>
    <xf numFmtId="0" fontId="12" fillId="33" borderId="96" xfId="236" applyNumberFormat="1" applyFont="1" applyFill="1" applyBorder="1" applyAlignment="1">
      <alignment horizontal="center" vertical="center"/>
      <protection/>
    </xf>
    <xf numFmtId="0" fontId="12" fillId="33" borderId="70" xfId="236" applyFont="1" applyFill="1" applyBorder="1" applyAlignment="1">
      <alignment horizontal="center" vertical="center"/>
      <protection/>
    </xf>
    <xf numFmtId="0" fontId="12" fillId="33" borderId="59" xfId="236" applyFont="1" applyFill="1" applyBorder="1" applyAlignment="1">
      <alignment horizontal="center" vertical="center"/>
      <protection/>
    </xf>
    <xf numFmtId="0" fontId="12" fillId="33" borderId="11" xfId="236" applyFont="1" applyFill="1" applyBorder="1" applyAlignment="1">
      <alignment horizontal="center" vertical="center"/>
      <protection/>
    </xf>
    <xf numFmtId="0" fontId="12" fillId="33" borderId="84" xfId="180" applyFont="1" applyFill="1" applyBorder="1" applyAlignment="1" applyProtection="1" quotePrefix="1">
      <alignment horizontal="center" vertical="center"/>
      <protection/>
    </xf>
    <xf numFmtId="0" fontId="12" fillId="33" borderId="104" xfId="180" applyFont="1" applyFill="1" applyBorder="1" applyAlignment="1" applyProtection="1" quotePrefix="1">
      <alignment horizontal="center" vertical="center"/>
      <protection/>
    </xf>
    <xf numFmtId="0" fontId="12" fillId="33" borderId="67" xfId="180" applyFont="1" applyFill="1" applyBorder="1" applyAlignment="1" applyProtection="1" quotePrefix="1">
      <alignment horizontal="center" vertical="center"/>
      <protection/>
    </xf>
    <xf numFmtId="0" fontId="12" fillId="33" borderId="84" xfId="236" applyFont="1" applyFill="1" applyBorder="1" applyAlignment="1">
      <alignment horizontal="center" vertical="center"/>
      <protection/>
    </xf>
    <xf numFmtId="0" fontId="12" fillId="33" borderId="67" xfId="236" applyFont="1" applyFill="1" applyBorder="1" applyAlignment="1">
      <alignment horizontal="center" vertical="center"/>
      <protection/>
    </xf>
    <xf numFmtId="0" fontId="12" fillId="33" borderId="106" xfId="236" applyFont="1" applyFill="1" applyBorder="1" applyAlignment="1">
      <alignment horizontal="center" vertical="center"/>
      <protection/>
    </xf>
    <xf numFmtId="173" fontId="12" fillId="0" borderId="0" xfId="238" applyNumberFormat="1" applyFont="1" applyAlignment="1">
      <alignment horizontal="center"/>
      <protection/>
    </xf>
    <xf numFmtId="173" fontId="7" fillId="0" borderId="0" xfId="238" applyNumberFormat="1" applyFont="1" applyAlignment="1" applyProtection="1">
      <alignment horizontal="center"/>
      <protection/>
    </xf>
    <xf numFmtId="173" fontId="12" fillId="0" borderId="0" xfId="238" applyNumberFormat="1" applyFont="1" applyAlignment="1" applyProtection="1">
      <alignment horizontal="center"/>
      <protection/>
    </xf>
    <xf numFmtId="173" fontId="12" fillId="0" borderId="0" xfId="238" applyNumberFormat="1" applyFont="1" applyBorder="1" applyAlignment="1">
      <alignment horizontal="center"/>
      <protection/>
    </xf>
    <xf numFmtId="173" fontId="12" fillId="0" borderId="0" xfId="238" applyNumberFormat="1" applyFont="1" applyBorder="1" applyAlignment="1" quotePrefix="1">
      <alignment horizontal="center"/>
      <protection/>
    </xf>
    <xf numFmtId="173" fontId="32" fillId="33" borderId="43" xfId="234" applyNumberFormat="1" applyFont="1" applyFill="1" applyBorder="1" applyAlignment="1" applyProtection="1">
      <alignment horizontal="center" vertical="center"/>
      <protection/>
    </xf>
    <xf numFmtId="173" fontId="32" fillId="33" borderId="12" xfId="234" applyNumberFormat="1" applyFont="1" applyFill="1" applyBorder="1" applyAlignment="1">
      <alignment horizontal="center" vertical="center"/>
      <protection/>
    </xf>
    <xf numFmtId="173" fontId="32" fillId="33" borderId="91" xfId="234" applyNumberFormat="1" applyFont="1" applyFill="1" applyBorder="1" applyAlignment="1" applyProtection="1">
      <alignment horizontal="center" vertical="center"/>
      <protection/>
    </xf>
    <xf numFmtId="173" fontId="32" fillId="33" borderId="91" xfId="234" applyNumberFormat="1" applyFont="1" applyFill="1" applyBorder="1" applyAlignment="1" applyProtection="1" quotePrefix="1">
      <alignment horizontal="center" vertical="center"/>
      <protection/>
    </xf>
    <xf numFmtId="173" fontId="32" fillId="33" borderId="104" xfId="234" applyNumberFormat="1" applyFont="1" applyFill="1" applyBorder="1" applyAlignment="1" applyProtection="1" quotePrefix="1">
      <alignment horizontal="center" vertical="center"/>
      <protection/>
    </xf>
    <xf numFmtId="173" fontId="32" fillId="33" borderId="105" xfId="234" applyNumberFormat="1" applyFont="1" applyFill="1" applyBorder="1" applyAlignment="1" applyProtection="1">
      <alignment horizontal="center" vertical="center"/>
      <protection/>
    </xf>
    <xf numFmtId="164" fontId="12" fillId="33" borderId="25" xfId="236" applyNumberFormat="1" applyFont="1" applyFill="1" applyBorder="1" applyAlignment="1">
      <alignment horizontal="center" vertical="center"/>
      <protection/>
    </xf>
    <xf numFmtId="164" fontId="12" fillId="33" borderId="30" xfId="236" applyNumberFormat="1" applyFont="1" applyFill="1" applyBorder="1" applyAlignment="1">
      <alignment horizontal="center" vertical="center"/>
      <protection/>
    </xf>
    <xf numFmtId="0" fontId="12" fillId="33" borderId="18" xfId="236" applyFont="1" applyFill="1" applyBorder="1" applyAlignment="1">
      <alignment horizontal="center" vertical="center"/>
      <protection/>
    </xf>
    <xf numFmtId="0" fontId="12" fillId="0" borderId="0" xfId="236" applyFont="1" applyAlignment="1">
      <alignment horizontal="center"/>
      <protection/>
    </xf>
    <xf numFmtId="0" fontId="12" fillId="33" borderId="43" xfId="236" applyFont="1" applyFill="1" applyBorder="1" applyAlignment="1">
      <alignment horizontal="center" vertical="center"/>
      <protection/>
    </xf>
    <xf numFmtId="0" fontId="12" fillId="33" borderId="10" xfId="236" applyFont="1" applyFill="1" applyBorder="1" applyAlignment="1">
      <alignment horizontal="center" vertical="center"/>
      <protection/>
    </xf>
    <xf numFmtId="0" fontId="12" fillId="33" borderId="12" xfId="236" applyFont="1" applyFill="1" applyBorder="1" applyAlignment="1">
      <alignment horizontal="center" vertical="center"/>
      <protection/>
    </xf>
    <xf numFmtId="167" fontId="12" fillId="0" borderId="53" xfId="239" applyNumberFormat="1" applyFont="1" applyFill="1" applyBorder="1" applyAlignment="1" applyProtection="1" quotePrefix="1">
      <alignment/>
      <protection/>
    </xf>
    <xf numFmtId="167" fontId="12" fillId="0" borderId="46" xfId="239" applyNumberFormat="1" applyFont="1" applyFill="1" applyBorder="1" applyAlignment="1" applyProtection="1" quotePrefix="1">
      <alignment/>
      <protection/>
    </xf>
    <xf numFmtId="167" fontId="12" fillId="0" borderId="50" xfId="239" applyNumberFormat="1" applyFont="1" applyFill="1" applyBorder="1" applyAlignment="1" applyProtection="1" quotePrefix="1">
      <alignment/>
      <protection/>
    </xf>
    <xf numFmtId="167" fontId="14" fillId="0" borderId="46" xfId="144" applyNumberFormat="1" applyFont="1" applyFill="1" applyBorder="1" applyAlignment="1">
      <alignment/>
      <protection/>
    </xf>
    <xf numFmtId="167" fontId="14" fillId="0" borderId="50" xfId="144" applyNumberFormat="1" applyFont="1" applyFill="1" applyBorder="1" applyAlignment="1">
      <alignment/>
      <protection/>
    </xf>
    <xf numFmtId="0" fontId="12" fillId="0" borderId="0" xfId="239" applyFont="1" applyFill="1" applyAlignment="1">
      <alignment horizontal="center"/>
      <protection/>
    </xf>
    <xf numFmtId="0" fontId="7" fillId="0" borderId="0" xfId="239" applyFont="1" applyFill="1" applyAlignment="1">
      <alignment horizontal="center"/>
      <protection/>
    </xf>
    <xf numFmtId="4" fontId="12" fillId="0" borderId="0" xfId="239" applyNumberFormat="1" applyFont="1" applyFill="1" applyAlignment="1">
      <alignment horizontal="center"/>
      <protection/>
    </xf>
    <xf numFmtId="0" fontId="8" fillId="0" borderId="95" xfId="239" applyFont="1" applyFill="1" applyBorder="1" applyAlignment="1">
      <alignment horizontal="center" vertical="center"/>
      <protection/>
    </xf>
    <xf numFmtId="0" fontId="8" fillId="0" borderId="52" xfId="239" applyFont="1" applyFill="1" applyBorder="1" applyAlignment="1">
      <alignment horizontal="center" vertical="center"/>
      <protection/>
    </xf>
    <xf numFmtId="49" fontId="32" fillId="0" borderId="91" xfId="241" applyNumberFormat="1" applyFont="1" applyFill="1" applyBorder="1" applyAlignment="1">
      <alignment horizontal="center"/>
      <protection/>
    </xf>
    <xf numFmtId="0" fontId="12" fillId="0" borderId="91" xfId="239" applyFont="1" applyFill="1" applyBorder="1" applyAlignment="1" applyProtection="1">
      <alignment horizontal="center" vertical="center"/>
      <protection/>
    </xf>
    <xf numFmtId="0" fontId="12" fillId="0" borderId="91" xfId="239" applyFont="1" applyFill="1" applyBorder="1" applyAlignment="1" applyProtection="1">
      <alignment horizontal="center"/>
      <protection/>
    </xf>
    <xf numFmtId="0" fontId="12" fillId="0" borderId="105" xfId="239" applyFont="1" applyFill="1" applyBorder="1" applyAlignment="1" applyProtection="1">
      <alignment horizontal="center"/>
      <protection/>
    </xf>
    <xf numFmtId="0" fontId="12" fillId="0" borderId="38" xfId="127" applyFont="1" applyBorder="1" applyAlignment="1">
      <alignment horizontal="center"/>
      <protection/>
    </xf>
    <xf numFmtId="0" fontId="8" fillId="0" borderId="15" xfId="127" applyFont="1" applyBorder="1" applyAlignment="1">
      <alignment horizontal="center"/>
      <protection/>
    </xf>
    <xf numFmtId="0" fontId="8" fillId="0" borderId="37" xfId="127" applyFont="1" applyBorder="1" applyAlignment="1">
      <alignment horizontal="center"/>
      <protection/>
    </xf>
    <xf numFmtId="167" fontId="7" fillId="0" borderId="38" xfId="242" applyNumberFormat="1" applyFont="1" applyBorder="1" applyAlignment="1" applyProtection="1">
      <alignment horizontal="center"/>
      <protection/>
    </xf>
    <xf numFmtId="167" fontId="7" fillId="0" borderId="15" xfId="242" applyNumberFormat="1" applyFont="1" applyBorder="1" applyAlignment="1" applyProtection="1">
      <alignment horizontal="center"/>
      <protection/>
    </xf>
    <xf numFmtId="167" fontId="7" fillId="0" borderId="37" xfId="242" applyNumberFormat="1" applyFont="1" applyBorder="1" applyAlignment="1" applyProtection="1">
      <alignment horizontal="center"/>
      <protection/>
    </xf>
    <xf numFmtId="167" fontId="16" fillId="0" borderId="56" xfId="242" applyNumberFormat="1" applyFont="1" applyBorder="1" applyAlignment="1" applyProtection="1">
      <alignment horizontal="right"/>
      <protection/>
    </xf>
    <xf numFmtId="167" fontId="16" fillId="0" borderId="23" xfId="242" applyNumberFormat="1" applyFont="1" applyBorder="1" applyAlignment="1" applyProtection="1">
      <alignment horizontal="right"/>
      <protection/>
    </xf>
    <xf numFmtId="167" fontId="16" fillId="0" borderId="57" xfId="242" applyNumberFormat="1" applyFont="1" applyBorder="1" applyAlignment="1" applyProtection="1">
      <alignment horizontal="right"/>
      <protection/>
    </xf>
    <xf numFmtId="167" fontId="32" fillId="33" borderId="91" xfId="242" applyNumberFormat="1" applyFont="1" applyFill="1" applyBorder="1" applyAlignment="1" applyProtection="1">
      <alignment horizontal="center" wrapText="1"/>
      <protection hidden="1"/>
    </xf>
    <xf numFmtId="167" fontId="32" fillId="33" borderId="91" xfId="242" applyNumberFormat="1" applyFont="1" applyFill="1" applyBorder="1" applyAlignment="1">
      <alignment horizontal="center"/>
      <protection/>
    </xf>
    <xf numFmtId="167" fontId="32" fillId="33" borderId="105" xfId="242" applyNumberFormat="1" applyFont="1" applyFill="1" applyBorder="1" applyAlignment="1">
      <alignment horizontal="center"/>
      <protection/>
    </xf>
    <xf numFmtId="167" fontId="7" fillId="0" borderId="38" xfId="243" applyNumberFormat="1" applyFont="1" applyBorder="1" applyAlignment="1" applyProtection="1">
      <alignment horizontal="center"/>
      <protection/>
    </xf>
    <xf numFmtId="167" fontId="7" fillId="0" borderId="15" xfId="243" applyNumberFormat="1" applyFont="1" applyBorder="1" applyAlignment="1" applyProtection="1">
      <alignment horizontal="center"/>
      <protection/>
    </xf>
    <xf numFmtId="167" fontId="7" fillId="0" borderId="37" xfId="243" applyNumberFormat="1" applyFont="1" applyBorder="1" applyAlignment="1" applyProtection="1">
      <alignment horizontal="center"/>
      <protection/>
    </xf>
    <xf numFmtId="167" fontId="16" fillId="0" borderId="56" xfId="243" applyNumberFormat="1" applyFont="1" applyBorder="1" applyAlignment="1" applyProtection="1">
      <alignment horizontal="right"/>
      <protection/>
    </xf>
    <xf numFmtId="167" fontId="16" fillId="0" borderId="23" xfId="243" applyNumberFormat="1" applyFont="1" applyBorder="1" applyAlignment="1" applyProtection="1">
      <alignment horizontal="right"/>
      <protection/>
    </xf>
    <xf numFmtId="167" fontId="16" fillId="0" borderId="57" xfId="243" applyNumberFormat="1" applyFont="1" applyBorder="1" applyAlignment="1" applyProtection="1">
      <alignment horizontal="right"/>
      <protection/>
    </xf>
    <xf numFmtId="167" fontId="32" fillId="33" borderId="91" xfId="243" applyNumberFormat="1" applyFont="1" applyFill="1" applyBorder="1" applyAlignment="1" applyProtection="1">
      <alignment horizontal="center" wrapText="1"/>
      <protection hidden="1"/>
    </xf>
    <xf numFmtId="167" fontId="32" fillId="33" borderId="84" xfId="243" applyNumberFormat="1" applyFont="1" applyFill="1" applyBorder="1" applyAlignment="1">
      <alignment horizontal="center"/>
      <protection/>
    </xf>
    <xf numFmtId="167" fontId="32" fillId="33" borderId="106" xfId="243" applyNumberFormat="1" applyFont="1" applyFill="1" applyBorder="1" applyAlignment="1">
      <alignment horizontal="center"/>
      <protection/>
    </xf>
    <xf numFmtId="0" fontId="12" fillId="0" borderId="0" xfId="127" applyFont="1" applyAlignment="1">
      <alignment horizontal="center"/>
      <protection/>
    </xf>
    <xf numFmtId="167" fontId="7" fillId="0" borderId="0" xfId="246" applyNumberFormat="1" applyFont="1" applyAlignment="1" applyProtection="1">
      <alignment horizontal="center"/>
      <protection/>
    </xf>
    <xf numFmtId="167" fontId="13" fillId="0" borderId="0" xfId="246" applyNumberFormat="1" applyFont="1" applyAlignment="1" applyProtection="1">
      <alignment horizontal="right"/>
      <protection/>
    </xf>
    <xf numFmtId="167" fontId="32" fillId="33" borderId="91" xfId="246" applyNumberFormat="1" applyFont="1" applyFill="1" applyBorder="1" applyAlignment="1" applyProtection="1">
      <alignment horizontal="center" wrapText="1"/>
      <protection hidden="1"/>
    </xf>
    <xf numFmtId="167" fontId="12" fillId="33" borderId="84" xfId="246" applyNumberFormat="1" applyFont="1" applyFill="1" applyBorder="1" applyAlignment="1">
      <alignment horizontal="center"/>
      <protection/>
    </xf>
    <xf numFmtId="167" fontId="12" fillId="33" borderId="106" xfId="246" applyNumberFormat="1" applyFont="1" applyFill="1" applyBorder="1" applyAlignment="1">
      <alignment horizontal="center"/>
      <protection/>
    </xf>
    <xf numFmtId="167" fontId="7" fillId="0" borderId="0" xfId="247" applyNumberFormat="1" applyFont="1" applyAlignment="1" applyProtection="1">
      <alignment horizontal="center"/>
      <protection/>
    </xf>
    <xf numFmtId="167" fontId="13" fillId="0" borderId="0" xfId="247" applyNumberFormat="1" applyFont="1" applyAlignment="1" applyProtection="1">
      <alignment horizontal="right"/>
      <protection/>
    </xf>
    <xf numFmtId="167" fontId="32" fillId="33" borderId="91" xfId="247" applyNumberFormat="1" applyFont="1" applyFill="1" applyBorder="1" applyAlignment="1" applyProtection="1">
      <alignment horizontal="center" wrapText="1"/>
      <protection hidden="1"/>
    </xf>
    <xf numFmtId="167" fontId="12" fillId="33" borderId="104" xfId="247" applyNumberFormat="1" applyFont="1" applyFill="1" applyBorder="1" applyAlignment="1">
      <alignment horizontal="center"/>
      <protection/>
    </xf>
    <xf numFmtId="167" fontId="12" fillId="33" borderId="105" xfId="247" applyNumberFormat="1" applyFont="1" applyFill="1" applyBorder="1" applyAlignment="1">
      <alignment horizontal="center"/>
      <protection/>
    </xf>
    <xf numFmtId="167" fontId="7" fillId="0" borderId="0" xfId="248" applyNumberFormat="1" applyFont="1" applyAlignment="1" applyProtection="1">
      <alignment horizontal="center"/>
      <protection/>
    </xf>
    <xf numFmtId="167" fontId="13" fillId="0" borderId="0" xfId="248" applyNumberFormat="1" applyFont="1" applyAlignment="1" applyProtection="1">
      <alignment horizontal="right"/>
      <protection/>
    </xf>
    <xf numFmtId="167" fontId="32" fillId="33" borderId="91" xfId="248" applyNumberFormat="1" applyFont="1" applyFill="1" applyBorder="1" applyAlignment="1" applyProtection="1">
      <alignment horizontal="center" wrapText="1"/>
      <protection hidden="1"/>
    </xf>
    <xf numFmtId="167" fontId="12" fillId="33" borderId="84" xfId="248" applyNumberFormat="1" applyFont="1" applyFill="1" applyBorder="1" applyAlignment="1">
      <alignment horizontal="center"/>
      <protection/>
    </xf>
    <xf numFmtId="167" fontId="12" fillId="33" borderId="106" xfId="248" applyNumberFormat="1" applyFont="1" applyFill="1" applyBorder="1" applyAlignment="1">
      <alignment horizontal="center"/>
      <protection/>
    </xf>
    <xf numFmtId="167" fontId="7" fillId="0" borderId="0" xfId="249" applyNumberFormat="1" applyFont="1" applyAlignment="1" applyProtection="1">
      <alignment horizontal="center"/>
      <protection/>
    </xf>
    <xf numFmtId="167" fontId="16" fillId="0" borderId="0" xfId="249" applyNumberFormat="1" applyFont="1" applyAlignment="1" applyProtection="1">
      <alignment horizontal="right"/>
      <protection/>
    </xf>
    <xf numFmtId="167" fontId="32" fillId="33" borderId="91" xfId="249" applyNumberFormat="1" applyFont="1" applyFill="1" applyBorder="1" applyAlignment="1" applyProtection="1">
      <alignment horizontal="center" wrapText="1"/>
      <protection hidden="1"/>
    </xf>
    <xf numFmtId="167" fontId="12" fillId="33" borderId="84" xfId="249" applyNumberFormat="1" applyFont="1" applyFill="1" applyBorder="1" applyAlignment="1">
      <alignment horizontal="center"/>
      <protection/>
    </xf>
    <xf numFmtId="167" fontId="12" fillId="33" borderId="106" xfId="249" applyNumberFormat="1" applyFont="1" applyFill="1" applyBorder="1" applyAlignment="1">
      <alignment horizontal="center"/>
      <protection/>
    </xf>
    <xf numFmtId="0" fontId="12" fillId="0" borderId="0" xfId="225" applyFont="1" applyFill="1" applyAlignment="1">
      <alignment horizontal="center"/>
      <protection/>
    </xf>
    <xf numFmtId="0" fontId="7" fillId="0" borderId="0" xfId="225" applyFont="1" applyFill="1" applyAlignment="1">
      <alignment horizontal="center"/>
      <protection/>
    </xf>
    <xf numFmtId="0" fontId="13" fillId="0" borderId="55" xfId="225" applyFont="1" applyFill="1" applyBorder="1" applyAlignment="1">
      <alignment horizontal="right"/>
      <protection/>
    </xf>
    <xf numFmtId="0" fontId="12" fillId="33" borderId="96" xfId="225" applyFont="1" applyFill="1" applyBorder="1" applyAlignment="1">
      <alignment horizontal="center" vertical="center"/>
      <protection/>
    </xf>
    <xf numFmtId="0" fontId="12" fillId="33" borderId="44" xfId="225" applyFont="1" applyFill="1" applyBorder="1" applyAlignment="1">
      <alignment horizontal="center" vertical="center"/>
      <protection/>
    </xf>
    <xf numFmtId="0" fontId="12" fillId="33" borderId="45" xfId="225" applyFont="1" applyFill="1" applyBorder="1" applyAlignment="1">
      <alignment horizontal="center" vertical="center"/>
      <protection/>
    </xf>
    <xf numFmtId="0" fontId="12" fillId="33" borderId="17" xfId="225" applyFont="1" applyFill="1" applyBorder="1" applyAlignment="1">
      <alignment horizontal="center" vertical="center"/>
      <protection/>
    </xf>
    <xf numFmtId="0" fontId="12" fillId="33" borderId="0" xfId="225" applyFont="1" applyFill="1" applyBorder="1" applyAlignment="1">
      <alignment horizontal="center" vertical="center"/>
      <protection/>
    </xf>
    <xf numFmtId="0" fontId="12" fillId="33" borderId="38" xfId="225" applyFont="1" applyFill="1" applyBorder="1" applyAlignment="1">
      <alignment horizontal="center" vertical="center"/>
      <protection/>
    </xf>
    <xf numFmtId="0" fontId="12" fillId="33" borderId="70" xfId="225" applyFont="1" applyFill="1" applyBorder="1" applyAlignment="1">
      <alignment horizontal="center" vertical="center"/>
      <protection/>
    </xf>
    <xf numFmtId="0" fontId="12" fillId="35" borderId="48" xfId="225" applyFont="1" applyFill="1" applyBorder="1" applyAlignment="1">
      <alignment horizontal="center" vertical="center"/>
      <protection/>
    </xf>
    <xf numFmtId="0" fontId="12" fillId="35" borderId="49" xfId="225" applyFont="1" applyFill="1" applyBorder="1" applyAlignment="1">
      <alignment horizontal="center" vertical="center"/>
      <protection/>
    </xf>
    <xf numFmtId="0" fontId="12" fillId="33" borderId="44" xfId="225" applyFont="1" applyFill="1" applyBorder="1" applyAlignment="1" quotePrefix="1">
      <alignment horizontal="center" vertical="center"/>
      <protection/>
    </xf>
    <xf numFmtId="0" fontId="12" fillId="33" borderId="59" xfId="225" applyFont="1" applyFill="1" applyBorder="1" applyAlignment="1">
      <alignment horizontal="center" vertical="center"/>
      <protection/>
    </xf>
    <xf numFmtId="0" fontId="12" fillId="33" borderId="11" xfId="225" applyFont="1" applyFill="1" applyBorder="1" applyAlignment="1">
      <alignment horizontal="center" vertical="center"/>
      <protection/>
    </xf>
    <xf numFmtId="0" fontId="12" fillId="33" borderId="92" xfId="225" applyFont="1" applyFill="1" applyBorder="1" applyAlignment="1">
      <alignment horizontal="center"/>
      <protection/>
    </xf>
    <xf numFmtId="0" fontId="12" fillId="33" borderId="71" xfId="225" applyFont="1" applyFill="1" applyBorder="1" applyAlignment="1">
      <alignment horizontal="center"/>
      <protection/>
    </xf>
    <xf numFmtId="0" fontId="12" fillId="35" borderId="47" xfId="225" applyFont="1" applyFill="1" applyBorder="1" applyAlignment="1">
      <alignment horizontal="center"/>
      <protection/>
    </xf>
    <xf numFmtId="0" fontId="12" fillId="35" borderId="51" xfId="225" applyFont="1" applyFill="1" applyBorder="1" applyAlignment="1">
      <alignment horizontal="center"/>
      <protection/>
    </xf>
    <xf numFmtId="167" fontId="13" fillId="0" borderId="55" xfId="153" applyNumberFormat="1" applyFont="1" applyBorder="1" applyAlignment="1">
      <alignment horizontal="right"/>
      <protection/>
    </xf>
    <xf numFmtId="0" fontId="12" fillId="0" borderId="0" xfId="222" applyFont="1" applyAlignment="1">
      <alignment horizontal="center"/>
      <protection/>
    </xf>
    <xf numFmtId="0" fontId="7" fillId="0" borderId="0" xfId="222" applyFont="1" applyAlignment="1">
      <alignment horizontal="center"/>
      <protection/>
    </xf>
    <xf numFmtId="173" fontId="12" fillId="35" borderId="43" xfId="233" applyNumberFormat="1" applyFont="1" applyFill="1" applyBorder="1" applyAlignment="1" applyProtection="1">
      <alignment horizontal="center" vertical="center"/>
      <protection/>
    </xf>
    <xf numFmtId="173" fontId="12" fillId="35" borderId="12" xfId="233" applyNumberFormat="1" applyFont="1" applyFill="1" applyBorder="1" applyAlignment="1" applyProtection="1">
      <alignment horizontal="center" vertical="center"/>
      <protection/>
    </xf>
    <xf numFmtId="0" fontId="12" fillId="35" borderId="91" xfId="127" applyFont="1" applyFill="1" applyBorder="1" applyAlignment="1">
      <alignment horizontal="center"/>
      <protection/>
    </xf>
    <xf numFmtId="0" fontId="12" fillId="35" borderId="104" xfId="127" applyFont="1" applyFill="1" applyBorder="1" applyAlignment="1">
      <alignment horizontal="center"/>
      <protection/>
    </xf>
    <xf numFmtId="0" fontId="12" fillId="35" borderId="105" xfId="127" applyFont="1" applyFill="1" applyBorder="1" applyAlignment="1">
      <alignment horizontal="center"/>
      <protection/>
    </xf>
    <xf numFmtId="0" fontId="7" fillId="0" borderId="0" xfId="127" applyFont="1" applyAlignment="1">
      <alignment horizontal="center"/>
      <protection/>
    </xf>
    <xf numFmtId="173" fontId="12" fillId="35" borderId="43" xfId="235" applyNumberFormat="1" applyFont="1" applyFill="1" applyBorder="1" applyAlignment="1">
      <alignment horizontal="center" vertical="center"/>
      <protection/>
    </xf>
    <xf numFmtId="173" fontId="12" fillId="35" borderId="12" xfId="235" applyNumberFormat="1" applyFont="1" applyFill="1" applyBorder="1" applyAlignment="1">
      <alignment horizontal="center" vertical="center"/>
      <protection/>
    </xf>
    <xf numFmtId="0" fontId="13" fillId="0" borderId="0" xfId="127" applyFont="1" applyBorder="1" applyAlignment="1">
      <alignment horizontal="right"/>
      <protection/>
    </xf>
    <xf numFmtId="0" fontId="13" fillId="0" borderId="0" xfId="127" applyFont="1" applyAlignment="1">
      <alignment horizontal="right"/>
      <protection/>
    </xf>
    <xf numFmtId="0" fontId="8" fillId="33" borderId="95" xfId="127" applyFont="1" applyFill="1" applyBorder="1" applyAlignment="1">
      <alignment horizontal="center"/>
      <protection/>
    </xf>
    <xf numFmtId="0" fontId="8" fillId="33" borderId="52" xfId="127" applyFont="1" applyFill="1" applyBorder="1" applyAlignment="1">
      <alignment horizontal="center"/>
      <protection/>
    </xf>
    <xf numFmtId="0" fontId="12" fillId="35" borderId="91" xfId="127" applyFont="1" applyFill="1" applyBorder="1" applyAlignment="1">
      <alignment horizontal="center" vertical="center"/>
      <protection/>
    </xf>
    <xf numFmtId="0" fontId="12" fillId="35" borderId="13" xfId="127" applyFont="1" applyFill="1" applyBorder="1" applyAlignment="1">
      <alignment horizontal="center" vertical="center"/>
      <protection/>
    </xf>
    <xf numFmtId="0" fontId="12" fillId="33" borderId="84" xfId="127" applyFont="1" applyFill="1" applyBorder="1" applyAlignment="1">
      <alignment horizontal="center"/>
      <protection/>
    </xf>
    <xf numFmtId="0" fontId="12" fillId="33" borderId="67" xfId="127" applyFont="1" applyFill="1" applyBorder="1" applyAlignment="1">
      <alignment horizontal="center"/>
      <protection/>
    </xf>
    <xf numFmtId="0" fontId="12" fillId="33" borderId="106" xfId="127" applyFont="1" applyFill="1" applyBorder="1" applyAlignment="1">
      <alignment horizontal="center"/>
      <protection/>
    </xf>
    <xf numFmtId="0" fontId="12" fillId="35" borderId="53" xfId="127" applyFont="1" applyFill="1" applyBorder="1" applyAlignment="1">
      <alignment horizontal="center"/>
      <protection/>
    </xf>
    <xf numFmtId="0" fontId="12" fillId="33" borderId="50" xfId="127" applyFont="1" applyFill="1" applyBorder="1" applyAlignment="1">
      <alignment horizontal="center"/>
      <protection/>
    </xf>
    <xf numFmtId="0" fontId="12" fillId="35" borderId="14" xfId="127" applyFont="1" applyFill="1" applyBorder="1" applyAlignment="1">
      <alignment horizontal="center"/>
      <protection/>
    </xf>
    <xf numFmtId="167" fontId="7" fillId="0" borderId="0" xfId="127" applyNumberFormat="1" applyFont="1" applyAlignment="1" applyProtection="1">
      <alignment horizontal="center" wrapText="1"/>
      <protection/>
    </xf>
    <xf numFmtId="167" fontId="7" fillId="0" borderId="0" xfId="127" applyNumberFormat="1" applyFont="1" applyAlignment="1" applyProtection="1">
      <alignment horizontal="center"/>
      <protection/>
    </xf>
    <xf numFmtId="0" fontId="12" fillId="35" borderId="96" xfId="127" applyFont="1" applyFill="1" applyBorder="1" applyAlignment="1">
      <alignment horizontal="center" vertical="center"/>
      <protection/>
    </xf>
    <xf numFmtId="0" fontId="12" fillId="35" borderId="107" xfId="127" applyFont="1" applyFill="1" applyBorder="1" applyAlignment="1">
      <alignment horizontal="center" vertical="center"/>
      <protection/>
    </xf>
    <xf numFmtId="0" fontId="12" fillId="35" borderId="59" xfId="127" applyFont="1" applyFill="1" applyBorder="1" applyAlignment="1">
      <alignment horizontal="center" vertical="center"/>
      <protection/>
    </xf>
    <xf numFmtId="0" fontId="12" fillId="35" borderId="41" xfId="127" applyFont="1" applyFill="1" applyBorder="1" applyAlignment="1">
      <alignment horizontal="center" vertical="center"/>
      <protection/>
    </xf>
    <xf numFmtId="0" fontId="12" fillId="35" borderId="104" xfId="127" applyFont="1" applyFill="1" applyBorder="1" applyAlignment="1">
      <alignment horizontal="center" vertical="center"/>
      <protection/>
    </xf>
    <xf numFmtId="0" fontId="12" fillId="35" borderId="105" xfId="127" applyFont="1" applyFill="1" applyBorder="1" applyAlignment="1">
      <alignment horizontal="center" vertical="center"/>
      <protection/>
    </xf>
    <xf numFmtId="0" fontId="5" fillId="0" borderId="0" xfId="139" applyFont="1" applyBorder="1" applyAlignment="1" quotePrefix="1">
      <alignment horizontal="justify" vertical="center"/>
      <protection/>
    </xf>
    <xf numFmtId="0" fontId="5" fillId="0" borderId="0" xfId="139" applyFont="1" applyBorder="1" applyAlignment="1">
      <alignment horizontal="justify" vertical="center"/>
      <protection/>
    </xf>
    <xf numFmtId="0" fontId="5" fillId="0" borderId="0" xfId="139" applyFont="1" applyAlignment="1" applyProtection="1">
      <alignment horizontal="justify" vertical="center"/>
      <protection/>
    </xf>
    <xf numFmtId="0" fontId="5" fillId="0" borderId="0" xfId="139" applyFont="1" applyAlignment="1">
      <alignment horizontal="justify" vertical="center"/>
      <protection/>
    </xf>
    <xf numFmtId="0" fontId="12" fillId="33" borderId="43" xfId="139" applyFont="1" applyFill="1" applyBorder="1" applyAlignment="1" applyProtection="1">
      <alignment horizontal="center" vertical="center"/>
      <protection/>
    </xf>
    <xf numFmtId="0" fontId="12" fillId="33" borderId="10" xfId="139" applyFont="1" applyFill="1" applyBorder="1" applyAlignment="1" applyProtection="1">
      <alignment horizontal="center" vertical="center"/>
      <protection/>
    </xf>
    <xf numFmtId="164" fontId="12" fillId="33" borderId="104" xfId="139" applyNumberFormat="1" applyFont="1" applyFill="1" applyBorder="1" applyAlignment="1">
      <alignment horizontal="center" vertical="center"/>
      <protection/>
    </xf>
    <xf numFmtId="164" fontId="12" fillId="33" borderId="91" xfId="139" applyNumberFormat="1" applyFont="1" applyFill="1" applyBorder="1" applyAlignment="1">
      <alignment horizontal="center" vertical="center"/>
      <protection/>
    </xf>
    <xf numFmtId="0" fontId="12" fillId="33" borderId="92" xfId="127" applyFont="1" applyFill="1" applyBorder="1" applyAlignment="1">
      <alignment horizontal="center" wrapText="1"/>
      <protection/>
    </xf>
    <xf numFmtId="0" fontId="85" fillId="0" borderId="71" xfId="139" applyFont="1" applyBorder="1" applyAlignment="1">
      <alignment wrapText="1"/>
      <protection/>
    </xf>
    <xf numFmtId="0" fontId="85" fillId="0" borderId="47" xfId="139" applyFont="1" applyBorder="1" applyAlignment="1">
      <alignment wrapText="1"/>
      <protection/>
    </xf>
    <xf numFmtId="0" fontId="85" fillId="0" borderId="51" xfId="139" applyFont="1" applyBorder="1" applyAlignment="1">
      <alignment wrapText="1"/>
      <protection/>
    </xf>
    <xf numFmtId="49" fontId="12" fillId="33" borderId="46" xfId="139" applyNumberFormat="1" applyFont="1" applyFill="1" applyBorder="1" applyAlignment="1">
      <alignment horizontal="center" vertical="center"/>
      <protection/>
    </xf>
    <xf numFmtId="49" fontId="12" fillId="33" borderId="50" xfId="139" applyNumberFormat="1" applyFont="1" applyFill="1" applyBorder="1" applyAlignment="1">
      <alignment horizontal="center" vertical="center"/>
      <protection/>
    </xf>
    <xf numFmtId="49" fontId="12" fillId="33" borderId="53" xfId="139" applyNumberFormat="1" applyFont="1" applyFill="1" applyBorder="1" applyAlignment="1">
      <alignment horizontal="center" vertical="center"/>
      <protection/>
    </xf>
    <xf numFmtId="0" fontId="5" fillId="0" borderId="0" xfId="139" applyFont="1" applyFill="1" applyBorder="1" applyAlignment="1" applyProtection="1">
      <alignment horizontal="justify" vertical="center" wrapText="1"/>
      <protection/>
    </xf>
    <xf numFmtId="0" fontId="12" fillId="0" borderId="0" xfId="179" applyFont="1" applyAlignment="1">
      <alignment horizontal="center"/>
      <protection/>
    </xf>
    <xf numFmtId="0" fontId="7" fillId="0" borderId="0" xfId="139" applyFont="1" applyAlignment="1" applyProtection="1">
      <alignment horizontal="center" vertical="center"/>
      <protection/>
    </xf>
    <xf numFmtId="0" fontId="16" fillId="0" borderId="0" xfId="139" applyFont="1" applyAlignment="1">
      <alignment horizontal="center" vertical="center"/>
      <protection/>
    </xf>
    <xf numFmtId="0" fontId="12" fillId="0" borderId="0" xfId="139" applyFont="1" applyAlignment="1">
      <alignment horizontal="center" vertical="center"/>
      <protection/>
    </xf>
    <xf numFmtId="0" fontId="3" fillId="0" borderId="0" xfId="139" applyFont="1" applyBorder="1" applyAlignment="1">
      <alignment horizontal="center" vertical="center"/>
      <protection/>
    </xf>
    <xf numFmtId="0" fontId="13" fillId="0" borderId="55" xfId="139" applyFont="1" applyBorder="1" applyAlignment="1">
      <alignment horizontal="right" vertical="center"/>
      <protection/>
    </xf>
    <xf numFmtId="0" fontId="8" fillId="0" borderId="0" xfId="127" applyFont="1" applyBorder="1" applyAlignment="1">
      <alignment horizontal="justify" wrapText="1"/>
      <protection/>
    </xf>
    <xf numFmtId="0" fontId="12" fillId="0" borderId="0" xfId="127" applyFont="1" applyBorder="1" applyAlignment="1">
      <alignment horizontal="center"/>
      <protection/>
    </xf>
    <xf numFmtId="0" fontId="6" fillId="34" borderId="108" xfId="127" applyFont="1" applyFill="1" applyBorder="1" applyAlignment="1">
      <alignment/>
      <protection/>
    </xf>
    <xf numFmtId="0" fontId="2" fillId="34" borderId="36" xfId="179" applyFill="1" applyBorder="1" applyAlignment="1">
      <alignment/>
      <protection/>
    </xf>
    <xf numFmtId="0" fontId="19" fillId="34" borderId="109" xfId="127" applyFont="1" applyFill="1" applyBorder="1" applyAlignment="1">
      <alignment horizontal="center"/>
      <protection/>
    </xf>
    <xf numFmtId="0" fontId="19" fillId="34" borderId="110" xfId="127" applyFont="1" applyFill="1" applyBorder="1" applyAlignment="1">
      <alignment horizontal="center"/>
      <protection/>
    </xf>
    <xf numFmtId="0" fontId="19" fillId="34" borderId="111" xfId="127" applyFont="1" applyFill="1" applyBorder="1" applyAlignment="1">
      <alignment horizontal="center"/>
      <protection/>
    </xf>
    <xf numFmtId="0" fontId="19" fillId="34" borderId="112" xfId="127" applyFont="1" applyFill="1" applyBorder="1" applyAlignment="1">
      <alignment horizontal="center" wrapText="1"/>
      <protection/>
    </xf>
    <xf numFmtId="0" fontId="19" fillId="34" borderId="113" xfId="127" applyFont="1" applyFill="1" applyBorder="1" applyAlignment="1">
      <alignment horizontal="center" wrapText="1"/>
      <protection/>
    </xf>
    <xf numFmtId="0" fontId="2" fillId="0" borderId="47" xfId="179" applyBorder="1" applyAlignment="1">
      <alignment horizontal="center" wrapText="1"/>
      <protection/>
    </xf>
    <xf numFmtId="0" fontId="2" fillId="0" borderId="49" xfId="179" applyBorder="1" applyAlignment="1">
      <alignment horizontal="center" wrapText="1"/>
      <protection/>
    </xf>
    <xf numFmtId="0" fontId="19" fillId="34" borderId="114" xfId="127" applyFont="1" applyFill="1" applyBorder="1" applyAlignment="1">
      <alignment horizontal="center" wrapText="1"/>
      <protection/>
    </xf>
    <xf numFmtId="0" fontId="2" fillId="0" borderId="100" xfId="179" applyBorder="1" applyAlignment="1">
      <alignment horizontal="center" wrapText="1"/>
      <protection/>
    </xf>
    <xf numFmtId="0" fontId="19" fillId="34" borderId="53" xfId="127" applyFont="1" applyFill="1" applyBorder="1" applyAlignment="1">
      <alignment horizontal="center"/>
      <protection/>
    </xf>
    <xf numFmtId="0" fontId="2" fillId="0" borderId="50" xfId="179" applyBorder="1" applyAlignment="1">
      <alignment horizontal="center"/>
      <protection/>
    </xf>
    <xf numFmtId="0" fontId="12" fillId="0" borderId="0" xfId="179" applyFont="1" applyFill="1" applyAlignment="1">
      <alignment horizontal="center"/>
      <protection/>
    </xf>
    <xf numFmtId="0" fontId="7" fillId="0" borderId="0" xfId="179" applyFont="1" applyAlignment="1">
      <alignment horizontal="center"/>
      <protection/>
    </xf>
    <xf numFmtId="0" fontId="16" fillId="0" borderId="55" xfId="179" applyFont="1" applyBorder="1" applyAlignment="1">
      <alignment horizontal="right"/>
      <protection/>
    </xf>
    <xf numFmtId="1" fontId="12" fillId="35" borderId="43" xfId="179" applyNumberFormat="1" applyFont="1" applyFill="1" applyBorder="1" applyAlignment="1" applyProtection="1">
      <alignment horizontal="center" vertical="center" wrapText="1"/>
      <protection locked="0"/>
    </xf>
    <xf numFmtId="1" fontId="12" fillId="35" borderId="12" xfId="179" applyNumberFormat="1" applyFont="1" applyFill="1" applyBorder="1" applyAlignment="1" applyProtection="1">
      <alignment horizontal="center" vertical="center" wrapText="1"/>
      <protection locked="0"/>
    </xf>
    <xf numFmtId="0" fontId="12" fillId="35" borderId="59" xfId="179" applyFont="1" applyFill="1" applyBorder="1" applyAlignment="1" applyProtection="1">
      <alignment horizontal="center" vertical="center" wrapText="1"/>
      <protection locked="0"/>
    </xf>
    <xf numFmtId="0" fontId="12" fillId="35" borderId="11" xfId="179" applyFont="1" applyFill="1" applyBorder="1" applyAlignment="1" applyProtection="1">
      <alignment horizontal="center" vertical="center" wrapText="1"/>
      <protection locked="0"/>
    </xf>
    <xf numFmtId="0" fontId="12" fillId="35" borderId="84" xfId="179" applyFont="1" applyFill="1" applyBorder="1" applyAlignment="1">
      <alignment horizontal="center" vertical="center" wrapText="1"/>
      <protection/>
    </xf>
    <xf numFmtId="0" fontId="12" fillId="35" borderId="106" xfId="179" applyFont="1" applyFill="1" applyBorder="1" applyAlignment="1">
      <alignment horizontal="center" vertical="center" wrapText="1"/>
      <protection/>
    </xf>
    <xf numFmtId="0" fontId="12" fillId="0" borderId="0" xfId="189" applyFont="1" applyFill="1" applyAlignment="1">
      <alignment horizontal="center" vertical="center"/>
      <protection/>
    </xf>
    <xf numFmtId="14" fontId="7" fillId="0" borderId="0" xfId="189" applyNumberFormat="1" applyFont="1" applyFill="1" applyBorder="1" applyAlignment="1">
      <alignment horizontal="center"/>
      <protection/>
    </xf>
    <xf numFmtId="0" fontId="13" fillId="0" borderId="0" xfId="189" applyFont="1" applyFill="1" applyBorder="1" applyAlignment="1">
      <alignment horizontal="right"/>
      <protection/>
    </xf>
    <xf numFmtId="0" fontId="12" fillId="0" borderId="44" xfId="189" applyFont="1" applyFill="1" applyBorder="1" applyAlignment="1" applyProtection="1">
      <alignment horizontal="center"/>
      <protection/>
    </xf>
    <xf numFmtId="0" fontId="12" fillId="0" borderId="71" xfId="189" applyFont="1" applyFill="1" applyBorder="1" applyAlignment="1" applyProtection="1">
      <alignment horizontal="center"/>
      <protection/>
    </xf>
    <xf numFmtId="168" fontId="12" fillId="0" borderId="53" xfId="189" applyNumberFormat="1" applyFont="1" applyFill="1" applyBorder="1" applyAlignment="1" applyProtection="1" quotePrefix="1">
      <alignment horizontal="center"/>
      <protection/>
    </xf>
    <xf numFmtId="168" fontId="12" fillId="0" borderId="46" xfId="189" applyNumberFormat="1" applyFont="1" applyFill="1" applyBorder="1" applyAlignment="1" applyProtection="1" quotePrefix="1">
      <alignment horizontal="center"/>
      <protection/>
    </xf>
    <xf numFmtId="168" fontId="12" fillId="0" borderId="50" xfId="189" applyNumberFormat="1" applyFont="1" applyFill="1" applyBorder="1" applyAlignment="1" applyProtection="1" quotePrefix="1">
      <alignment horizontal="center"/>
      <protection/>
    </xf>
    <xf numFmtId="168" fontId="12" fillId="0" borderId="14" xfId="189" applyNumberFormat="1" applyFont="1" applyFill="1" applyBorder="1" applyAlignment="1" applyProtection="1" quotePrefix="1">
      <alignment horizontal="center"/>
      <protection/>
    </xf>
    <xf numFmtId="174" fontId="7" fillId="0" borderId="0" xfId="189" applyNumberFormat="1" applyFont="1" applyFill="1" applyBorder="1" applyAlignment="1" applyProtection="1">
      <alignment horizontal="center"/>
      <protection/>
    </xf>
    <xf numFmtId="0" fontId="12" fillId="0" borderId="84" xfId="189" applyFont="1" applyFill="1" applyBorder="1" applyAlignment="1" applyProtection="1">
      <alignment horizontal="center"/>
      <protection/>
    </xf>
    <xf numFmtId="0" fontId="12" fillId="0" borderId="67" xfId="189" applyFont="1" applyFill="1" applyBorder="1" applyAlignment="1" applyProtection="1">
      <alignment horizontal="center"/>
      <protection/>
    </xf>
    <xf numFmtId="0" fontId="12" fillId="0" borderId="106" xfId="189" applyFont="1" applyFill="1" applyBorder="1" applyAlignment="1" applyProtection="1">
      <alignment horizontal="center"/>
      <protection/>
    </xf>
    <xf numFmtId="0" fontId="12" fillId="0" borderId="84" xfId="189" applyFont="1" applyFill="1" applyBorder="1" applyAlignment="1" applyProtection="1">
      <alignment horizontal="center" vertical="center"/>
      <protection/>
    </xf>
    <xf numFmtId="0" fontId="12" fillId="0" borderId="67" xfId="189" applyFont="1" applyFill="1" applyBorder="1" applyAlignment="1" applyProtection="1">
      <alignment horizontal="center" vertical="center"/>
      <protection/>
    </xf>
    <xf numFmtId="0" fontId="12" fillId="0" borderId="106" xfId="189" applyFont="1" applyFill="1" applyBorder="1" applyAlignment="1" applyProtection="1">
      <alignment horizontal="center" vertical="center"/>
      <protection/>
    </xf>
    <xf numFmtId="168" fontId="12" fillId="0" borderId="46" xfId="189" applyNumberFormat="1" applyFont="1" applyFill="1" applyBorder="1" applyAlignment="1" applyProtection="1">
      <alignment horizontal="center"/>
      <protection/>
    </xf>
    <xf numFmtId="168" fontId="12" fillId="0" borderId="14" xfId="189" applyNumberFormat="1" applyFont="1" applyFill="1" applyBorder="1" applyAlignment="1" applyProtection="1">
      <alignment horizontal="center"/>
      <protection/>
    </xf>
    <xf numFmtId="168" fontId="12" fillId="0" borderId="84" xfId="189" applyNumberFormat="1" applyFont="1" applyFill="1" applyBorder="1" applyAlignment="1" applyProtection="1" quotePrefix="1">
      <alignment horizontal="center"/>
      <protection/>
    </xf>
    <xf numFmtId="168" fontId="12" fillId="0" borderId="67" xfId="189" applyNumberFormat="1" applyFont="1" applyFill="1" applyBorder="1" applyAlignment="1" applyProtection="1" quotePrefix="1">
      <alignment horizontal="center"/>
      <protection/>
    </xf>
    <xf numFmtId="168" fontId="12" fillId="0" borderId="106" xfId="189" applyNumberFormat="1" applyFont="1" applyFill="1" applyBorder="1" applyAlignment="1" applyProtection="1" quotePrefix="1">
      <alignment horizontal="center"/>
      <protection/>
    </xf>
    <xf numFmtId="164" fontId="12" fillId="0" borderId="0" xfId="189" applyNumberFormat="1" applyFont="1" applyFill="1" applyAlignment="1">
      <alignment horizontal="center"/>
      <protection/>
    </xf>
    <xf numFmtId="164" fontId="7" fillId="0" borderId="0" xfId="189" applyNumberFormat="1" applyFont="1" applyFill="1" applyAlignment="1">
      <alignment horizontal="center"/>
      <protection/>
    </xf>
    <xf numFmtId="164" fontId="13" fillId="0" borderId="0" xfId="189" applyNumberFormat="1" applyFont="1" applyFill="1" applyBorder="1" applyAlignment="1">
      <alignment horizontal="right"/>
      <protection/>
    </xf>
    <xf numFmtId="164" fontId="8" fillId="0" borderId="0" xfId="189" applyNumberFormat="1" applyFont="1" applyFill="1" applyBorder="1" applyAlignment="1">
      <alignment horizontal="right"/>
      <protection/>
    </xf>
    <xf numFmtId="164" fontId="12" fillId="0" borderId="84" xfId="52" applyNumberFormat="1" applyFont="1" applyFill="1" applyBorder="1" applyAlignment="1">
      <alignment horizontal="center" wrapText="1"/>
    </xf>
    <xf numFmtId="164" fontId="12" fillId="0" borderId="67" xfId="52" applyNumberFormat="1" applyFont="1" applyFill="1" applyBorder="1" applyAlignment="1">
      <alignment horizontal="center" wrapText="1"/>
    </xf>
    <xf numFmtId="164" fontId="12" fillId="0" borderId="106" xfId="52" applyNumberFormat="1" applyFont="1" applyFill="1" applyBorder="1" applyAlignment="1">
      <alignment horizontal="center" wrapText="1"/>
    </xf>
    <xf numFmtId="164" fontId="12" fillId="0" borderId="53" xfId="52" applyNumberFormat="1" applyFont="1" applyFill="1" applyBorder="1" applyAlignment="1" quotePrefix="1">
      <alignment horizontal="center"/>
    </xf>
    <xf numFmtId="164" fontId="12" fillId="0" borderId="50" xfId="52" applyNumberFormat="1" applyFont="1" applyFill="1" applyBorder="1" applyAlignment="1" quotePrefix="1">
      <alignment horizontal="center"/>
    </xf>
    <xf numFmtId="164" fontId="12" fillId="0" borderId="14" xfId="52" applyNumberFormat="1" applyFont="1" applyFill="1" applyBorder="1" applyAlignment="1" quotePrefix="1">
      <alignment horizontal="center"/>
    </xf>
    <xf numFmtId="0" fontId="12" fillId="0" borderId="0" xfId="189" applyFont="1" applyFill="1" applyAlignment="1">
      <alignment horizontal="center"/>
      <protection/>
    </xf>
    <xf numFmtId="0" fontId="7" fillId="0" borderId="0" xfId="189" applyFont="1" applyFill="1" applyAlignment="1">
      <alignment horizontal="center"/>
      <protection/>
    </xf>
    <xf numFmtId="0" fontId="13" fillId="0" borderId="55" xfId="189" applyFont="1" applyFill="1" applyBorder="1" applyAlignment="1">
      <alignment horizontal="center"/>
      <protection/>
    </xf>
    <xf numFmtId="164" fontId="12" fillId="0" borderId="0" xfId="189" applyNumberFormat="1" applyFont="1" applyFill="1" applyBorder="1" applyAlignment="1">
      <alignment horizontal="center"/>
      <protection/>
    </xf>
    <xf numFmtId="164" fontId="7" fillId="0" borderId="0" xfId="189" applyNumberFormat="1" applyFont="1" applyFill="1" applyBorder="1" applyAlignment="1" applyProtection="1">
      <alignment horizontal="center"/>
      <protection/>
    </xf>
    <xf numFmtId="0" fontId="12" fillId="35" borderId="10" xfId="225" applyFont="1" applyFill="1" applyBorder="1" applyAlignment="1">
      <alignment horizontal="center" vertical="center"/>
      <protection/>
    </xf>
    <xf numFmtId="0" fontId="12" fillId="35" borderId="12" xfId="225" applyFont="1" applyFill="1" applyBorder="1" applyAlignment="1">
      <alignment horizontal="center" vertical="center"/>
      <protection/>
    </xf>
    <xf numFmtId="0" fontId="12" fillId="35" borderId="13" xfId="225" applyFont="1" applyFill="1" applyBorder="1" applyAlignment="1">
      <alignment horizontal="center" vertical="center"/>
      <protection/>
    </xf>
    <xf numFmtId="0" fontId="12" fillId="35" borderId="13" xfId="225" applyFont="1" applyFill="1" applyBorder="1" applyAlignment="1" quotePrefix="1">
      <alignment horizontal="center" vertical="center"/>
      <protection/>
    </xf>
    <xf numFmtId="0" fontId="12" fillId="35" borderId="53" xfId="225" applyFont="1" applyFill="1" applyBorder="1" applyAlignment="1">
      <alignment horizontal="center" vertical="center"/>
      <protection/>
    </xf>
    <xf numFmtId="0" fontId="12" fillId="35" borderId="67" xfId="225" applyFont="1" applyFill="1" applyBorder="1" applyAlignment="1">
      <alignment horizontal="center" vertical="center"/>
      <protection/>
    </xf>
    <xf numFmtId="0" fontId="12" fillId="38" borderId="115" xfId="225" applyFont="1" applyFill="1" applyBorder="1" applyAlignment="1">
      <alignment horizontal="center" vertical="center"/>
      <protection/>
    </xf>
    <xf numFmtId="0" fontId="12" fillId="38" borderId="67" xfId="225" applyFont="1" applyFill="1" applyBorder="1" applyAlignment="1">
      <alignment horizontal="center" vertical="center"/>
      <protection/>
    </xf>
    <xf numFmtId="0" fontId="12" fillId="38" borderId="106" xfId="225" applyFont="1" applyFill="1" applyBorder="1" applyAlignment="1">
      <alignment horizontal="center" vertical="center"/>
      <protection/>
    </xf>
    <xf numFmtId="0" fontId="12" fillId="35" borderId="47" xfId="225" applyFont="1" applyFill="1" applyBorder="1" applyAlignment="1">
      <alignment horizontal="center" vertical="center"/>
      <protection/>
    </xf>
    <xf numFmtId="0" fontId="12" fillId="35" borderId="53" xfId="225" applyFont="1" applyFill="1" applyBorder="1" applyAlignment="1" quotePrefix="1">
      <alignment horizontal="center" vertical="center"/>
      <protection/>
    </xf>
    <xf numFmtId="0" fontId="12" fillId="35" borderId="46" xfId="225" applyFont="1" applyFill="1" applyBorder="1" applyAlignment="1">
      <alignment horizontal="center" vertical="center"/>
      <protection/>
    </xf>
    <xf numFmtId="179" fontId="32" fillId="38" borderId="92" xfId="168" applyNumberFormat="1" applyFont="1" applyFill="1" applyBorder="1" applyAlignment="1">
      <alignment horizontal="center" vertical="center"/>
      <protection/>
    </xf>
    <xf numFmtId="179" fontId="32" fillId="38" borderId="44" xfId="168" applyNumberFormat="1" applyFont="1" applyFill="1" applyBorder="1" applyAlignment="1">
      <alignment horizontal="center" vertical="center"/>
      <protection/>
    </xf>
    <xf numFmtId="39" fontId="12" fillId="35" borderId="69" xfId="226" applyNumberFormat="1" applyFont="1" applyFill="1" applyBorder="1" applyAlignment="1" quotePrefix="1">
      <alignment horizontal="center" vertical="center"/>
      <protection/>
    </xf>
    <xf numFmtId="39" fontId="12" fillId="35" borderId="46" xfId="226" applyNumberFormat="1" applyFont="1" applyFill="1" applyBorder="1" applyAlignment="1" quotePrefix="1">
      <alignment horizontal="center" vertical="center"/>
      <protection/>
    </xf>
    <xf numFmtId="179" fontId="12" fillId="38" borderId="115" xfId="172" applyNumberFormat="1" applyFont="1" applyFill="1" applyBorder="1" applyAlignment="1">
      <alignment horizontal="center" vertical="center"/>
      <protection/>
    </xf>
    <xf numFmtId="179" fontId="12" fillId="38" borderId="67" xfId="172" applyNumberFormat="1" applyFont="1" applyFill="1" applyBorder="1" applyAlignment="1">
      <alignment horizontal="center" vertical="center"/>
      <protection/>
    </xf>
    <xf numFmtId="179" fontId="12" fillId="38" borderId="106" xfId="172" applyNumberFormat="1" applyFont="1" applyFill="1" applyBorder="1" applyAlignment="1">
      <alignment horizontal="center" vertical="center"/>
      <protection/>
    </xf>
    <xf numFmtId="39" fontId="12" fillId="35" borderId="53" xfId="226" applyNumberFormat="1" applyFont="1" applyFill="1" applyBorder="1" applyAlignment="1" quotePrefix="1">
      <alignment horizontal="center" vertical="center"/>
      <protection/>
    </xf>
    <xf numFmtId="39" fontId="12" fillId="35" borderId="14" xfId="226" applyNumberFormat="1" applyFont="1" applyFill="1" applyBorder="1" applyAlignment="1" quotePrefix="1">
      <alignment horizontal="center" vertical="center"/>
      <protection/>
    </xf>
    <xf numFmtId="39" fontId="12" fillId="37" borderId="24" xfId="189" applyNumberFormat="1" applyFont="1" applyFill="1" applyBorder="1" applyAlignment="1" applyProtection="1" quotePrefix="1">
      <alignment horizontal="center" vertical="center"/>
      <protection/>
    </xf>
    <xf numFmtId="39" fontId="12" fillId="37" borderId="86" xfId="189" applyNumberFormat="1" applyFont="1" applyFill="1" applyBorder="1" applyAlignment="1" applyProtection="1" quotePrefix="1">
      <alignment horizontal="center" vertical="center"/>
      <protection/>
    </xf>
    <xf numFmtId="39" fontId="12" fillId="37" borderId="47" xfId="189" applyNumberFormat="1" applyFont="1" applyFill="1" applyBorder="1" applyAlignment="1" applyProtection="1" quotePrefix="1">
      <alignment horizontal="center" vertical="center"/>
      <protection/>
    </xf>
    <xf numFmtId="39" fontId="12" fillId="37" borderId="51" xfId="189" applyNumberFormat="1" applyFont="1" applyFill="1" applyBorder="1" applyAlignment="1" applyProtection="1" quotePrefix="1">
      <alignment horizontal="center" vertical="center"/>
      <protection/>
    </xf>
    <xf numFmtId="39" fontId="12" fillId="37" borderId="53" xfId="189" applyNumberFormat="1" applyFont="1" applyFill="1" applyBorder="1" applyAlignment="1" applyProtection="1">
      <alignment horizontal="center" vertical="center"/>
      <protection/>
    </xf>
    <xf numFmtId="39" fontId="12" fillId="37" borderId="50" xfId="189" applyNumberFormat="1" applyFont="1" applyFill="1" applyBorder="1" applyAlignment="1" applyProtection="1">
      <alignment horizontal="center" vertical="center"/>
      <protection/>
    </xf>
    <xf numFmtId="39" fontId="12" fillId="37" borderId="46" xfId="189" applyNumberFormat="1" applyFont="1" applyFill="1" applyBorder="1" applyAlignment="1" applyProtection="1">
      <alignment horizontal="center" vertical="center" wrapText="1"/>
      <protection/>
    </xf>
    <xf numFmtId="39" fontId="12" fillId="0" borderId="0" xfId="189" applyNumberFormat="1" applyFont="1" applyAlignment="1" applyProtection="1">
      <alignment horizontal="center"/>
      <protection/>
    </xf>
    <xf numFmtId="180" fontId="12" fillId="37" borderId="115" xfId="189" applyNumberFormat="1" applyFont="1" applyFill="1" applyBorder="1" applyAlignment="1">
      <alignment horizontal="center" vertical="center"/>
      <protection/>
    </xf>
    <xf numFmtId="180" fontId="12" fillId="37" borderId="69" xfId="189" applyNumberFormat="1" applyFont="1" applyFill="1" applyBorder="1" applyAlignment="1">
      <alignment horizontal="center" vertical="center"/>
      <protection/>
    </xf>
    <xf numFmtId="0" fontId="12" fillId="37" borderId="84" xfId="189" applyFont="1" applyFill="1" applyBorder="1" applyAlignment="1">
      <alignment horizontal="center"/>
      <protection/>
    </xf>
    <xf numFmtId="0" fontId="12" fillId="37" borderId="67" xfId="189" applyFont="1" applyFill="1" applyBorder="1" applyAlignment="1">
      <alignment horizontal="center"/>
      <protection/>
    </xf>
    <xf numFmtId="0" fontId="12" fillId="37" borderId="106" xfId="189" applyFont="1" applyFill="1" applyBorder="1" applyAlignment="1">
      <alignment horizontal="center"/>
      <protection/>
    </xf>
    <xf numFmtId="0" fontId="12" fillId="37" borderId="115" xfId="189" applyFont="1" applyFill="1" applyBorder="1" applyAlignment="1">
      <alignment horizontal="center"/>
      <protection/>
    </xf>
    <xf numFmtId="39" fontId="12" fillId="37" borderId="53" xfId="189" applyNumberFormat="1" applyFont="1" applyFill="1" applyBorder="1" applyAlignment="1" applyProtection="1" quotePrefix="1">
      <alignment horizontal="center"/>
      <protection/>
    </xf>
    <xf numFmtId="39" fontId="12" fillId="37" borderId="46" xfId="189" applyNumberFormat="1" applyFont="1" applyFill="1" applyBorder="1" applyAlignment="1" applyProtection="1" quotePrefix="1">
      <alignment horizontal="center"/>
      <protection/>
    </xf>
    <xf numFmtId="39" fontId="12" fillId="37" borderId="50" xfId="189" applyNumberFormat="1" applyFont="1" applyFill="1" applyBorder="1" applyAlignment="1" applyProtection="1" quotePrefix="1">
      <alignment horizontal="center"/>
      <protection/>
    </xf>
    <xf numFmtId="39" fontId="12" fillId="37" borderId="93" xfId="189" applyNumberFormat="1" applyFont="1" applyFill="1" applyBorder="1" applyAlignment="1" applyProtection="1" quotePrefix="1">
      <alignment horizontal="center" vertical="center"/>
      <protection/>
    </xf>
    <xf numFmtId="39" fontId="12" fillId="37" borderId="27" xfId="189" applyNumberFormat="1" applyFont="1" applyFill="1" applyBorder="1" applyAlignment="1" applyProtection="1" quotePrefix="1">
      <alignment horizontal="center" vertical="center"/>
      <protection/>
    </xf>
    <xf numFmtId="39" fontId="12" fillId="37" borderId="70" xfId="189" applyNumberFormat="1" applyFont="1" applyFill="1" applyBorder="1" applyAlignment="1" applyProtection="1" quotePrefix="1">
      <alignment horizontal="center" vertical="center"/>
      <protection/>
    </xf>
    <xf numFmtId="39" fontId="12" fillId="37" borderId="49" xfId="189" applyNumberFormat="1" applyFont="1" applyFill="1" applyBorder="1" applyAlignment="1" applyProtection="1" quotePrefix="1">
      <alignment horizontal="center" vertical="center"/>
      <protection/>
    </xf>
    <xf numFmtId="0" fontId="13" fillId="0" borderId="55" xfId="127" applyFont="1" applyBorder="1" applyAlignment="1">
      <alignment horizontal="right"/>
      <protection/>
    </xf>
    <xf numFmtId="0" fontId="12" fillId="35" borderId="43" xfId="225" applyFont="1" applyFill="1" applyBorder="1" applyAlignment="1">
      <alignment horizontal="center" vertical="center"/>
      <protection/>
    </xf>
    <xf numFmtId="0" fontId="12" fillId="35" borderId="67" xfId="225" applyFont="1" applyFill="1" applyBorder="1" applyAlignment="1">
      <alignment horizontal="center"/>
      <protection/>
    </xf>
    <xf numFmtId="0" fontId="12" fillId="35" borderId="106" xfId="225" applyFont="1" applyFill="1" applyBorder="1" applyAlignment="1">
      <alignment horizontal="center"/>
      <protection/>
    </xf>
    <xf numFmtId="0" fontId="12" fillId="35" borderId="53" xfId="225" applyFont="1" applyFill="1" applyBorder="1" applyAlignment="1">
      <alignment horizontal="center"/>
      <protection/>
    </xf>
    <xf numFmtId="0" fontId="12" fillId="35" borderId="50" xfId="225" applyFont="1" applyFill="1" applyBorder="1" applyAlignment="1">
      <alignment horizontal="center"/>
      <protection/>
    </xf>
    <xf numFmtId="0" fontId="12" fillId="35" borderId="53" xfId="225" applyFont="1" applyFill="1" applyBorder="1" applyAlignment="1" quotePrefix="1">
      <alignment horizontal="center"/>
      <protection/>
    </xf>
    <xf numFmtId="0" fontId="12" fillId="35" borderId="14" xfId="225" applyFont="1" applyFill="1" applyBorder="1" applyAlignment="1">
      <alignment horizontal="center"/>
      <protection/>
    </xf>
    <xf numFmtId="0" fontId="12" fillId="35" borderId="46" xfId="127" applyFont="1" applyFill="1" applyBorder="1" applyAlignment="1">
      <alignment horizontal="center"/>
      <protection/>
    </xf>
    <xf numFmtId="0" fontId="12" fillId="35" borderId="53" xfId="127" applyFont="1" applyFill="1" applyBorder="1" applyAlignment="1" quotePrefix="1">
      <alignment horizontal="center"/>
      <protection/>
    </xf>
    <xf numFmtId="0" fontId="13" fillId="0" borderId="55" xfId="127" applyFont="1" applyFill="1" applyBorder="1" applyAlignment="1">
      <alignment horizontal="right"/>
      <protection/>
    </xf>
    <xf numFmtId="0" fontId="8" fillId="0" borderId="0" xfId="127" applyFont="1" applyFill="1" applyBorder="1" applyAlignment="1">
      <alignment horizontal="left"/>
      <protection/>
    </xf>
    <xf numFmtId="0" fontId="8" fillId="0" borderId="47" xfId="127" applyFont="1" applyFill="1" applyBorder="1" applyAlignment="1">
      <alignment horizontal="center"/>
      <protection/>
    </xf>
    <xf numFmtId="0" fontId="8" fillId="0" borderId="48" xfId="127" applyFont="1" applyFill="1" applyBorder="1" applyAlignment="1">
      <alignment horizontal="center"/>
      <protection/>
    </xf>
    <xf numFmtId="0" fontId="8" fillId="0" borderId="49" xfId="127" applyFont="1" applyFill="1" applyBorder="1" applyAlignment="1">
      <alignment horizontal="center"/>
      <protection/>
    </xf>
    <xf numFmtId="0" fontId="12" fillId="35" borderId="96" xfId="127" applyFont="1" applyFill="1" applyBorder="1" applyAlignment="1">
      <alignment horizontal="center"/>
      <protection/>
    </xf>
    <xf numFmtId="0" fontId="12" fillId="35" borderId="44" xfId="127" applyFont="1" applyFill="1" applyBorder="1" applyAlignment="1">
      <alignment horizontal="center"/>
      <protection/>
    </xf>
    <xf numFmtId="0" fontId="12" fillId="35" borderId="70" xfId="127" applyFont="1" applyFill="1" applyBorder="1" applyAlignment="1">
      <alignment horizontal="center"/>
      <protection/>
    </xf>
    <xf numFmtId="0" fontId="12" fillId="35" borderId="48" xfId="127" applyFont="1" applyFill="1" applyBorder="1" applyAlignment="1">
      <alignment horizontal="center"/>
      <protection/>
    </xf>
    <xf numFmtId="0" fontId="12" fillId="0" borderId="0" xfId="127" applyFont="1" applyFill="1" applyAlignment="1">
      <alignment horizontal="center" vertical="center"/>
      <protection/>
    </xf>
    <xf numFmtId="0" fontId="7" fillId="0" borderId="0" xfId="127" applyFont="1" applyFill="1" applyAlignment="1">
      <alignment horizontal="center"/>
      <protection/>
    </xf>
    <xf numFmtId="0" fontId="8" fillId="0" borderId="24" xfId="127" applyFont="1" applyFill="1" applyBorder="1" applyAlignment="1">
      <alignment horizontal="center"/>
      <protection/>
    </xf>
    <xf numFmtId="0" fontId="8" fillId="0" borderId="26" xfId="127" applyFont="1" applyFill="1" applyBorder="1" applyAlignment="1">
      <alignment horizontal="center"/>
      <protection/>
    </xf>
    <xf numFmtId="0" fontId="8" fillId="0" borderId="27" xfId="127" applyFont="1" applyFill="1" applyBorder="1" applyAlignment="1">
      <alignment horizontal="center"/>
      <protection/>
    </xf>
    <xf numFmtId="0" fontId="12" fillId="0" borderId="0" xfId="127" applyFont="1" applyFill="1" applyAlignment="1">
      <alignment horizontal="center"/>
      <protection/>
    </xf>
    <xf numFmtId="0" fontId="12" fillId="0" borderId="0" xfId="127" applyFont="1" applyAlignment="1">
      <alignment horizontal="center" vertical="center"/>
      <protection/>
    </xf>
    <xf numFmtId="0" fontId="12" fillId="35" borderId="43" xfId="225" applyFont="1" applyFill="1" applyBorder="1" applyAlignment="1" applyProtection="1">
      <alignment horizontal="center" vertical="center"/>
      <protection/>
    </xf>
    <xf numFmtId="0" fontId="12" fillId="35" borderId="12" xfId="225" applyFont="1" applyFill="1" applyBorder="1" applyAlignment="1" applyProtection="1">
      <alignment horizontal="center" vertical="center"/>
      <protection/>
    </xf>
    <xf numFmtId="0" fontId="12" fillId="35" borderId="67" xfId="225" applyFont="1" applyFill="1" applyBorder="1" applyAlignment="1" applyProtection="1">
      <alignment horizontal="center" vertical="center"/>
      <protection/>
    </xf>
    <xf numFmtId="0" fontId="12" fillId="35" borderId="106" xfId="225" applyFont="1" applyFill="1" applyBorder="1" applyAlignment="1" applyProtection="1">
      <alignment horizontal="center" vertical="center"/>
      <protection/>
    </xf>
    <xf numFmtId="0" fontId="12" fillId="35" borderId="96" xfId="225" applyFont="1" applyFill="1" applyBorder="1" applyAlignment="1" applyProtection="1">
      <alignment horizontal="center" vertical="center"/>
      <protection/>
    </xf>
    <xf numFmtId="0" fontId="12" fillId="35" borderId="44" xfId="225" applyFont="1" applyFill="1" applyBorder="1" applyAlignment="1" applyProtection="1">
      <alignment horizontal="center" vertical="center"/>
      <protection/>
    </xf>
    <xf numFmtId="0" fontId="12" fillId="35" borderId="71" xfId="225" applyFont="1" applyFill="1" applyBorder="1" applyAlignment="1" applyProtection="1">
      <alignment horizontal="center" vertical="center"/>
      <protection/>
    </xf>
    <xf numFmtId="0" fontId="7" fillId="0" borderId="0" xfId="189" applyFont="1" applyFill="1" applyBorder="1" applyAlignment="1">
      <alignment horizontal="center"/>
      <protection/>
    </xf>
    <xf numFmtId="0" fontId="12" fillId="33" borderId="116" xfId="189" applyFont="1" applyFill="1" applyBorder="1" applyAlignment="1">
      <alignment horizontal="center" vertical="center"/>
      <protection/>
    </xf>
    <xf numFmtId="0" fontId="12" fillId="33" borderId="117" xfId="189" applyFont="1" applyFill="1" applyBorder="1" applyAlignment="1">
      <alignment horizontal="center" vertical="center"/>
      <protection/>
    </xf>
    <xf numFmtId="0" fontId="12" fillId="33" borderId="118" xfId="189" applyFont="1" applyFill="1" applyBorder="1" applyAlignment="1">
      <alignment horizontal="center" vertical="center"/>
      <protection/>
    </xf>
    <xf numFmtId="0" fontId="12" fillId="33" borderId="109" xfId="189" applyFont="1" applyFill="1" applyBorder="1" applyAlignment="1">
      <alignment horizontal="center" vertical="center"/>
      <protection/>
    </xf>
    <xf numFmtId="0" fontId="12" fillId="33" borderId="110" xfId="189" applyFont="1" applyFill="1" applyBorder="1" applyAlignment="1">
      <alignment horizontal="center" vertical="center"/>
      <protection/>
    </xf>
    <xf numFmtId="0" fontId="12" fillId="33" borderId="111" xfId="189" applyFont="1" applyFill="1" applyBorder="1" applyAlignment="1">
      <alignment horizontal="center" vertical="center"/>
      <protection/>
    </xf>
    <xf numFmtId="0" fontId="12" fillId="33" borderId="119" xfId="189" applyFont="1" applyFill="1" applyBorder="1" applyAlignment="1">
      <alignment horizontal="center" vertical="center"/>
      <protection/>
    </xf>
    <xf numFmtId="0" fontId="12" fillId="33" borderId="25" xfId="189" applyFont="1" applyFill="1" applyBorder="1" applyAlignment="1">
      <alignment horizontal="center" vertical="center"/>
      <protection/>
    </xf>
    <xf numFmtId="0" fontId="12" fillId="33" borderId="11" xfId="189" applyFont="1" applyFill="1" applyBorder="1" applyAlignment="1">
      <alignment horizontal="center" vertical="center"/>
      <protection/>
    </xf>
    <xf numFmtId="0" fontId="12" fillId="33" borderId="34" xfId="189" applyFont="1" applyFill="1" applyBorder="1" applyAlignment="1">
      <alignment horizontal="center" vertical="center"/>
      <protection/>
    </xf>
    <xf numFmtId="0" fontId="12" fillId="33" borderId="74" xfId="189" applyFont="1" applyFill="1" applyBorder="1" applyAlignment="1">
      <alignment horizontal="center" vertical="center"/>
      <protection/>
    </xf>
    <xf numFmtId="0" fontId="12" fillId="0" borderId="0" xfId="189" applyFont="1" applyAlignment="1">
      <alignment horizontal="center"/>
      <protection/>
    </xf>
    <xf numFmtId="0" fontId="33" fillId="0" borderId="48" xfId="189" applyFont="1" applyBorder="1" applyAlignment="1">
      <alignment horizontal="center" vertical="top"/>
      <protection/>
    </xf>
    <xf numFmtId="0" fontId="7" fillId="0" borderId="0" xfId="189" applyFont="1" applyBorder="1" applyAlignment="1">
      <alignment horizontal="center" vertical="center"/>
      <protection/>
    </xf>
    <xf numFmtId="0" fontId="12" fillId="0" borderId="0" xfId="189" applyFont="1" applyBorder="1" applyAlignment="1">
      <alignment horizontal="center" vertical="center"/>
      <protection/>
    </xf>
    <xf numFmtId="0" fontId="12" fillId="33" borderId="116" xfId="189" applyFont="1" applyFill="1" applyBorder="1" applyAlignment="1">
      <alignment horizontal="center" vertical="center" wrapText="1"/>
      <protection/>
    </xf>
    <xf numFmtId="0" fontId="12" fillId="33" borderId="117" xfId="189" applyFont="1" applyFill="1" applyBorder="1" applyAlignment="1">
      <alignment horizontal="center" vertical="center" wrapText="1"/>
      <protection/>
    </xf>
    <xf numFmtId="0" fontId="12" fillId="33" borderId="118" xfId="189" applyFont="1" applyFill="1" applyBorder="1" applyAlignment="1">
      <alignment horizontal="center" vertical="center" wrapText="1"/>
      <protection/>
    </xf>
    <xf numFmtId="0" fontId="12" fillId="33" borderId="53" xfId="189" applyFont="1" applyFill="1" applyBorder="1" applyAlignment="1">
      <alignment horizontal="center" vertical="center"/>
      <protection/>
    </xf>
    <xf numFmtId="0" fontId="12" fillId="33" borderId="46" xfId="189" applyFont="1" applyFill="1" applyBorder="1" applyAlignment="1">
      <alignment horizontal="center" vertical="center"/>
      <protection/>
    </xf>
    <xf numFmtId="0" fontId="12" fillId="33" borderId="120" xfId="189" applyFont="1" applyFill="1" applyBorder="1" applyAlignment="1">
      <alignment horizontal="center" vertical="center"/>
      <protection/>
    </xf>
    <xf numFmtId="0" fontId="12" fillId="33" borderId="50" xfId="189" applyFont="1" applyFill="1" applyBorder="1" applyAlignment="1">
      <alignment horizontal="center" vertical="center"/>
      <protection/>
    </xf>
    <xf numFmtId="0" fontId="12" fillId="33" borderId="13" xfId="189" applyFont="1" applyFill="1" applyBorder="1" applyAlignment="1">
      <alignment horizontal="center" vertical="center"/>
      <protection/>
    </xf>
    <xf numFmtId="0" fontId="12" fillId="33" borderId="76" xfId="189" applyFont="1" applyFill="1" applyBorder="1" applyAlignment="1">
      <alignment horizontal="center" vertical="center"/>
      <protection/>
    </xf>
    <xf numFmtId="0" fontId="12" fillId="33" borderId="83" xfId="189" applyFont="1" applyFill="1" applyBorder="1" applyAlignment="1">
      <alignment horizontal="center" vertical="center"/>
      <protection/>
    </xf>
    <xf numFmtId="0" fontId="12" fillId="33" borderId="121" xfId="189" applyFont="1" applyFill="1" applyBorder="1" applyAlignment="1">
      <alignment horizontal="center" vertical="center"/>
      <protection/>
    </xf>
    <xf numFmtId="0" fontId="12" fillId="33" borderId="25" xfId="189" applyFont="1" applyFill="1" applyBorder="1" applyAlignment="1">
      <alignment horizontal="center" vertical="center" wrapText="1"/>
      <protection/>
    </xf>
    <xf numFmtId="0" fontId="12" fillId="33" borderId="11" xfId="189" applyFont="1" applyFill="1" applyBorder="1" applyAlignment="1">
      <alignment horizontal="center" vertical="center" wrapText="1"/>
      <protection/>
    </xf>
    <xf numFmtId="0" fontId="12" fillId="33" borderId="34" xfId="189" applyFont="1" applyFill="1" applyBorder="1" applyAlignment="1">
      <alignment horizontal="center" vertical="center" wrapText="1"/>
      <protection/>
    </xf>
    <xf numFmtId="0" fontId="12" fillId="33" borderId="74" xfId="189" applyFont="1" applyFill="1" applyBorder="1" applyAlignment="1">
      <alignment horizontal="center" vertical="center" wrapText="1"/>
      <protection/>
    </xf>
    <xf numFmtId="0" fontId="12" fillId="0" borderId="0" xfId="189" applyFont="1" applyFill="1" applyBorder="1" applyAlignment="1">
      <alignment horizontal="center" vertical="center"/>
      <protection/>
    </xf>
    <xf numFmtId="0" fontId="12" fillId="33" borderId="122" xfId="189" applyFont="1" applyFill="1" applyBorder="1" applyAlignment="1">
      <alignment horizontal="center" vertical="center" wrapText="1"/>
      <protection/>
    </xf>
    <xf numFmtId="0" fontId="12" fillId="33" borderId="75" xfId="189" applyFont="1" applyFill="1" applyBorder="1" applyAlignment="1">
      <alignment horizontal="center" vertical="center" wrapText="1"/>
      <protection/>
    </xf>
    <xf numFmtId="0" fontId="12" fillId="35" borderId="13" xfId="189" applyFont="1" applyFill="1" applyBorder="1" applyAlignment="1">
      <alignment horizontal="center" vertical="center"/>
      <protection/>
    </xf>
    <xf numFmtId="0" fontId="12" fillId="35" borderId="76" xfId="189" applyFont="1" applyFill="1" applyBorder="1" applyAlignment="1">
      <alignment horizontal="center" vertical="center"/>
      <protection/>
    </xf>
    <xf numFmtId="164" fontId="12" fillId="35" borderId="13" xfId="189" applyNumberFormat="1" applyFont="1" applyFill="1" applyBorder="1" applyAlignment="1">
      <alignment horizontal="center" vertical="center"/>
      <protection/>
    </xf>
    <xf numFmtId="164" fontId="12" fillId="35" borderId="76" xfId="189" applyNumberFormat="1" applyFont="1" applyFill="1" applyBorder="1" applyAlignment="1">
      <alignment horizontal="center" vertical="center"/>
      <protection/>
    </xf>
    <xf numFmtId="0" fontId="12" fillId="0" borderId="0" xfId="189" applyFont="1" applyBorder="1" applyAlignment="1">
      <alignment horizontal="center"/>
      <protection/>
    </xf>
    <xf numFmtId="0" fontId="7" fillId="0" borderId="0" xfId="189" applyFont="1" applyBorder="1" applyAlignment="1">
      <alignment horizontal="center"/>
      <protection/>
    </xf>
    <xf numFmtId="0" fontId="12" fillId="0" borderId="0" xfId="189" applyFont="1" applyFill="1" applyBorder="1" applyAlignment="1">
      <alignment horizontal="center"/>
      <protection/>
    </xf>
    <xf numFmtId="0" fontId="39" fillId="34" borderId="122" xfId="189" applyFont="1" applyFill="1" applyBorder="1" applyAlignment="1">
      <alignment horizontal="center" vertical="center"/>
      <protection/>
    </xf>
    <xf numFmtId="0" fontId="39" fillId="34" borderId="75" xfId="189" applyFont="1" applyFill="1" applyBorder="1" applyAlignment="1">
      <alignment horizontal="center" vertical="center"/>
      <protection/>
    </xf>
    <xf numFmtId="0" fontId="39" fillId="34" borderId="83" xfId="189" applyFont="1" applyFill="1" applyBorder="1" applyAlignment="1">
      <alignment horizontal="center" vertical="center"/>
      <protection/>
    </xf>
    <xf numFmtId="0" fontId="39" fillId="34" borderId="121" xfId="189" applyFont="1" applyFill="1" applyBorder="1" applyAlignment="1">
      <alignment horizontal="center" vertical="center"/>
      <protection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2" xfId="65"/>
    <cellStyle name="Comma 2 2 2 2" xfId="66"/>
    <cellStyle name="Comma 2 2 2 2 2" xfId="67"/>
    <cellStyle name="Comma 2 2 2 2 3" xfId="68"/>
    <cellStyle name="Comma 2 2 2 2 3 2" xfId="69"/>
    <cellStyle name="Comma 2 2 2 2 3 3" xfId="70"/>
    <cellStyle name="Comma 2 2 2 2 3 4" xfId="71"/>
    <cellStyle name="Comma 2 2 2 2 4" xfId="72"/>
    <cellStyle name="Comma 2 2 2 3" xfId="73"/>
    <cellStyle name="Comma 2 2 3" xfId="74"/>
    <cellStyle name="Comma 2 2 3 2" xfId="75"/>
    <cellStyle name="Comma 2 20" xfId="76"/>
    <cellStyle name="Comma 2 21" xfId="77"/>
    <cellStyle name="Comma 2 22" xfId="78"/>
    <cellStyle name="Comma 2 23" xfId="79"/>
    <cellStyle name="Comma 2 24" xfId="80"/>
    <cellStyle name="Comma 2 25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0" xfId="89"/>
    <cellStyle name="Comma 20 2" xfId="90"/>
    <cellStyle name="Comma 27" xfId="91"/>
    <cellStyle name="Comma 27 2" xfId="92"/>
    <cellStyle name="Comma 29" xfId="93"/>
    <cellStyle name="Comma 29 2" xfId="94"/>
    <cellStyle name="Comma 3" xfId="95"/>
    <cellStyle name="Comma 3 2" xfId="96"/>
    <cellStyle name="Comma 3 3" xfId="97"/>
    <cellStyle name="Comma 3 39" xfId="98"/>
    <cellStyle name="Comma 30" xfId="99"/>
    <cellStyle name="Comma 30 2" xfId="100"/>
    <cellStyle name="Comma 4" xfId="101"/>
    <cellStyle name="Comma 4 2" xfId="102"/>
    <cellStyle name="Comma 4 3" xfId="103"/>
    <cellStyle name="Comma 4 4" xfId="104"/>
    <cellStyle name="Comma 5" xfId="105"/>
    <cellStyle name="Comma 6" xfId="106"/>
    <cellStyle name="Comma 67 2" xfId="107"/>
    <cellStyle name="Comma 7" xfId="108"/>
    <cellStyle name="Comma 70" xfId="109"/>
    <cellStyle name="Comma 8" xfId="110"/>
    <cellStyle name="Comma 9" xfId="111"/>
    <cellStyle name="Currency" xfId="112"/>
    <cellStyle name="Currency [0]" xfId="113"/>
    <cellStyle name="Excel Built-in Comma 2" xfId="114"/>
    <cellStyle name="Excel Built-in Normal" xfId="115"/>
    <cellStyle name="Excel Built-in Normal 2" xfId="116"/>
    <cellStyle name="Excel Built-in Normal_50. Bishwo" xfId="117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 10" xfId="127"/>
    <cellStyle name="Normal 10 2" xfId="128"/>
    <cellStyle name="Normal 11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10" xfId="139"/>
    <cellStyle name="Normal 2 11" xfId="140"/>
    <cellStyle name="Normal 2 12" xfId="141"/>
    <cellStyle name="Normal 2 13" xfId="142"/>
    <cellStyle name="Normal 2 14" xfId="143"/>
    <cellStyle name="Normal 2 2" xfId="144"/>
    <cellStyle name="Normal 2 2 2" xfId="145"/>
    <cellStyle name="Normal 2 2 2 2 4 2" xfId="146"/>
    <cellStyle name="Normal 2 2 3" xfId="147"/>
    <cellStyle name="Normal 2 2 4" xfId="148"/>
    <cellStyle name="Normal 2 2 5" xfId="149"/>
    <cellStyle name="Normal 2 2 6" xfId="150"/>
    <cellStyle name="Normal 2 2 7" xfId="151"/>
    <cellStyle name="Normal 2 2_50. Bishwo" xfId="152"/>
    <cellStyle name="Normal 2 3" xfId="153"/>
    <cellStyle name="Normal 2 3 2" xfId="154"/>
    <cellStyle name="Normal 2 4" xfId="155"/>
    <cellStyle name="Normal 2 5" xfId="156"/>
    <cellStyle name="Normal 2 6" xfId="157"/>
    <cellStyle name="Normal 2 7" xfId="158"/>
    <cellStyle name="Normal 2 8" xfId="159"/>
    <cellStyle name="Normal 2 9" xfId="160"/>
    <cellStyle name="Normal 20" xfId="161"/>
    <cellStyle name="Normal 20 2" xfId="162"/>
    <cellStyle name="Normal 21" xfId="163"/>
    <cellStyle name="Normal 21 2" xfId="164"/>
    <cellStyle name="Normal 22" xfId="165"/>
    <cellStyle name="Normal 22 2" xfId="166"/>
    <cellStyle name="Normal 23" xfId="167"/>
    <cellStyle name="Normal 24" xfId="168"/>
    <cellStyle name="Normal 24 2" xfId="169"/>
    <cellStyle name="Normal 25" xfId="170"/>
    <cellStyle name="Normal 25 2" xfId="171"/>
    <cellStyle name="Normal 26" xfId="172"/>
    <cellStyle name="Normal 26 2" xfId="173"/>
    <cellStyle name="Normal 27" xfId="174"/>
    <cellStyle name="Normal 27 2" xfId="175"/>
    <cellStyle name="Normal 28" xfId="176"/>
    <cellStyle name="Normal 28 2" xfId="177"/>
    <cellStyle name="Normal 29" xfId="178"/>
    <cellStyle name="Normal 3" xfId="179"/>
    <cellStyle name="Normal 3 2" xfId="180"/>
    <cellStyle name="Normal 3 3" xfId="181"/>
    <cellStyle name="Normal 3 4" xfId="182"/>
    <cellStyle name="Normal 3 5" xfId="183"/>
    <cellStyle name="Normal 3 6" xfId="184"/>
    <cellStyle name="Normal 3_9.1 &amp; 9.2" xfId="185"/>
    <cellStyle name="Normal 30" xfId="186"/>
    <cellStyle name="Normal 30 2" xfId="187"/>
    <cellStyle name="Normal 31" xfId="188"/>
    <cellStyle name="Normal 32" xfId="189"/>
    <cellStyle name="Normal 39" xfId="190"/>
    <cellStyle name="Normal 4" xfId="191"/>
    <cellStyle name="Normal 4 10" xfId="192"/>
    <cellStyle name="Normal 4 11" xfId="193"/>
    <cellStyle name="Normal 4 12" xfId="194"/>
    <cellStyle name="Normal 4 13" xfId="195"/>
    <cellStyle name="Normal 4 14" xfId="196"/>
    <cellStyle name="Normal 4 15" xfId="197"/>
    <cellStyle name="Normal 4 16" xfId="198"/>
    <cellStyle name="Normal 4 17" xfId="199"/>
    <cellStyle name="Normal 4 18" xfId="200"/>
    <cellStyle name="Normal 4 19" xfId="201"/>
    <cellStyle name="Normal 4 2" xfId="202"/>
    <cellStyle name="Normal 4 20" xfId="203"/>
    <cellStyle name="Normal 4 21" xfId="204"/>
    <cellStyle name="Normal 4 22" xfId="205"/>
    <cellStyle name="Normal 4 23" xfId="206"/>
    <cellStyle name="Normal 4 24" xfId="207"/>
    <cellStyle name="Normal 4 25" xfId="208"/>
    <cellStyle name="Normal 4 3" xfId="209"/>
    <cellStyle name="Normal 4 4" xfId="210"/>
    <cellStyle name="Normal 4 5" xfId="211"/>
    <cellStyle name="Normal 4 6" xfId="212"/>
    <cellStyle name="Normal 4 7" xfId="213"/>
    <cellStyle name="Normal 4 8" xfId="214"/>
    <cellStyle name="Normal 4 9" xfId="215"/>
    <cellStyle name="Normal 4_50. Bishwo" xfId="216"/>
    <cellStyle name="Normal 40" xfId="217"/>
    <cellStyle name="Normal 41" xfId="218"/>
    <cellStyle name="Normal 42" xfId="219"/>
    <cellStyle name="Normal 43" xfId="220"/>
    <cellStyle name="Normal 49" xfId="221"/>
    <cellStyle name="Normal 5" xfId="222"/>
    <cellStyle name="Normal 5 2" xfId="223"/>
    <cellStyle name="Normal 52" xfId="224"/>
    <cellStyle name="Normal 6" xfId="225"/>
    <cellStyle name="Normal 6 2" xfId="226"/>
    <cellStyle name="Normal 67" xfId="227"/>
    <cellStyle name="Normal 7" xfId="228"/>
    <cellStyle name="Normal 8" xfId="229"/>
    <cellStyle name="Normal 8 2" xfId="230"/>
    <cellStyle name="Normal 9" xfId="231"/>
    <cellStyle name="Normal_bartaman point 2" xfId="232"/>
    <cellStyle name="Normal_bartaman point 2 2" xfId="233"/>
    <cellStyle name="Normal_bartaman point 3" xfId="234"/>
    <cellStyle name="Normal_bartaman point 4" xfId="235"/>
    <cellStyle name="Normal_Bartamane_Book1" xfId="236"/>
    <cellStyle name="Normal_Comm_wt" xfId="237"/>
    <cellStyle name="Normal_CPI" xfId="238"/>
    <cellStyle name="Normal_Direction of Trade_BartamanFormat 2063-64" xfId="239"/>
    <cellStyle name="Normal_Direction of Trade_BartamanFormat 2063-64 2" xfId="240"/>
    <cellStyle name="Normal_Sheet1" xfId="241"/>
    <cellStyle name="Normal_Sheet1 2" xfId="242"/>
    <cellStyle name="Normal_Sheet1 2 2" xfId="243"/>
    <cellStyle name="Normal_Sheet1 2 3" xfId="244"/>
    <cellStyle name="Normal_Sheet1 2 4" xfId="245"/>
    <cellStyle name="Normal_Sheet1 3" xfId="246"/>
    <cellStyle name="Normal_Sheet1 4" xfId="247"/>
    <cellStyle name="Normal_Sheet1 5" xfId="248"/>
    <cellStyle name="Normal_Sheet1 6" xfId="249"/>
    <cellStyle name="Note" xfId="250"/>
    <cellStyle name="Output" xfId="251"/>
    <cellStyle name="Percent" xfId="252"/>
    <cellStyle name="Percent 2" xfId="253"/>
    <cellStyle name="Percent 2 2" xfId="254"/>
    <cellStyle name="Percent 2 2 2" xfId="255"/>
    <cellStyle name="Percent 2 3" xfId="256"/>
    <cellStyle name="Percent 2 4" xfId="257"/>
    <cellStyle name="Percent 3" xfId="258"/>
    <cellStyle name="Percent 4" xfId="259"/>
    <cellStyle name="Percent 67 2" xfId="260"/>
    <cellStyle name="SHEET" xfId="261"/>
    <cellStyle name="Title" xfId="262"/>
    <cellStyle name="Total" xfId="263"/>
    <cellStyle name="Warning Text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overnment%20Finance%20Devision\Government%20Finance%20Division\Revenue\Revenue%202072-73\Mof\Revenue_2072_73%20As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month"/>
      <sheetName val="2 Months"/>
      <sheetName val="Source"/>
      <sheetName val="3 month"/>
      <sheetName val="4 month"/>
      <sheetName val="6 Months"/>
      <sheetName val="7 Months"/>
      <sheetName val="8 Months"/>
      <sheetName val="9 Months"/>
      <sheetName val="10 months"/>
      <sheetName val="11 months"/>
      <sheetName val="12 months"/>
    </sheetNames>
    <sheetDataSet>
      <sheetData sheetId="2">
        <row r="9">
          <cell r="E9">
            <v>18595200</v>
          </cell>
          <cell r="I9">
            <v>13629565</v>
          </cell>
        </row>
        <row r="14">
          <cell r="E14">
            <v>28213284</v>
          </cell>
          <cell r="I14">
            <v>23582775</v>
          </cell>
        </row>
        <row r="17">
          <cell r="E17">
            <v>13034917</v>
          </cell>
          <cell r="I17">
            <v>10215562</v>
          </cell>
        </row>
        <row r="20">
          <cell r="E20">
            <v>167161</v>
          </cell>
          <cell r="I20">
            <v>187099</v>
          </cell>
        </row>
        <row r="21">
          <cell r="E21">
            <v>108638</v>
          </cell>
          <cell r="I21">
            <v>130647</v>
          </cell>
        </row>
        <row r="22">
          <cell r="E22">
            <v>10420201</v>
          </cell>
          <cell r="I22">
            <v>14856751</v>
          </cell>
        </row>
        <row r="26">
          <cell r="E26">
            <v>1447794</v>
          </cell>
          <cell r="I26">
            <v>1314800</v>
          </cell>
        </row>
        <row r="27">
          <cell r="E27">
            <v>1790057</v>
          </cell>
          <cell r="I27">
            <v>1112043</v>
          </cell>
        </row>
        <row r="28">
          <cell r="E28">
            <v>884548</v>
          </cell>
          <cell r="I28">
            <v>666858</v>
          </cell>
        </row>
        <row r="30">
          <cell r="E30">
            <v>9611500</v>
          </cell>
          <cell r="I30">
            <v>9965200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0"/>
  <sheetViews>
    <sheetView tabSelected="1" workbookViewId="0" topLeftCell="A1">
      <selection activeCell="M29" sqref="M29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615" t="s">
        <v>1243</v>
      </c>
      <c r="B1" s="1615"/>
      <c r="C1" s="1615"/>
      <c r="D1" s="1615"/>
      <c r="E1" s="1616"/>
      <c r="F1" s="1"/>
      <c r="G1" s="1"/>
      <c r="H1" s="1"/>
      <c r="I1" s="1"/>
    </row>
    <row r="2" spans="1:9" s="4" customFormat="1" ht="15.75">
      <c r="A2" s="1617" t="s">
        <v>148</v>
      </c>
      <c r="B2" s="1617"/>
      <c r="C2" s="1617"/>
      <c r="D2" s="1617"/>
      <c r="E2" s="1618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35</v>
      </c>
      <c r="B4" s="7" t="s">
        <v>36</v>
      </c>
      <c r="C4" s="5"/>
      <c r="D4" s="5"/>
      <c r="E4" s="5"/>
      <c r="J4" s="5"/>
    </row>
    <row r="5" spans="1:13" ht="15.75" customHeight="1">
      <c r="A5" s="6">
        <v>1</v>
      </c>
      <c r="B5" s="2" t="s">
        <v>37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38</v>
      </c>
      <c r="C6" s="5"/>
      <c r="D6" s="5"/>
      <c r="E6" s="5"/>
    </row>
    <row r="7" spans="1:5" ht="15.75">
      <c r="A7" s="6">
        <v>3</v>
      </c>
      <c r="B7" s="1098" t="s">
        <v>792</v>
      </c>
      <c r="C7" s="5"/>
      <c r="D7" s="5"/>
      <c r="E7" s="5"/>
    </row>
    <row r="8" spans="1:5" ht="15.75">
      <c r="A8" s="6">
        <v>4</v>
      </c>
      <c r="B8" s="5" t="s">
        <v>39</v>
      </c>
      <c r="C8" s="5"/>
      <c r="D8" s="5"/>
      <c r="E8" s="5"/>
    </row>
    <row r="9" spans="1:19" ht="15.75">
      <c r="A9" s="6">
        <v>5</v>
      </c>
      <c r="B9" s="5" t="s">
        <v>40</v>
      </c>
      <c r="C9" s="5"/>
      <c r="D9" s="5"/>
      <c r="E9" s="5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</row>
    <row r="10" spans="1:5" ht="15.75">
      <c r="A10" s="6">
        <v>6</v>
      </c>
      <c r="B10" s="5" t="s">
        <v>41</v>
      </c>
      <c r="C10" s="5"/>
      <c r="D10" s="5"/>
      <c r="E10" s="5"/>
    </row>
    <row r="11" spans="1:10" s="7" customFormat="1" ht="15.75">
      <c r="A11" s="6"/>
      <c r="B11" s="7" t="s">
        <v>42</v>
      </c>
      <c r="C11" s="9"/>
      <c r="D11" s="9"/>
      <c r="E11" s="9"/>
      <c r="J11" s="2"/>
    </row>
    <row r="12" spans="1:5" ht="15.75">
      <c r="A12" s="6">
        <v>7</v>
      </c>
      <c r="B12" s="2" t="s">
        <v>43</v>
      </c>
      <c r="C12" s="5"/>
      <c r="D12" s="5"/>
      <c r="E12" s="5"/>
    </row>
    <row r="13" spans="1:10" ht="15.75">
      <c r="A13" s="6">
        <f aca="true" t="shared" si="0" ref="A13:A27">A12+1</f>
        <v>8</v>
      </c>
      <c r="B13" s="5" t="s">
        <v>44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45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46</v>
      </c>
      <c r="C15" s="5"/>
      <c r="D15" s="5"/>
      <c r="E15" s="5"/>
    </row>
    <row r="16" spans="1:5" ht="15.75">
      <c r="A16" s="6">
        <f t="shared" si="0"/>
        <v>11</v>
      </c>
      <c r="B16" s="5" t="s">
        <v>47</v>
      </c>
      <c r="C16" s="5"/>
      <c r="D16" s="5"/>
      <c r="E16" s="5"/>
    </row>
    <row r="17" spans="1:5" ht="15.75">
      <c r="A17" s="6">
        <f t="shared" si="0"/>
        <v>12</v>
      </c>
      <c r="B17" s="5" t="s">
        <v>48</v>
      </c>
      <c r="C17" s="5"/>
      <c r="D17" s="5"/>
      <c r="E17" s="5"/>
    </row>
    <row r="18" spans="1:5" ht="15.75">
      <c r="A18" s="6">
        <f t="shared" si="0"/>
        <v>13</v>
      </c>
      <c r="B18" s="5" t="s">
        <v>49</v>
      </c>
      <c r="C18" s="5"/>
      <c r="D18" s="5"/>
      <c r="E18" s="5"/>
    </row>
    <row r="19" spans="1:5" ht="15.75">
      <c r="A19" s="6">
        <f t="shared" si="0"/>
        <v>14</v>
      </c>
      <c r="B19" s="5" t="s">
        <v>50</v>
      </c>
      <c r="C19" s="5"/>
      <c r="D19" s="5"/>
      <c r="E19" s="5"/>
    </row>
    <row r="20" spans="1:7" ht="15.75">
      <c r="A20" s="6">
        <f t="shared" si="0"/>
        <v>15</v>
      </c>
      <c r="B20" s="5" t="s">
        <v>51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52</v>
      </c>
      <c r="C21" s="5"/>
      <c r="D21" s="5"/>
      <c r="E21" s="5"/>
      <c r="G21" s="5"/>
    </row>
    <row r="22" spans="1:7" ht="15.75">
      <c r="A22" s="6">
        <f t="shared" si="0"/>
        <v>17</v>
      </c>
      <c r="B22" s="5" t="s">
        <v>53</v>
      </c>
      <c r="C22" s="5"/>
      <c r="D22" s="5"/>
      <c r="E22" s="5"/>
      <c r="G22" s="5"/>
    </row>
    <row r="23" spans="1:7" ht="15.75">
      <c r="A23" s="6">
        <f t="shared" si="0"/>
        <v>18</v>
      </c>
      <c r="B23" s="5" t="s">
        <v>54</v>
      </c>
      <c r="C23" s="5"/>
      <c r="D23" s="5"/>
      <c r="E23" s="5"/>
      <c r="G23" s="5"/>
    </row>
    <row r="24" spans="1:10" ht="15.75">
      <c r="A24" s="6">
        <f t="shared" si="0"/>
        <v>19</v>
      </c>
      <c r="B24" s="5" t="s">
        <v>55</v>
      </c>
      <c r="C24" s="5"/>
      <c r="D24" s="5"/>
      <c r="E24" s="5"/>
      <c r="J24" s="7"/>
    </row>
    <row r="25" spans="1:5" ht="15.75">
      <c r="A25" s="6">
        <f t="shared" si="0"/>
        <v>20</v>
      </c>
      <c r="B25" s="5" t="s">
        <v>56</v>
      </c>
      <c r="C25" s="5"/>
      <c r="D25" s="5"/>
      <c r="E25" s="5"/>
    </row>
    <row r="26" spans="1:5" ht="15.75">
      <c r="A26" s="6">
        <f t="shared" si="0"/>
        <v>21</v>
      </c>
      <c r="B26" s="10" t="s">
        <v>57</v>
      </c>
      <c r="C26" s="5"/>
      <c r="D26" s="5"/>
      <c r="E26" s="5"/>
    </row>
    <row r="27" spans="1:5" ht="15.75">
      <c r="A27" s="6">
        <f t="shared" si="0"/>
        <v>22</v>
      </c>
      <c r="B27" s="10" t="s">
        <v>58</v>
      </c>
      <c r="C27" s="5"/>
      <c r="D27" s="5"/>
      <c r="E27" s="5"/>
    </row>
    <row r="28" spans="1:10" ht="15.75">
      <c r="A28" s="6"/>
      <c r="B28" s="9" t="s">
        <v>59</v>
      </c>
      <c r="C28" s="5"/>
      <c r="D28" s="5"/>
      <c r="E28" s="5"/>
      <c r="J28" s="7"/>
    </row>
    <row r="29" spans="1:5" ht="15.75">
      <c r="A29" s="6">
        <v>23</v>
      </c>
      <c r="B29" s="5" t="s">
        <v>60</v>
      </c>
      <c r="C29" s="5"/>
      <c r="D29" s="5"/>
      <c r="E29" s="5"/>
    </row>
    <row r="30" spans="1:5" ht="15.75">
      <c r="A30" s="6">
        <f>A29+1</f>
        <v>24</v>
      </c>
      <c r="B30" s="5" t="s">
        <v>61</v>
      </c>
      <c r="C30" s="5"/>
      <c r="D30" s="5"/>
      <c r="E30" s="5"/>
    </row>
    <row r="31" spans="1:11" ht="15.75">
      <c r="A31" s="6">
        <f>A30+1</f>
        <v>25</v>
      </c>
      <c r="B31" s="5" t="s">
        <v>62</v>
      </c>
      <c r="C31" s="5"/>
      <c r="D31" s="5"/>
      <c r="E31" s="5"/>
      <c r="H31" s="5"/>
      <c r="I31" s="5"/>
      <c r="J31" s="5"/>
      <c r="K31" s="5"/>
    </row>
    <row r="32" spans="1:10" ht="15.75">
      <c r="A32" s="6"/>
      <c r="B32" s="11" t="s">
        <v>63</v>
      </c>
      <c r="C32" s="5"/>
      <c r="D32" s="5"/>
      <c r="E32" s="5"/>
      <c r="J32" s="5"/>
    </row>
    <row r="33" spans="1:10" ht="15.75">
      <c r="A33" s="6">
        <v>26</v>
      </c>
      <c r="B33" s="5" t="s">
        <v>64</v>
      </c>
      <c r="J33" s="5"/>
    </row>
    <row r="34" spans="1:10" ht="15.75">
      <c r="A34" s="6">
        <f aca="true" t="shared" si="1" ref="A34:A42">+A33+1</f>
        <v>27</v>
      </c>
      <c r="B34" s="5" t="s">
        <v>65</v>
      </c>
      <c r="C34" s="5"/>
      <c r="D34" s="5"/>
      <c r="E34" s="5"/>
      <c r="J34" s="5"/>
    </row>
    <row r="35" spans="1:10" ht="15.75">
      <c r="A35" s="6">
        <f t="shared" si="1"/>
        <v>28</v>
      </c>
      <c r="B35" s="2" t="s">
        <v>66</v>
      </c>
      <c r="C35" s="5"/>
      <c r="D35" s="5"/>
      <c r="E35" s="5"/>
      <c r="J35" s="9"/>
    </row>
    <row r="36" spans="1:10" ht="15.75">
      <c r="A36" s="6">
        <f t="shared" si="1"/>
        <v>29</v>
      </c>
      <c r="B36" s="2" t="s">
        <v>67</v>
      </c>
      <c r="C36" s="5"/>
      <c r="D36" s="5"/>
      <c r="E36" s="5"/>
      <c r="J36" s="5"/>
    </row>
    <row r="37" spans="1:10" ht="15.75">
      <c r="A37" s="6">
        <f t="shared" si="1"/>
        <v>30</v>
      </c>
      <c r="B37" s="2" t="s">
        <v>68</v>
      </c>
      <c r="C37" s="5"/>
      <c r="D37" s="5"/>
      <c r="E37" s="5"/>
      <c r="J37" s="5"/>
    </row>
    <row r="38" spans="1:10" ht="15.75">
      <c r="A38" s="6">
        <f t="shared" si="1"/>
        <v>31</v>
      </c>
      <c r="B38" s="2" t="s">
        <v>69</v>
      </c>
      <c r="C38" s="5"/>
      <c r="D38" s="5"/>
      <c r="E38" s="5"/>
      <c r="F38" s="2" t="s">
        <v>17</v>
      </c>
      <c r="J38" s="5"/>
    </row>
    <row r="39" spans="1:10" ht="15.75">
      <c r="A39" s="6">
        <f t="shared" si="1"/>
        <v>32</v>
      </c>
      <c r="B39" s="2" t="s">
        <v>70</v>
      </c>
      <c r="C39" s="5"/>
      <c r="D39" s="5"/>
      <c r="E39" s="5"/>
      <c r="J39" s="9"/>
    </row>
    <row r="40" spans="1:10" ht="15.75">
      <c r="A40" s="6">
        <f t="shared" si="1"/>
        <v>33</v>
      </c>
      <c r="B40" s="2" t="s">
        <v>71</v>
      </c>
      <c r="C40" s="5"/>
      <c r="D40" s="5"/>
      <c r="E40" s="5"/>
      <c r="J40" s="9"/>
    </row>
    <row r="41" spans="1:10" ht="15.75">
      <c r="A41" s="6">
        <f t="shared" si="1"/>
        <v>34</v>
      </c>
      <c r="B41" s="2" t="s">
        <v>72</v>
      </c>
      <c r="C41" s="5"/>
      <c r="D41" s="5"/>
      <c r="E41" s="5"/>
      <c r="J41" s="9"/>
    </row>
    <row r="42" spans="1:10" ht="15.75">
      <c r="A42" s="6">
        <f t="shared" si="1"/>
        <v>35</v>
      </c>
      <c r="B42" s="2" t="s">
        <v>73</v>
      </c>
      <c r="C42" s="5"/>
      <c r="D42" s="5"/>
      <c r="E42" s="5"/>
      <c r="J42" s="9"/>
    </row>
    <row r="43" spans="1:10" ht="15.75">
      <c r="A43" s="6"/>
      <c r="B43" s="7" t="s">
        <v>74</v>
      </c>
      <c r="C43" s="5"/>
      <c r="D43" s="5"/>
      <c r="E43" s="5"/>
      <c r="J43" s="5"/>
    </row>
    <row r="44" spans="1:10" ht="15.75">
      <c r="A44" s="6">
        <v>36</v>
      </c>
      <c r="B44" s="2" t="s">
        <v>74</v>
      </c>
      <c r="C44" s="5"/>
      <c r="D44" s="5"/>
      <c r="E44" s="5"/>
      <c r="J44" s="5"/>
    </row>
    <row r="45" spans="1:5" ht="15.75">
      <c r="A45" s="6">
        <v>37</v>
      </c>
      <c r="B45" s="2" t="s">
        <v>75</v>
      </c>
      <c r="C45" s="5"/>
      <c r="D45" s="5"/>
      <c r="E45" s="5"/>
    </row>
    <row r="46" spans="1:10" ht="15.75">
      <c r="A46" s="6"/>
      <c r="B46" s="7" t="s">
        <v>76</v>
      </c>
      <c r="J46" s="10"/>
    </row>
    <row r="47" spans="1:10" ht="15.75">
      <c r="A47" s="6">
        <v>38</v>
      </c>
      <c r="B47" s="2" t="s">
        <v>77</v>
      </c>
      <c r="C47" s="5"/>
      <c r="D47" s="5"/>
      <c r="E47" s="5"/>
      <c r="J47" s="10"/>
    </row>
    <row r="48" spans="1:2" ht="15.75">
      <c r="A48" s="6">
        <f>+A47+1</f>
        <v>39</v>
      </c>
      <c r="B48" s="2" t="s">
        <v>78</v>
      </c>
    </row>
    <row r="49" spans="1:2" ht="15.75">
      <c r="A49" s="6">
        <f>+A48+1</f>
        <v>40</v>
      </c>
      <c r="B49" s="2" t="s">
        <v>79</v>
      </c>
    </row>
    <row r="50" spans="1:5" ht="15.75">
      <c r="A50" s="6"/>
      <c r="B50" s="7" t="s">
        <v>80</v>
      </c>
      <c r="C50" s="5"/>
      <c r="D50" s="5"/>
      <c r="E50" s="5"/>
    </row>
    <row r="51" spans="1:5" ht="15.75">
      <c r="A51" s="6">
        <v>41</v>
      </c>
      <c r="B51" s="2" t="s">
        <v>81</v>
      </c>
      <c r="C51" s="5"/>
      <c r="D51" s="5"/>
      <c r="E51" s="5"/>
    </row>
    <row r="52" spans="1:5" ht="15.75">
      <c r="A52" s="6">
        <f>+A51+1</f>
        <v>42</v>
      </c>
      <c r="B52" s="2" t="s">
        <v>82</v>
      </c>
      <c r="C52" s="5"/>
      <c r="D52" s="5"/>
      <c r="E52" s="5"/>
    </row>
    <row r="53" spans="1:5" ht="15.75">
      <c r="A53" s="6">
        <f>+A52+1</f>
        <v>43</v>
      </c>
      <c r="B53" s="2" t="s">
        <v>83</v>
      </c>
      <c r="C53" s="5"/>
      <c r="D53" s="5"/>
      <c r="E53" s="5"/>
    </row>
    <row r="54" spans="1:5" ht="15.75">
      <c r="A54" s="6">
        <f>+A53+1</f>
        <v>44</v>
      </c>
      <c r="B54" s="2" t="s">
        <v>84</v>
      </c>
      <c r="C54" s="5"/>
      <c r="D54" s="5"/>
      <c r="E54" s="5"/>
    </row>
    <row r="55" spans="1:5" ht="15.75">
      <c r="A55" s="6">
        <f>+A54+1</f>
        <v>45</v>
      </c>
      <c r="B55" s="5" t="s">
        <v>85</v>
      </c>
      <c r="C55" s="5"/>
      <c r="D55" s="5"/>
      <c r="E55" s="5"/>
    </row>
    <row r="56" spans="1:5" ht="15.75">
      <c r="A56" s="6">
        <f>+A55+1</f>
        <v>46</v>
      </c>
      <c r="B56" s="5" t="s">
        <v>86</v>
      </c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7" ht="15.75">
      <c r="A61" s="5"/>
      <c r="B61" s="5"/>
      <c r="C61" s="5"/>
      <c r="D61" s="5"/>
      <c r="E61" s="5"/>
      <c r="G61" s="2" t="s">
        <v>87</v>
      </c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  <row r="180" spans="1:5" ht="15.75">
      <c r="A180" s="5"/>
      <c r="B180" s="5"/>
      <c r="C180" s="5"/>
      <c r="D180" s="5"/>
      <c r="E180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9.140625" style="13" customWidth="1"/>
    <col min="2" max="2" width="5.00390625" style="13" customWidth="1"/>
    <col min="3" max="3" width="31.28125" style="13" bestFit="1" customWidth="1"/>
    <col min="4" max="5" width="11.7109375" style="13" customWidth="1"/>
    <col min="6" max="6" width="11.140625" style="13" customWidth="1"/>
    <col min="7" max="7" width="9.7109375" style="13" customWidth="1"/>
    <col min="8" max="8" width="9.57421875" style="13" customWidth="1"/>
    <col min="9" max="16384" width="9.140625" style="13" customWidth="1"/>
  </cols>
  <sheetData>
    <row r="1" spans="2:8" ht="15" customHeight="1">
      <c r="B1" s="1694" t="s">
        <v>413</v>
      </c>
      <c r="C1" s="1695"/>
      <c r="D1" s="1695"/>
      <c r="E1" s="1695"/>
      <c r="F1" s="1695"/>
      <c r="G1" s="1696"/>
      <c r="H1" s="1696"/>
    </row>
    <row r="2" spans="2:8" ht="15" customHeight="1">
      <c r="B2" s="1706" t="s">
        <v>974</v>
      </c>
      <c r="C2" s="1707"/>
      <c r="D2" s="1707"/>
      <c r="E2" s="1707"/>
      <c r="F2" s="1707"/>
      <c r="G2" s="1708"/>
      <c r="H2" s="1708"/>
    </row>
    <row r="3" spans="2:8" ht="15" customHeight="1" thickBot="1">
      <c r="B3" s="1709" t="s">
        <v>88</v>
      </c>
      <c r="C3" s="1710"/>
      <c r="D3" s="1710"/>
      <c r="E3" s="1710"/>
      <c r="F3" s="1710"/>
      <c r="G3" s="1711"/>
      <c r="H3" s="1711"/>
    </row>
    <row r="4" spans="2:8" ht="15" customHeight="1" thickTop="1">
      <c r="B4" s="1195"/>
      <c r="C4" s="1194"/>
      <c r="D4" s="1712" t="str">
        <f>'X-India'!D4:F4</f>
        <v>Three Months</v>
      </c>
      <c r="E4" s="1712"/>
      <c r="F4" s="1712"/>
      <c r="G4" s="1713" t="s">
        <v>788</v>
      </c>
      <c r="H4" s="1714"/>
    </row>
    <row r="5" spans="2:8" ht="15" customHeight="1">
      <c r="B5" s="1193"/>
      <c r="C5" s="1192"/>
      <c r="D5" s="1191" t="s">
        <v>19</v>
      </c>
      <c r="E5" s="1191" t="s">
        <v>23</v>
      </c>
      <c r="F5" s="1191" t="s">
        <v>953</v>
      </c>
      <c r="G5" s="1191" t="s">
        <v>23</v>
      </c>
      <c r="H5" s="1190" t="s">
        <v>953</v>
      </c>
    </row>
    <row r="6" spans="2:8" ht="15" customHeight="1">
      <c r="B6" s="1168"/>
      <c r="C6" s="1162" t="s">
        <v>973</v>
      </c>
      <c r="D6" s="1162">
        <v>163.315733</v>
      </c>
      <c r="E6" s="1162">
        <v>257.475061</v>
      </c>
      <c r="F6" s="1162">
        <v>219.37961299999995</v>
      </c>
      <c r="G6" s="1189">
        <v>57.65478087772473</v>
      </c>
      <c r="H6" s="1160">
        <v>-14.795781716505758</v>
      </c>
    </row>
    <row r="7" spans="2:8" ht="15" customHeight="1">
      <c r="B7" s="1167">
        <v>1</v>
      </c>
      <c r="C7" s="1166" t="s">
        <v>972</v>
      </c>
      <c r="D7" s="1165">
        <v>14.012522</v>
      </c>
      <c r="E7" s="1165">
        <v>0.8871290000000001</v>
      </c>
      <c r="F7" s="1165">
        <v>0.072338</v>
      </c>
      <c r="G7" s="1187">
        <v>-93.66902688894976</v>
      </c>
      <c r="H7" s="1164">
        <v>-91.84583076418424</v>
      </c>
    </row>
    <row r="8" spans="2:8" ht="15" customHeight="1">
      <c r="B8" s="1167">
        <v>2</v>
      </c>
      <c r="C8" s="1166" t="s">
        <v>971</v>
      </c>
      <c r="D8" s="1165">
        <v>0</v>
      </c>
      <c r="E8" s="1165">
        <v>0</v>
      </c>
      <c r="F8" s="1165">
        <v>0</v>
      </c>
      <c r="G8" s="1188" t="s">
        <v>3</v>
      </c>
      <c r="H8" s="1164" t="s">
        <v>3</v>
      </c>
    </row>
    <row r="9" spans="2:8" ht="15" customHeight="1">
      <c r="B9" s="1167">
        <v>3</v>
      </c>
      <c r="C9" s="1166" t="s">
        <v>970</v>
      </c>
      <c r="D9" s="1165">
        <v>36.014358</v>
      </c>
      <c r="E9" s="1165">
        <v>51.04105</v>
      </c>
      <c r="F9" s="1165">
        <v>96.920829</v>
      </c>
      <c r="G9" s="1187">
        <v>41.72417012126107</v>
      </c>
      <c r="H9" s="1164">
        <v>89.88799995297902</v>
      </c>
    </row>
    <row r="10" spans="2:8" ht="15" customHeight="1">
      <c r="B10" s="1167">
        <v>4</v>
      </c>
      <c r="C10" s="1166" t="s">
        <v>935</v>
      </c>
      <c r="D10" s="1165">
        <v>0</v>
      </c>
      <c r="E10" s="1165">
        <v>0</v>
      </c>
      <c r="F10" s="1165">
        <v>0</v>
      </c>
      <c r="G10" s="1187" t="s">
        <v>3</v>
      </c>
      <c r="H10" s="1164" t="s">
        <v>3</v>
      </c>
    </row>
    <row r="11" spans="2:8" ht="15" customHeight="1">
      <c r="B11" s="1167">
        <v>5</v>
      </c>
      <c r="C11" s="1166" t="s">
        <v>969</v>
      </c>
      <c r="D11" s="1165">
        <v>1.3927329999999998</v>
      </c>
      <c r="E11" s="1165">
        <v>4.39859</v>
      </c>
      <c r="F11" s="1165">
        <v>4.449267</v>
      </c>
      <c r="G11" s="1187" t="s">
        <v>3</v>
      </c>
      <c r="H11" s="1164">
        <v>1.1521192018351059</v>
      </c>
    </row>
    <row r="12" spans="2:8" ht="15" customHeight="1">
      <c r="B12" s="1167">
        <v>6</v>
      </c>
      <c r="C12" s="1166" t="s">
        <v>968</v>
      </c>
      <c r="D12" s="1165">
        <v>0</v>
      </c>
      <c r="E12" s="1165">
        <v>0.074141</v>
      </c>
      <c r="F12" s="1165">
        <v>0</v>
      </c>
      <c r="G12" s="1187" t="s">
        <v>3</v>
      </c>
      <c r="H12" s="1164" t="s">
        <v>3</v>
      </c>
    </row>
    <row r="13" spans="2:8" ht="15" customHeight="1">
      <c r="B13" s="1167">
        <v>7</v>
      </c>
      <c r="C13" s="1166" t="s">
        <v>967</v>
      </c>
      <c r="D13" s="1165">
        <v>0</v>
      </c>
      <c r="E13" s="1165">
        <v>0</v>
      </c>
      <c r="F13" s="1165">
        <v>0</v>
      </c>
      <c r="G13" s="1187" t="s">
        <v>3</v>
      </c>
      <c r="H13" s="1164" t="s">
        <v>3</v>
      </c>
    </row>
    <row r="14" spans="2:8" ht="15" customHeight="1">
      <c r="B14" s="1167">
        <v>8</v>
      </c>
      <c r="C14" s="1166" t="s">
        <v>924</v>
      </c>
      <c r="D14" s="1165">
        <v>9.806151</v>
      </c>
      <c r="E14" s="1165">
        <v>11.717776</v>
      </c>
      <c r="F14" s="1165">
        <v>0</v>
      </c>
      <c r="G14" s="1187">
        <v>19.494141993122497</v>
      </c>
      <c r="H14" s="1164" t="s">
        <v>3</v>
      </c>
    </row>
    <row r="15" spans="2:8" ht="15" customHeight="1">
      <c r="B15" s="1167">
        <v>9</v>
      </c>
      <c r="C15" s="1166" t="s">
        <v>966</v>
      </c>
      <c r="D15" s="1165">
        <v>2.5096230000000004</v>
      </c>
      <c r="E15" s="1165">
        <v>13.145858</v>
      </c>
      <c r="F15" s="1165">
        <v>18.995733</v>
      </c>
      <c r="G15" s="1187">
        <v>423.8180396019641</v>
      </c>
      <c r="H15" s="1164" t="s">
        <v>3</v>
      </c>
    </row>
    <row r="16" spans="2:8" ht="15" customHeight="1">
      <c r="B16" s="1167">
        <v>10</v>
      </c>
      <c r="C16" s="1166" t="s">
        <v>920</v>
      </c>
      <c r="D16" s="1165">
        <v>22.234352</v>
      </c>
      <c r="E16" s="1165">
        <v>4.785880000000001</v>
      </c>
      <c r="F16" s="1165">
        <v>10.317317</v>
      </c>
      <c r="G16" s="1187">
        <v>-78.47528904822592</v>
      </c>
      <c r="H16" s="1164">
        <v>115.57826355863492</v>
      </c>
    </row>
    <row r="17" spans="2:8" ht="15" customHeight="1">
      <c r="B17" s="1167">
        <v>11</v>
      </c>
      <c r="C17" s="1166" t="s">
        <v>965</v>
      </c>
      <c r="D17" s="1165">
        <v>8.895196</v>
      </c>
      <c r="E17" s="1165">
        <v>22.716424</v>
      </c>
      <c r="F17" s="1165">
        <v>3.219756</v>
      </c>
      <c r="G17" s="1187">
        <v>155.37856613839648</v>
      </c>
      <c r="H17" s="1164" t="s">
        <v>3</v>
      </c>
    </row>
    <row r="18" spans="2:8" ht="15" customHeight="1">
      <c r="B18" s="1167">
        <v>12</v>
      </c>
      <c r="C18" s="1166" t="s">
        <v>964</v>
      </c>
      <c r="D18" s="1165">
        <v>0.49985</v>
      </c>
      <c r="E18" s="1165">
        <v>0.13905</v>
      </c>
      <c r="F18" s="1165">
        <v>0</v>
      </c>
      <c r="G18" s="1187">
        <v>-72.1816544963489</v>
      </c>
      <c r="H18" s="1164" t="s">
        <v>3</v>
      </c>
    </row>
    <row r="19" spans="2:8" ht="15" customHeight="1">
      <c r="B19" s="1167">
        <v>13</v>
      </c>
      <c r="C19" s="1166" t="s">
        <v>963</v>
      </c>
      <c r="D19" s="1165">
        <v>0</v>
      </c>
      <c r="E19" s="1165">
        <v>10.122132</v>
      </c>
      <c r="F19" s="1165">
        <v>0</v>
      </c>
      <c r="G19" s="1187" t="s">
        <v>3</v>
      </c>
      <c r="H19" s="1164" t="s">
        <v>3</v>
      </c>
    </row>
    <row r="20" spans="2:8" ht="15" customHeight="1">
      <c r="B20" s="1167">
        <v>14</v>
      </c>
      <c r="C20" s="1166" t="s">
        <v>962</v>
      </c>
      <c r="D20" s="1165">
        <v>1.4053300000000002</v>
      </c>
      <c r="E20" s="1165">
        <v>1.63744</v>
      </c>
      <c r="F20" s="1165">
        <v>0</v>
      </c>
      <c r="G20" s="1187">
        <v>16.516405399443528</v>
      </c>
      <c r="H20" s="1164" t="s">
        <v>3</v>
      </c>
    </row>
    <row r="21" spans="2:8" ht="15" customHeight="1">
      <c r="B21" s="1167">
        <v>15</v>
      </c>
      <c r="C21" s="1166" t="s">
        <v>961</v>
      </c>
      <c r="D21" s="1165">
        <v>34.990995</v>
      </c>
      <c r="E21" s="1165">
        <v>102.522294</v>
      </c>
      <c r="F21" s="1165">
        <v>22.969564</v>
      </c>
      <c r="G21" s="1187">
        <v>192.99622374270865</v>
      </c>
      <c r="H21" s="1164">
        <v>-77.59554229248909</v>
      </c>
    </row>
    <row r="22" spans="2:8" ht="15" customHeight="1">
      <c r="B22" s="1167">
        <v>16</v>
      </c>
      <c r="C22" s="1166" t="s">
        <v>960</v>
      </c>
      <c r="D22" s="1165">
        <v>1.658965</v>
      </c>
      <c r="E22" s="1165">
        <v>6.978478000000001</v>
      </c>
      <c r="F22" s="1165">
        <v>2.247482</v>
      </c>
      <c r="G22" s="1187">
        <v>320.6525152730769</v>
      </c>
      <c r="H22" s="1164">
        <v>-67.79409493015527</v>
      </c>
    </row>
    <row r="23" spans="2:8" ht="15" customHeight="1">
      <c r="B23" s="1167">
        <v>17</v>
      </c>
      <c r="C23" s="1166" t="s">
        <v>959</v>
      </c>
      <c r="D23" s="1165">
        <v>0</v>
      </c>
      <c r="E23" s="1165">
        <v>0</v>
      </c>
      <c r="F23" s="1165">
        <v>0</v>
      </c>
      <c r="G23" s="1187" t="s">
        <v>3</v>
      </c>
      <c r="H23" s="1164" t="s">
        <v>3</v>
      </c>
    </row>
    <row r="24" spans="2:8" ht="15" customHeight="1">
      <c r="B24" s="1167">
        <v>18</v>
      </c>
      <c r="C24" s="1166" t="s">
        <v>958</v>
      </c>
      <c r="D24" s="1165">
        <v>15.556865</v>
      </c>
      <c r="E24" s="1165">
        <v>0</v>
      </c>
      <c r="F24" s="1165">
        <v>0</v>
      </c>
      <c r="G24" s="1187">
        <v>-100</v>
      </c>
      <c r="H24" s="1164" t="s">
        <v>3</v>
      </c>
    </row>
    <row r="25" spans="2:8" ht="15" customHeight="1">
      <c r="B25" s="1167">
        <v>19</v>
      </c>
      <c r="C25" s="1166" t="s">
        <v>957</v>
      </c>
      <c r="D25" s="1165">
        <v>14.338793</v>
      </c>
      <c r="E25" s="1165">
        <v>27.308819</v>
      </c>
      <c r="F25" s="1165">
        <v>60.187326999999996</v>
      </c>
      <c r="G25" s="1187">
        <v>90.45409889102939</v>
      </c>
      <c r="H25" s="1164">
        <v>120.39520273652258</v>
      </c>
    </row>
    <row r="26" spans="2:8" ht="15" customHeight="1">
      <c r="B26" s="1186"/>
      <c r="C26" s="1162" t="s">
        <v>956</v>
      </c>
      <c r="D26" s="1185">
        <v>296.72841700000004</v>
      </c>
      <c r="E26" s="1185">
        <v>631.477433</v>
      </c>
      <c r="F26" s="1185">
        <v>78.58361100000002</v>
      </c>
      <c r="G26" s="1184">
        <v>112.81326520203149</v>
      </c>
      <c r="H26" s="1183">
        <v>-87.55559472225826</v>
      </c>
    </row>
    <row r="27" spans="2:8" ht="15" customHeight="1" thickBot="1">
      <c r="B27" s="1182"/>
      <c r="C27" s="1181" t="s">
        <v>955</v>
      </c>
      <c r="D27" s="1180">
        <v>460.04415</v>
      </c>
      <c r="E27" s="1180">
        <v>888.952494</v>
      </c>
      <c r="F27" s="1180">
        <v>297.96322399999997</v>
      </c>
      <c r="G27" s="1179">
        <v>93.23199610298272</v>
      </c>
      <c r="H27" s="1178">
        <v>-66.48153573884906</v>
      </c>
    </row>
    <row r="28" spans="2:8" ht="15" customHeight="1" thickTop="1">
      <c r="B28" s="1177" t="s">
        <v>897</v>
      </c>
      <c r="C28" s="1176"/>
      <c r="D28" s="1176"/>
      <c r="E28" s="1176"/>
      <c r="F28" s="1176"/>
      <c r="G28" s="1176"/>
      <c r="H28" s="1176"/>
    </row>
    <row r="29" spans="2:8" ht="15" customHeight="1">
      <c r="B29" s="1149"/>
      <c r="C29" s="1149"/>
      <c r="D29" s="1149"/>
      <c r="E29" s="1149"/>
      <c r="F29" s="1149"/>
      <c r="G29" s="1149"/>
      <c r="H29" s="114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4.00390625" style="13" customWidth="1"/>
    <col min="2" max="2" width="6.00390625" style="13" customWidth="1"/>
    <col min="3" max="3" width="24.8515625" style="13" bestFit="1" customWidth="1"/>
    <col min="4" max="8" width="10.7109375" style="13" customWidth="1"/>
    <col min="9" max="16384" width="9.140625" style="13" customWidth="1"/>
  </cols>
  <sheetData>
    <row r="1" spans="2:8" ht="15" customHeight="1">
      <c r="B1" s="1715" t="s">
        <v>456</v>
      </c>
      <c r="C1" s="1715"/>
      <c r="D1" s="1715"/>
      <c r="E1" s="1715"/>
      <c r="F1" s="1715"/>
      <c r="G1" s="1715"/>
      <c r="H1" s="1715"/>
    </row>
    <row r="2" spans="2:8" ht="15" customHeight="1">
      <c r="B2" s="1716" t="s">
        <v>980</v>
      </c>
      <c r="C2" s="1716"/>
      <c r="D2" s="1716"/>
      <c r="E2" s="1716"/>
      <c r="F2" s="1716"/>
      <c r="G2" s="1716"/>
      <c r="H2" s="1716"/>
    </row>
    <row r="3" spans="2:8" ht="15" customHeight="1" thickBot="1">
      <c r="B3" s="1717" t="s">
        <v>88</v>
      </c>
      <c r="C3" s="1717"/>
      <c r="D3" s="1717"/>
      <c r="E3" s="1717"/>
      <c r="F3" s="1717"/>
      <c r="G3" s="1717"/>
      <c r="H3" s="1717"/>
    </row>
    <row r="4" spans="2:8" ht="15" customHeight="1" thickTop="1">
      <c r="B4" s="1222"/>
      <c r="C4" s="1221"/>
      <c r="D4" s="1718" t="str">
        <f>'X-India'!D4:F4</f>
        <v>Three Months</v>
      </c>
      <c r="E4" s="1718"/>
      <c r="F4" s="1718"/>
      <c r="G4" s="1719" t="s">
        <v>788</v>
      </c>
      <c r="H4" s="1720"/>
    </row>
    <row r="5" spans="2:8" ht="15" customHeight="1">
      <c r="B5" s="1220"/>
      <c r="C5" s="1219"/>
      <c r="D5" s="1218" t="s">
        <v>19</v>
      </c>
      <c r="E5" s="1218" t="s">
        <v>23</v>
      </c>
      <c r="F5" s="1218" t="s">
        <v>953</v>
      </c>
      <c r="G5" s="1218" t="s">
        <v>23</v>
      </c>
      <c r="H5" s="1217" t="s">
        <v>25</v>
      </c>
    </row>
    <row r="6" spans="2:8" ht="15" customHeight="1">
      <c r="B6" s="1207"/>
      <c r="C6" s="1206" t="s">
        <v>952</v>
      </c>
      <c r="D6" s="1206">
        <v>4895.946693</v>
      </c>
      <c r="E6" s="1216">
        <v>4648.539331999999</v>
      </c>
      <c r="F6" s="1216">
        <v>4920.338860000001</v>
      </c>
      <c r="G6" s="1215">
        <v>-5.053309942155465</v>
      </c>
      <c r="H6" s="1203">
        <v>5.846987808169459</v>
      </c>
    </row>
    <row r="7" spans="2:8" ht="15" customHeight="1">
      <c r="B7" s="1212">
        <v>1</v>
      </c>
      <c r="C7" s="1211" t="s">
        <v>979</v>
      </c>
      <c r="D7" s="1211">
        <v>29.211871000000002</v>
      </c>
      <c r="E7" s="1210">
        <v>26.098380000000002</v>
      </c>
      <c r="F7" s="1210">
        <v>23.939978</v>
      </c>
      <c r="G7" s="1209">
        <v>-10.658307370999964</v>
      </c>
      <c r="H7" s="1208">
        <v>-8.270252789636757</v>
      </c>
    </row>
    <row r="8" spans="2:8" ht="15" customHeight="1">
      <c r="B8" s="1212">
        <v>2</v>
      </c>
      <c r="C8" s="1211" t="s">
        <v>935</v>
      </c>
      <c r="D8" s="1211">
        <v>10.812971</v>
      </c>
      <c r="E8" s="1210">
        <v>1.7241840000000002</v>
      </c>
      <c r="F8" s="1210">
        <v>59.931472</v>
      </c>
      <c r="G8" s="1209">
        <v>-84.05448419310474</v>
      </c>
      <c r="H8" s="1208" t="s">
        <v>3</v>
      </c>
    </row>
    <row r="9" spans="2:8" ht="15" customHeight="1">
      <c r="B9" s="1212">
        <v>3</v>
      </c>
      <c r="C9" s="1211" t="s">
        <v>967</v>
      </c>
      <c r="D9" s="1211">
        <v>60.26759800000001</v>
      </c>
      <c r="E9" s="1210">
        <v>65.891296</v>
      </c>
      <c r="F9" s="1210">
        <v>72.152805</v>
      </c>
      <c r="G9" s="1209">
        <v>9.331213100611691</v>
      </c>
      <c r="H9" s="1208">
        <v>9.502786225361248</v>
      </c>
    </row>
    <row r="10" spans="2:8" ht="15" customHeight="1">
      <c r="B10" s="1212">
        <v>4</v>
      </c>
      <c r="C10" s="1211" t="s">
        <v>978</v>
      </c>
      <c r="D10" s="1211">
        <v>0</v>
      </c>
      <c r="E10" s="1210">
        <v>0</v>
      </c>
      <c r="F10" s="1210">
        <v>0</v>
      </c>
      <c r="G10" s="1214" t="s">
        <v>3</v>
      </c>
      <c r="H10" s="1213" t="s">
        <v>3</v>
      </c>
    </row>
    <row r="11" spans="2:8" ht="15" customHeight="1">
      <c r="B11" s="1212">
        <v>5</v>
      </c>
      <c r="C11" s="1211" t="s">
        <v>920</v>
      </c>
      <c r="D11" s="1211">
        <v>698.1900169999999</v>
      </c>
      <c r="E11" s="1210">
        <v>588.2847019999999</v>
      </c>
      <c r="F11" s="1210">
        <v>805.1399200000001</v>
      </c>
      <c r="G11" s="1209">
        <v>-15.74146182614352</v>
      </c>
      <c r="H11" s="1208">
        <v>36.862290870858004</v>
      </c>
    </row>
    <row r="12" spans="2:8" ht="15" customHeight="1">
      <c r="B12" s="1212">
        <v>6</v>
      </c>
      <c r="C12" s="1211" t="s">
        <v>917</v>
      </c>
      <c r="D12" s="1211">
        <v>359.433405</v>
      </c>
      <c r="E12" s="1210">
        <v>584.222384</v>
      </c>
      <c r="F12" s="1210">
        <v>148.482471</v>
      </c>
      <c r="G12" s="1209">
        <v>62.53981290358922</v>
      </c>
      <c r="H12" s="1208">
        <v>-74.58459739536443</v>
      </c>
    </row>
    <row r="13" spans="2:8" ht="15" customHeight="1">
      <c r="B13" s="1212">
        <v>7</v>
      </c>
      <c r="C13" s="1211" t="s">
        <v>965</v>
      </c>
      <c r="D13" s="1211">
        <v>1195.817624</v>
      </c>
      <c r="E13" s="1210">
        <v>1200.7806</v>
      </c>
      <c r="F13" s="1210">
        <v>1374.54816</v>
      </c>
      <c r="G13" s="1209">
        <v>0.41502783538169297</v>
      </c>
      <c r="H13" s="1208">
        <v>14.471216473683882</v>
      </c>
    </row>
    <row r="14" spans="2:8" ht="15" customHeight="1">
      <c r="B14" s="1212">
        <v>8</v>
      </c>
      <c r="C14" s="1211" t="s">
        <v>964</v>
      </c>
      <c r="D14" s="1211">
        <v>97.579369</v>
      </c>
      <c r="E14" s="1210">
        <v>57.961043000000004</v>
      </c>
      <c r="F14" s="1210">
        <v>74.832379</v>
      </c>
      <c r="G14" s="1209">
        <v>-40.6011295276976</v>
      </c>
      <c r="H14" s="1208">
        <v>29.10806142670691</v>
      </c>
    </row>
    <row r="15" spans="2:8" ht="15" customHeight="1">
      <c r="B15" s="1212">
        <v>9</v>
      </c>
      <c r="C15" s="1211" t="s">
        <v>977</v>
      </c>
      <c r="D15" s="1211">
        <v>33.708746000000005</v>
      </c>
      <c r="E15" s="1210">
        <v>29.113773</v>
      </c>
      <c r="F15" s="1210">
        <v>52.370311</v>
      </c>
      <c r="G15" s="1209">
        <v>-13.631397026753845</v>
      </c>
      <c r="H15" s="1208">
        <v>79.88156670727633</v>
      </c>
    </row>
    <row r="16" spans="2:8" ht="15" customHeight="1">
      <c r="B16" s="1212">
        <v>10</v>
      </c>
      <c r="C16" s="1211" t="s">
        <v>961</v>
      </c>
      <c r="D16" s="1211">
        <v>184.915687</v>
      </c>
      <c r="E16" s="1210">
        <v>166.214857</v>
      </c>
      <c r="F16" s="1210">
        <v>93.644295</v>
      </c>
      <c r="G16" s="1209">
        <v>-10.11316579106672</v>
      </c>
      <c r="H16" s="1208">
        <v>-43.660695144718616</v>
      </c>
    </row>
    <row r="17" spans="2:8" ht="15" customHeight="1">
      <c r="B17" s="1212">
        <v>11</v>
      </c>
      <c r="C17" s="1211" t="s">
        <v>960</v>
      </c>
      <c r="D17" s="1211">
        <v>78.18903499999999</v>
      </c>
      <c r="E17" s="1210">
        <v>81.620661</v>
      </c>
      <c r="F17" s="1210">
        <v>58.89349299999999</v>
      </c>
      <c r="G17" s="1209">
        <v>4.388883940056317</v>
      </c>
      <c r="H17" s="1208">
        <v>-27.844871288165635</v>
      </c>
    </row>
    <row r="18" spans="2:8" ht="15" customHeight="1">
      <c r="B18" s="1212">
        <v>12</v>
      </c>
      <c r="C18" s="1211" t="s">
        <v>976</v>
      </c>
      <c r="D18" s="1211">
        <v>2147.82037</v>
      </c>
      <c r="E18" s="1210">
        <v>1846.6274519999997</v>
      </c>
      <c r="F18" s="1210">
        <v>2156.403576</v>
      </c>
      <c r="G18" s="1209">
        <v>-14.023189378728176</v>
      </c>
      <c r="H18" s="1208">
        <v>16.77523658951867</v>
      </c>
    </row>
    <row r="19" spans="2:8" ht="15" customHeight="1">
      <c r="B19" s="1207"/>
      <c r="C19" s="1206" t="s">
        <v>900</v>
      </c>
      <c r="D19" s="1206">
        <v>3217.1033425</v>
      </c>
      <c r="E19" s="1205">
        <v>3433.5075560000005</v>
      </c>
      <c r="F19" s="1205">
        <v>2896.374381999999</v>
      </c>
      <c r="G19" s="1204">
        <v>6.725680984151296</v>
      </c>
      <c r="H19" s="1203">
        <v>-15.64386171398894</v>
      </c>
    </row>
    <row r="20" spans="2:8" ht="15" customHeight="1" thickBot="1">
      <c r="B20" s="1202"/>
      <c r="C20" s="1201" t="s">
        <v>975</v>
      </c>
      <c r="D20" s="1201">
        <v>8113.0080118</v>
      </c>
      <c r="E20" s="1201">
        <v>8082.046888</v>
      </c>
      <c r="F20" s="1201">
        <v>7816.713242</v>
      </c>
      <c r="G20" s="1200">
        <v>-0.38250861015347937</v>
      </c>
      <c r="H20" s="1199">
        <v>-3.283000577415109</v>
      </c>
    </row>
    <row r="21" ht="13.5" thickTop="1">
      <c r="B21" s="13" t="s">
        <v>897</v>
      </c>
    </row>
    <row r="23" spans="4:5" ht="12.75">
      <c r="D23" s="1198"/>
      <c r="E23" s="1197"/>
    </row>
    <row r="24" spans="4:6" ht="12.75">
      <c r="D24" s="1196"/>
      <c r="E24" s="1196"/>
      <c r="F24" s="1196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D5" sqref="D1:H16384"/>
    </sheetView>
  </sheetViews>
  <sheetFormatPr defaultColWidth="9.140625" defaultRowHeight="15"/>
  <cols>
    <col min="1" max="1" width="9.140625" style="13" customWidth="1"/>
    <col min="2" max="2" width="6.140625" style="13" customWidth="1"/>
    <col min="3" max="3" width="29.421875" style="13" bestFit="1" customWidth="1"/>
    <col min="4" max="6" width="11.7109375" style="13" customWidth="1"/>
    <col min="7" max="7" width="9.00390625" style="13" customWidth="1"/>
    <col min="8" max="20" width="8.421875" style="13" customWidth="1"/>
    <col min="21" max="22" width="9.140625" style="13" customWidth="1"/>
    <col min="23" max="23" width="16.8515625" style="13" bestFit="1" customWidth="1"/>
    <col min="24" max="16384" width="9.140625" style="13" customWidth="1"/>
  </cols>
  <sheetData>
    <row r="1" spans="2:20" ht="12.75">
      <c r="B1" s="1715" t="s">
        <v>1056</v>
      </c>
      <c r="C1" s="1715"/>
      <c r="D1" s="1715"/>
      <c r="E1" s="1715"/>
      <c r="F1" s="1715"/>
      <c r="G1" s="1715"/>
      <c r="H1" s="1715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</row>
    <row r="2" spans="2:20" ht="15" customHeight="1">
      <c r="B2" s="1721" t="s">
        <v>47</v>
      </c>
      <c r="C2" s="1721"/>
      <c r="D2" s="1721"/>
      <c r="E2" s="1721"/>
      <c r="F2" s="1721"/>
      <c r="G2" s="1721"/>
      <c r="H2" s="1721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</row>
    <row r="3" spans="2:20" ht="15" customHeight="1" thickBot="1">
      <c r="B3" s="1722" t="s">
        <v>88</v>
      </c>
      <c r="C3" s="1722"/>
      <c r="D3" s="1722"/>
      <c r="E3" s="1722"/>
      <c r="F3" s="1722"/>
      <c r="G3" s="1722"/>
      <c r="H3" s="1722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</row>
    <row r="4" spans="2:20" ht="15" customHeight="1" thickTop="1">
      <c r="B4" s="1250"/>
      <c r="C4" s="1249"/>
      <c r="D4" s="1723" t="str">
        <f>'X-India'!D4:F4</f>
        <v>Three Months</v>
      </c>
      <c r="E4" s="1723"/>
      <c r="F4" s="1723"/>
      <c r="G4" s="1724" t="s">
        <v>788</v>
      </c>
      <c r="H4" s="1725"/>
      <c r="I4" s="1248"/>
      <c r="J4" s="1248"/>
      <c r="K4" s="1248"/>
      <c r="L4" s="1248"/>
      <c r="M4" s="1248"/>
      <c r="N4" s="1248"/>
      <c r="O4" s="1248"/>
      <c r="P4" s="1248"/>
      <c r="Q4" s="1248"/>
      <c r="R4" s="1248"/>
      <c r="S4" s="1248"/>
      <c r="T4" s="1248"/>
    </row>
    <row r="5" spans="2:20" ht="15" customHeight="1">
      <c r="B5" s="1247"/>
      <c r="C5" s="1246"/>
      <c r="D5" s="1245" t="s">
        <v>19</v>
      </c>
      <c r="E5" s="1245" t="s">
        <v>23</v>
      </c>
      <c r="F5" s="1245" t="s">
        <v>953</v>
      </c>
      <c r="G5" s="1245" t="s">
        <v>23</v>
      </c>
      <c r="H5" s="1244" t="s">
        <v>25</v>
      </c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</row>
    <row r="6" spans="2:20" ht="15" customHeight="1">
      <c r="B6" s="1242"/>
      <c r="C6" s="1241" t="s">
        <v>952</v>
      </c>
      <c r="D6" s="1240">
        <v>78902.87761000001</v>
      </c>
      <c r="E6" s="1240">
        <v>96404.57554899999</v>
      </c>
      <c r="F6" s="1240">
        <v>62045.76245999999</v>
      </c>
      <c r="G6" s="1230">
        <v>22.181317677039743</v>
      </c>
      <c r="H6" s="1229">
        <v>-35.64023065641348</v>
      </c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/>
    </row>
    <row r="7" spans="2:20" ht="15" customHeight="1">
      <c r="B7" s="1239">
        <v>1</v>
      </c>
      <c r="C7" s="1238" t="s">
        <v>1020</v>
      </c>
      <c r="D7" s="1237">
        <v>1955.802876</v>
      </c>
      <c r="E7" s="1237">
        <v>2485.0594849999998</v>
      </c>
      <c r="F7" s="1237">
        <v>1425.269355</v>
      </c>
      <c r="G7" s="1236">
        <v>27.06083601239166</v>
      </c>
      <c r="H7" s="1235">
        <v>-42.64646928562355</v>
      </c>
      <c r="I7" s="1234"/>
      <c r="J7" s="1234"/>
      <c r="K7" s="1234"/>
      <c r="L7" s="1234"/>
      <c r="M7" s="1234"/>
      <c r="N7" s="1234"/>
      <c r="O7" s="1234"/>
      <c r="P7" s="1234"/>
      <c r="Q7" s="1234"/>
      <c r="R7" s="1234"/>
      <c r="S7" s="1234"/>
      <c r="T7" s="1234"/>
    </row>
    <row r="8" spans="2:26" ht="15" customHeight="1">
      <c r="B8" s="1239">
        <v>2</v>
      </c>
      <c r="C8" s="1238" t="s">
        <v>1018</v>
      </c>
      <c r="D8" s="1237">
        <v>478.189542</v>
      </c>
      <c r="E8" s="1237">
        <v>631.999464</v>
      </c>
      <c r="F8" s="1237">
        <v>515.907347</v>
      </c>
      <c r="G8" s="1236">
        <v>32.16505349671576</v>
      </c>
      <c r="H8" s="1235">
        <v>-18.36902143322071</v>
      </c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W8" s="1238" t="s">
        <v>1004</v>
      </c>
      <c r="X8" s="13">
        <v>3374.433478</v>
      </c>
      <c r="Y8" s="13">
        <v>6592.159254999999</v>
      </c>
      <c r="Z8" s="13">
        <v>8512.235342</v>
      </c>
    </row>
    <row r="9" spans="2:26" ht="15" customHeight="1">
      <c r="B9" s="1239">
        <v>3</v>
      </c>
      <c r="C9" s="1238" t="s">
        <v>1019</v>
      </c>
      <c r="D9" s="1237">
        <v>999.7205259999998</v>
      </c>
      <c r="E9" s="1237">
        <v>1350.316205</v>
      </c>
      <c r="F9" s="1237">
        <v>672.826176</v>
      </c>
      <c r="G9" s="1236">
        <v>35.06936887679751</v>
      </c>
      <c r="H9" s="1235">
        <v>-50.17269484668593</v>
      </c>
      <c r="I9" s="1234"/>
      <c r="J9" s="1234"/>
      <c r="K9" s="1234"/>
      <c r="L9" s="1234"/>
      <c r="M9" s="1234"/>
      <c r="N9" s="1234"/>
      <c r="O9" s="1234"/>
      <c r="P9" s="1234"/>
      <c r="Q9" s="1234"/>
      <c r="R9" s="1234"/>
      <c r="S9" s="1234"/>
      <c r="T9" s="1234"/>
      <c r="W9" s="13" t="s">
        <v>1018</v>
      </c>
      <c r="X9" s="13">
        <v>1021.8463490000001</v>
      </c>
      <c r="Y9" s="13">
        <v>1172.9670520000002</v>
      </c>
      <c r="Z9" s="13">
        <v>1983.2649170000002</v>
      </c>
    </row>
    <row r="10" spans="2:26" ht="15" customHeight="1">
      <c r="B10" s="1239">
        <v>4</v>
      </c>
      <c r="C10" s="1238" t="s">
        <v>1017</v>
      </c>
      <c r="D10" s="1237">
        <v>25.513114</v>
      </c>
      <c r="E10" s="1237">
        <v>223.025007</v>
      </c>
      <c r="F10" s="1237">
        <v>8.767767000000001</v>
      </c>
      <c r="G10" s="1236">
        <v>774.1583132501975</v>
      </c>
      <c r="H10" s="1235">
        <v>-96.06870677062685</v>
      </c>
      <c r="I10" s="1234"/>
      <c r="J10" s="1234"/>
      <c r="K10" s="1234"/>
      <c r="L10" s="1234"/>
      <c r="M10" s="1234"/>
      <c r="N10" s="1234"/>
      <c r="O10" s="1234"/>
      <c r="P10" s="1234"/>
      <c r="Q10" s="1234"/>
      <c r="R10" s="1234"/>
      <c r="S10" s="1234"/>
      <c r="T10" s="1234"/>
      <c r="W10" s="13" t="s">
        <v>1012</v>
      </c>
      <c r="X10" s="13">
        <v>1290.0760940000002</v>
      </c>
      <c r="Y10" s="13">
        <v>4417.751405</v>
      </c>
      <c r="Z10" s="13">
        <v>4929.188715</v>
      </c>
    </row>
    <row r="11" spans="2:26" ht="15" customHeight="1">
      <c r="B11" s="1239">
        <v>5</v>
      </c>
      <c r="C11" s="1238" t="s">
        <v>1016</v>
      </c>
      <c r="D11" s="1237">
        <v>257.234594</v>
      </c>
      <c r="E11" s="1237">
        <v>369.447582</v>
      </c>
      <c r="F11" s="1237">
        <v>283.86110099999996</v>
      </c>
      <c r="G11" s="1236">
        <v>43.622821586741935</v>
      </c>
      <c r="H11" s="1235">
        <v>-23.1660687929472</v>
      </c>
      <c r="I11" s="1234"/>
      <c r="J11" s="1234"/>
      <c r="K11" s="1234"/>
      <c r="L11" s="1234"/>
      <c r="M11" s="1234"/>
      <c r="N11" s="1234"/>
      <c r="O11" s="1234"/>
      <c r="P11" s="1234"/>
      <c r="Q11" s="1234"/>
      <c r="R11" s="1234"/>
      <c r="S11" s="1234"/>
      <c r="T11" s="1234"/>
      <c r="W11" s="13" t="s">
        <v>1001</v>
      </c>
      <c r="X11" s="13">
        <v>14419.625415</v>
      </c>
      <c r="Y11" s="13">
        <v>14481.437372</v>
      </c>
      <c r="Z11" s="13">
        <v>17657.955496</v>
      </c>
    </row>
    <row r="12" spans="2:26" ht="15" customHeight="1">
      <c r="B12" s="1239">
        <v>6</v>
      </c>
      <c r="C12" s="1238" t="s">
        <v>1015</v>
      </c>
      <c r="D12" s="1237">
        <v>1698.446417</v>
      </c>
      <c r="E12" s="1237">
        <v>2004.845223</v>
      </c>
      <c r="F12" s="1237">
        <v>981.546233</v>
      </c>
      <c r="G12" s="1236">
        <v>18.039945383805403</v>
      </c>
      <c r="H12" s="1235">
        <v>-51.041296268684576</v>
      </c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W12" s="13" t="s">
        <v>1000</v>
      </c>
      <c r="X12" s="13">
        <v>2678.225284</v>
      </c>
      <c r="Y12" s="13">
        <v>4548.39026</v>
      </c>
      <c r="Z12" s="13">
        <v>2749.112312</v>
      </c>
    </row>
    <row r="13" spans="2:20" ht="15" customHeight="1">
      <c r="B13" s="1239">
        <v>7</v>
      </c>
      <c r="C13" s="1238" t="s">
        <v>1014</v>
      </c>
      <c r="D13" s="1237">
        <v>1174.570316</v>
      </c>
      <c r="E13" s="1237">
        <v>43.605861</v>
      </c>
      <c r="F13" s="1237">
        <v>871.243448</v>
      </c>
      <c r="G13" s="1236">
        <v>-96.287505276951</v>
      </c>
      <c r="H13" s="1235" t="s">
        <v>3</v>
      </c>
      <c r="I13" s="1234"/>
      <c r="J13" s="1234"/>
      <c r="K13" s="1234"/>
      <c r="L13" s="1234"/>
      <c r="M13" s="1234"/>
      <c r="N13" s="1234"/>
      <c r="O13" s="1234"/>
      <c r="P13" s="1234"/>
      <c r="Q13" s="1234"/>
      <c r="R13" s="1234"/>
      <c r="S13" s="1234"/>
      <c r="T13" s="1234"/>
    </row>
    <row r="14" spans="2:26" ht="15" customHeight="1">
      <c r="B14" s="1239">
        <v>8</v>
      </c>
      <c r="C14" s="1238" t="s">
        <v>944</v>
      </c>
      <c r="D14" s="1237">
        <v>728.914537</v>
      </c>
      <c r="E14" s="1237">
        <v>805.418832</v>
      </c>
      <c r="F14" s="1237">
        <v>524.437824</v>
      </c>
      <c r="G14" s="1236">
        <v>10.495646761946787</v>
      </c>
      <c r="H14" s="1235">
        <v>-34.88632210179064</v>
      </c>
      <c r="I14" s="1234"/>
      <c r="J14" s="1234"/>
      <c r="K14" s="1234"/>
      <c r="L14" s="1234"/>
      <c r="M14" s="1234"/>
      <c r="N14" s="1234"/>
      <c r="O14" s="1234"/>
      <c r="P14" s="1234"/>
      <c r="Q14" s="1234"/>
      <c r="R14" s="1234"/>
      <c r="S14" s="1234"/>
      <c r="T14" s="1234"/>
      <c r="X14" s="1196">
        <f>SUM(X8:X12)</f>
        <v>22784.20662</v>
      </c>
      <c r="Y14" s="1196">
        <f>SUM(Y8:Y12)</f>
        <v>31212.705343999998</v>
      </c>
      <c r="Z14" s="1196">
        <f>SUM(Z8:Z12)</f>
        <v>35831.756782</v>
      </c>
    </row>
    <row r="15" spans="2:20" ht="15" customHeight="1">
      <c r="B15" s="1239">
        <v>9</v>
      </c>
      <c r="C15" s="1238" t="s">
        <v>1013</v>
      </c>
      <c r="D15" s="1237">
        <v>831.054392</v>
      </c>
      <c r="E15" s="1237">
        <v>671.82312</v>
      </c>
      <c r="F15" s="1237">
        <v>316.03796</v>
      </c>
      <c r="G15" s="1236">
        <v>-19.160150470632487</v>
      </c>
      <c r="H15" s="1235">
        <v>-52.95815958224242</v>
      </c>
      <c r="I15" s="1234"/>
      <c r="J15" s="1234"/>
      <c r="K15" s="1234"/>
      <c r="L15" s="1234"/>
      <c r="M15" s="1234"/>
      <c r="N15" s="1234"/>
      <c r="O15" s="1234"/>
      <c r="P15" s="1234"/>
      <c r="Q15" s="1234"/>
      <c r="R15" s="1234"/>
      <c r="S15" s="1234"/>
      <c r="T15" s="1234"/>
    </row>
    <row r="16" spans="2:26" ht="15" customHeight="1">
      <c r="B16" s="1239">
        <v>10</v>
      </c>
      <c r="C16" s="1238" t="s">
        <v>1012</v>
      </c>
      <c r="D16" s="1237">
        <v>1736.128561</v>
      </c>
      <c r="E16" s="1237">
        <v>2007.4616910000002</v>
      </c>
      <c r="F16" s="1237">
        <v>2312.112596</v>
      </c>
      <c r="G16" s="1236">
        <v>15.628631202502305</v>
      </c>
      <c r="H16" s="1235">
        <v>15.175926213976226</v>
      </c>
      <c r="I16" s="1234"/>
      <c r="J16" s="1234"/>
      <c r="K16" s="1234"/>
      <c r="L16" s="1234"/>
      <c r="M16" s="1234"/>
      <c r="N16" s="1234"/>
      <c r="O16" s="1234"/>
      <c r="P16" s="1234"/>
      <c r="Q16" s="1234"/>
      <c r="R16" s="1234"/>
      <c r="S16" s="1234"/>
      <c r="T16" s="1234"/>
      <c r="Y16" s="13">
        <v>457852.9917770999</v>
      </c>
      <c r="Z16" s="13">
        <v>505918.50000000006</v>
      </c>
    </row>
    <row r="17" spans="2:20" ht="15" customHeight="1">
      <c r="B17" s="1239">
        <v>11</v>
      </c>
      <c r="C17" s="1238" t="s">
        <v>1011</v>
      </c>
      <c r="D17" s="1237">
        <v>43.907931000000005</v>
      </c>
      <c r="E17" s="1237">
        <v>69.720166</v>
      </c>
      <c r="F17" s="1237">
        <v>50.485542</v>
      </c>
      <c r="G17" s="1236">
        <v>58.787181295333625</v>
      </c>
      <c r="H17" s="1235">
        <v>-27.58832215058122</v>
      </c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</row>
    <row r="18" spans="2:26" ht="15" customHeight="1">
      <c r="B18" s="1239">
        <v>12</v>
      </c>
      <c r="C18" s="1238" t="s">
        <v>1010</v>
      </c>
      <c r="D18" s="1237">
        <v>317.867019</v>
      </c>
      <c r="E18" s="1237">
        <v>613.95435</v>
      </c>
      <c r="F18" s="1237">
        <v>368.480318</v>
      </c>
      <c r="G18" s="1236">
        <v>93.14817621893636</v>
      </c>
      <c r="H18" s="1235">
        <v>-39.982456676135605</v>
      </c>
      <c r="I18" s="1234"/>
      <c r="J18" s="1234"/>
      <c r="K18" s="1234"/>
      <c r="L18" s="1234"/>
      <c r="M18" s="1234"/>
      <c r="N18" s="1234"/>
      <c r="O18" s="1234"/>
      <c r="P18" s="1234"/>
      <c r="Q18" s="1234"/>
      <c r="R18" s="1234"/>
      <c r="S18" s="1234"/>
      <c r="T18" s="1234"/>
      <c r="Y18" s="1196">
        <f>Y14/Y16*100</f>
        <v>6.817189339060937</v>
      </c>
      <c r="Z18" s="1196">
        <f>Z14/Z16*100</f>
        <v>7.082515619017686</v>
      </c>
    </row>
    <row r="19" spans="2:20" ht="15" customHeight="1">
      <c r="B19" s="1239">
        <v>13</v>
      </c>
      <c r="C19" s="1238" t="s">
        <v>1009</v>
      </c>
      <c r="D19" s="1237">
        <v>295.58170499999994</v>
      </c>
      <c r="E19" s="1237">
        <v>353.053899</v>
      </c>
      <c r="F19" s="1237">
        <v>289.277944</v>
      </c>
      <c r="G19" s="1236">
        <v>19.44375887540133</v>
      </c>
      <c r="H19" s="1235">
        <v>-18.06408460029499</v>
      </c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</row>
    <row r="20" spans="2:20" ht="15" customHeight="1">
      <c r="B20" s="1239">
        <v>14</v>
      </c>
      <c r="C20" s="1238" t="s">
        <v>1008</v>
      </c>
      <c r="D20" s="1237">
        <v>617.2057910000001</v>
      </c>
      <c r="E20" s="1237">
        <v>1157.779815</v>
      </c>
      <c r="F20" s="1237">
        <v>637.335524</v>
      </c>
      <c r="G20" s="1236">
        <v>87.58408166005037</v>
      </c>
      <c r="H20" s="1235">
        <v>-44.95192300446178</v>
      </c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</row>
    <row r="21" spans="2:20" ht="15" customHeight="1">
      <c r="B21" s="1239">
        <v>15</v>
      </c>
      <c r="C21" s="1238" t="s">
        <v>1007</v>
      </c>
      <c r="D21" s="1237">
        <v>1470.058126</v>
      </c>
      <c r="E21" s="1237">
        <v>2320.845092</v>
      </c>
      <c r="F21" s="1237">
        <v>1670.1913240000001</v>
      </c>
      <c r="G21" s="1236">
        <v>57.87437591430316</v>
      </c>
      <c r="H21" s="1235">
        <v>-28.035208822976458</v>
      </c>
      <c r="I21" s="1234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</row>
    <row r="22" spans="2:20" ht="15" customHeight="1">
      <c r="B22" s="1239">
        <v>16</v>
      </c>
      <c r="C22" s="1238" t="s">
        <v>1006</v>
      </c>
      <c r="D22" s="1237">
        <v>443.34647600000005</v>
      </c>
      <c r="E22" s="1237">
        <v>547.26152</v>
      </c>
      <c r="F22" s="1237">
        <v>371.445834</v>
      </c>
      <c r="G22" s="1236">
        <v>23.438788763486173</v>
      </c>
      <c r="H22" s="1235">
        <v>-32.12644769908178</v>
      </c>
      <c r="I22" s="1234"/>
      <c r="J22" s="1234"/>
      <c r="K22" s="1234"/>
      <c r="L22" s="1234"/>
      <c r="M22" s="1234"/>
      <c r="N22" s="1234"/>
      <c r="O22" s="1234"/>
      <c r="P22" s="1234"/>
      <c r="Q22" s="1234"/>
      <c r="R22" s="1234"/>
      <c r="S22" s="1234"/>
      <c r="T22" s="1234"/>
    </row>
    <row r="23" spans="2:20" ht="15" customHeight="1">
      <c r="B23" s="1239">
        <v>17</v>
      </c>
      <c r="C23" s="1238" t="s">
        <v>941</v>
      </c>
      <c r="D23" s="1237">
        <v>794.203733</v>
      </c>
      <c r="E23" s="1237">
        <v>996.4384239999999</v>
      </c>
      <c r="F23" s="1237">
        <v>1144.452619</v>
      </c>
      <c r="G23" s="1236">
        <v>25.46383032425257</v>
      </c>
      <c r="H23" s="1235">
        <v>14.85432430494069</v>
      </c>
      <c r="I23" s="1234"/>
      <c r="J23" s="1234"/>
      <c r="K23" s="1234"/>
      <c r="L23" s="1234"/>
      <c r="M23" s="1234"/>
      <c r="N23" s="1234"/>
      <c r="O23" s="1234"/>
      <c r="P23" s="1234"/>
      <c r="Q23" s="1234"/>
      <c r="R23" s="1234"/>
      <c r="S23" s="1234"/>
      <c r="T23" s="1234"/>
    </row>
    <row r="24" spans="2:20" ht="15" customHeight="1">
      <c r="B24" s="1239">
        <v>18</v>
      </c>
      <c r="C24" s="1238" t="s">
        <v>1005</v>
      </c>
      <c r="D24" s="1237">
        <v>698.826296</v>
      </c>
      <c r="E24" s="1237">
        <v>790.067624</v>
      </c>
      <c r="F24" s="1237">
        <v>600.604312</v>
      </c>
      <c r="G24" s="1236">
        <v>13.056367300751944</v>
      </c>
      <c r="H24" s="1235">
        <v>-23.980644978308845</v>
      </c>
      <c r="I24" s="1234"/>
      <c r="J24" s="1234"/>
      <c r="K24" s="1234"/>
      <c r="L24" s="1234"/>
      <c r="M24" s="1234"/>
      <c r="N24" s="1234"/>
      <c r="O24" s="1234"/>
      <c r="P24" s="1234"/>
      <c r="Q24" s="1234"/>
      <c r="R24" s="1234"/>
      <c r="S24" s="1234"/>
      <c r="T24" s="1234"/>
    </row>
    <row r="25" spans="2:20" ht="15" customHeight="1">
      <c r="B25" s="1239">
        <v>19</v>
      </c>
      <c r="C25" s="1238" t="s">
        <v>1004</v>
      </c>
      <c r="D25" s="1237">
        <v>2204.4645469999996</v>
      </c>
      <c r="E25" s="1237">
        <v>2391.069272</v>
      </c>
      <c r="F25" s="1237">
        <v>2328.227512</v>
      </c>
      <c r="G25" s="1236">
        <v>8.464854889771132</v>
      </c>
      <c r="H25" s="1235">
        <v>-2.6281865078478575</v>
      </c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</row>
    <row r="26" spans="2:20" ht="15" customHeight="1">
      <c r="B26" s="1239">
        <v>20</v>
      </c>
      <c r="C26" s="1238" t="s">
        <v>1003</v>
      </c>
      <c r="D26" s="1237">
        <v>196.055738</v>
      </c>
      <c r="E26" s="1237">
        <v>238.819324</v>
      </c>
      <c r="F26" s="1237">
        <v>105.644387</v>
      </c>
      <c r="G26" s="1236">
        <v>21.81195329258867</v>
      </c>
      <c r="H26" s="1235">
        <v>-55.76388659403458</v>
      </c>
      <c r="I26" s="1234"/>
      <c r="J26" s="1234"/>
      <c r="K26" s="1234"/>
      <c r="L26" s="1234"/>
      <c r="M26" s="1234"/>
      <c r="N26" s="1234"/>
      <c r="O26" s="1234"/>
      <c r="P26" s="1234"/>
      <c r="Q26" s="1234"/>
      <c r="R26" s="1234"/>
      <c r="S26" s="1234"/>
      <c r="T26" s="1234"/>
    </row>
    <row r="27" spans="2:20" ht="15" customHeight="1">
      <c r="B27" s="1239">
        <v>21</v>
      </c>
      <c r="C27" s="1238" t="s">
        <v>1002</v>
      </c>
      <c r="D27" s="1237">
        <v>337.816195</v>
      </c>
      <c r="E27" s="1237">
        <v>363.647901</v>
      </c>
      <c r="F27" s="1237">
        <v>240.88995500000001</v>
      </c>
      <c r="G27" s="1236">
        <v>7.646674843401158</v>
      </c>
      <c r="H27" s="1235">
        <v>-33.75736410479102</v>
      </c>
      <c r="I27" s="1234"/>
      <c r="J27" s="1234"/>
      <c r="K27" s="1234"/>
      <c r="L27" s="1234"/>
      <c r="M27" s="1234"/>
      <c r="N27" s="1234"/>
      <c r="O27" s="1234"/>
      <c r="P27" s="1234"/>
      <c r="Q27" s="1234"/>
      <c r="R27" s="1234"/>
      <c r="S27" s="1234"/>
      <c r="T27" s="1234"/>
    </row>
    <row r="28" spans="2:20" ht="15" customHeight="1">
      <c r="B28" s="1239">
        <v>22</v>
      </c>
      <c r="C28" s="1238" t="s">
        <v>929</v>
      </c>
      <c r="D28" s="1237">
        <v>346.941099</v>
      </c>
      <c r="E28" s="1237">
        <v>449.504441</v>
      </c>
      <c r="F28" s="1237">
        <v>562.566732</v>
      </c>
      <c r="G28" s="1236">
        <v>29.562177065681084</v>
      </c>
      <c r="H28" s="1235">
        <v>25.152652718730323</v>
      </c>
      <c r="I28" s="1234"/>
      <c r="J28" s="1234"/>
      <c r="K28" s="1234"/>
      <c r="L28" s="1234"/>
      <c r="M28" s="1234"/>
      <c r="N28" s="1234"/>
      <c r="O28" s="1234"/>
      <c r="P28" s="1234"/>
      <c r="Q28" s="1234"/>
      <c r="R28" s="1234"/>
      <c r="S28" s="1234"/>
      <c r="T28" s="1234"/>
    </row>
    <row r="29" spans="2:20" ht="15" customHeight="1">
      <c r="B29" s="1239">
        <v>23</v>
      </c>
      <c r="C29" s="1238" t="s">
        <v>1001</v>
      </c>
      <c r="D29" s="1237">
        <v>5435.7185580000005</v>
      </c>
      <c r="E29" s="1237">
        <v>6378.607707</v>
      </c>
      <c r="F29" s="1237">
        <v>4210.877089</v>
      </c>
      <c r="G29" s="1236">
        <v>17.346173076093237</v>
      </c>
      <c r="H29" s="1235">
        <v>-33.98438526986216</v>
      </c>
      <c r="I29" s="1234"/>
      <c r="J29" s="1234"/>
      <c r="K29" s="1234"/>
      <c r="L29" s="1234"/>
      <c r="M29" s="1234"/>
      <c r="N29" s="1234"/>
      <c r="O29" s="1234"/>
      <c r="P29" s="1234"/>
      <c r="Q29" s="1234"/>
      <c r="R29" s="1234"/>
      <c r="S29" s="1234"/>
      <c r="T29" s="1234"/>
    </row>
    <row r="30" spans="2:20" ht="15" customHeight="1">
      <c r="B30" s="1239">
        <v>24</v>
      </c>
      <c r="C30" s="1238" t="s">
        <v>1000</v>
      </c>
      <c r="D30" s="1237">
        <v>1401.096837</v>
      </c>
      <c r="E30" s="1237">
        <v>1338.963352</v>
      </c>
      <c r="F30" s="1237">
        <v>2041.0342810000002</v>
      </c>
      <c r="G30" s="1236">
        <v>-4.43463173702105</v>
      </c>
      <c r="H30" s="1235">
        <v>52.433916727543135</v>
      </c>
      <c r="I30" s="1234"/>
      <c r="J30" s="1234"/>
      <c r="K30" s="1234"/>
      <c r="L30" s="1234"/>
      <c r="M30" s="1234"/>
      <c r="N30" s="1234"/>
      <c r="O30" s="1234"/>
      <c r="P30" s="1234"/>
      <c r="Q30" s="1234"/>
      <c r="R30" s="1234"/>
      <c r="S30" s="1234"/>
      <c r="T30" s="1234"/>
    </row>
    <row r="31" spans="2:20" ht="15" customHeight="1">
      <c r="B31" s="1239">
        <v>25</v>
      </c>
      <c r="C31" s="1238" t="s">
        <v>999</v>
      </c>
      <c r="D31" s="1237">
        <v>3581.498057</v>
      </c>
      <c r="E31" s="1237">
        <v>4564.251663</v>
      </c>
      <c r="F31" s="1237">
        <v>2952.621271</v>
      </c>
      <c r="G31" s="1236">
        <v>27.4397358412416</v>
      </c>
      <c r="H31" s="1235">
        <v>-35.30984947794717</v>
      </c>
      <c r="I31" s="1234"/>
      <c r="J31" s="1234"/>
      <c r="K31" s="1234"/>
      <c r="L31" s="1234"/>
      <c r="M31" s="1234"/>
      <c r="N31" s="1234"/>
      <c r="O31" s="1234"/>
      <c r="P31" s="1234"/>
      <c r="Q31" s="1234"/>
      <c r="R31" s="1234"/>
      <c r="S31" s="1234"/>
      <c r="T31" s="1234"/>
    </row>
    <row r="32" spans="2:20" ht="15" customHeight="1">
      <c r="B32" s="1239">
        <v>26</v>
      </c>
      <c r="C32" s="1238" t="s">
        <v>998</v>
      </c>
      <c r="D32" s="1237">
        <v>11.5586</v>
      </c>
      <c r="E32" s="1237">
        <v>4.99502</v>
      </c>
      <c r="F32" s="1237">
        <v>4.997391</v>
      </c>
      <c r="G32" s="1236">
        <v>-56.7852508089215</v>
      </c>
      <c r="H32" s="1235">
        <v>0.04746727740830181</v>
      </c>
      <c r="I32" s="1234"/>
      <c r="J32" s="1234"/>
      <c r="K32" s="1234"/>
      <c r="L32" s="1234"/>
      <c r="M32" s="1234"/>
      <c r="N32" s="1234"/>
      <c r="O32" s="1234"/>
      <c r="P32" s="1234"/>
      <c r="Q32" s="1234"/>
      <c r="R32" s="1234"/>
      <c r="S32" s="1234"/>
      <c r="T32" s="1234"/>
    </row>
    <row r="33" spans="2:20" ht="15" customHeight="1">
      <c r="B33" s="1239">
        <v>27</v>
      </c>
      <c r="C33" s="1238" t="s">
        <v>997</v>
      </c>
      <c r="D33" s="1237">
        <v>3376.041687</v>
      </c>
      <c r="E33" s="1237">
        <v>4315.80127</v>
      </c>
      <c r="F33" s="1237">
        <v>2806.293901</v>
      </c>
      <c r="G33" s="1236">
        <v>27.836136817228834</v>
      </c>
      <c r="H33" s="1235">
        <v>-34.97629465686681</v>
      </c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</row>
    <row r="34" spans="2:20" ht="15" customHeight="1">
      <c r="B34" s="1239">
        <v>28</v>
      </c>
      <c r="C34" s="1238" t="s">
        <v>996</v>
      </c>
      <c r="D34" s="1237">
        <v>46.074020000000004</v>
      </c>
      <c r="E34" s="1237">
        <v>102.911922</v>
      </c>
      <c r="F34" s="1237">
        <v>75.377909</v>
      </c>
      <c r="G34" s="1236">
        <v>123.36215073049846</v>
      </c>
      <c r="H34" s="1235">
        <v>-26.7549302985518</v>
      </c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</row>
    <row r="35" spans="2:20" ht="15" customHeight="1">
      <c r="B35" s="1239">
        <v>29</v>
      </c>
      <c r="C35" s="1238" t="s">
        <v>922</v>
      </c>
      <c r="D35" s="1237">
        <v>1007.576534</v>
      </c>
      <c r="E35" s="1237">
        <v>1290.880486</v>
      </c>
      <c r="F35" s="1237">
        <v>810.4418130000001</v>
      </c>
      <c r="G35" s="1236">
        <v>28.117363042915002</v>
      </c>
      <c r="H35" s="1235">
        <v>-37.21790500441416</v>
      </c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</row>
    <row r="36" spans="2:20" ht="15" customHeight="1">
      <c r="B36" s="1239">
        <v>30</v>
      </c>
      <c r="C36" s="1238" t="s">
        <v>995</v>
      </c>
      <c r="D36" s="1237">
        <v>27253.361551</v>
      </c>
      <c r="E36" s="1237">
        <v>30861.586962</v>
      </c>
      <c r="F36" s="1237">
        <v>13582.808131000002</v>
      </c>
      <c r="G36" s="1236">
        <v>13.239560940942368</v>
      </c>
      <c r="H36" s="1235">
        <v>-55.987979011822794</v>
      </c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</row>
    <row r="37" spans="2:20" ht="15" customHeight="1">
      <c r="B37" s="1239">
        <v>31</v>
      </c>
      <c r="C37" s="1238" t="s">
        <v>994</v>
      </c>
      <c r="D37" s="1237">
        <v>191.243624</v>
      </c>
      <c r="E37" s="1237">
        <v>334.08806000000004</v>
      </c>
      <c r="F37" s="1237">
        <v>157.87435800000003</v>
      </c>
      <c r="G37" s="1236">
        <v>74.69239131339614</v>
      </c>
      <c r="H37" s="1235">
        <v>-52.7446871342843</v>
      </c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</row>
    <row r="38" spans="2:20" ht="15" customHeight="1">
      <c r="B38" s="1239">
        <v>32</v>
      </c>
      <c r="C38" s="1238" t="s">
        <v>919</v>
      </c>
      <c r="D38" s="1237">
        <v>494.814212</v>
      </c>
      <c r="E38" s="1237">
        <v>522.172814</v>
      </c>
      <c r="F38" s="1237">
        <v>321.705249</v>
      </c>
      <c r="G38" s="1236">
        <v>5.52906552328372</v>
      </c>
      <c r="H38" s="1235">
        <v>-38.39103829714122</v>
      </c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</row>
    <row r="39" spans="2:20" ht="15" customHeight="1">
      <c r="B39" s="1239">
        <v>33</v>
      </c>
      <c r="C39" s="1238" t="s">
        <v>993</v>
      </c>
      <c r="D39" s="1237">
        <v>229.566181</v>
      </c>
      <c r="E39" s="1237">
        <v>339.62690299999997</v>
      </c>
      <c r="F39" s="1237">
        <v>172.86327599999998</v>
      </c>
      <c r="G39" s="1236">
        <v>47.94291629567161</v>
      </c>
      <c r="H39" s="1235">
        <v>-49.10200738720631</v>
      </c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</row>
    <row r="40" spans="2:20" ht="15" customHeight="1">
      <c r="B40" s="1239">
        <v>34</v>
      </c>
      <c r="C40" s="1238" t="s">
        <v>992</v>
      </c>
      <c r="D40" s="1237">
        <v>58.747376</v>
      </c>
      <c r="E40" s="1237">
        <v>30.177739</v>
      </c>
      <c r="F40" s="1237">
        <v>18.920369</v>
      </c>
      <c r="G40" s="1236">
        <v>-48.6313414236578</v>
      </c>
      <c r="H40" s="1235">
        <v>-37.30355677077066</v>
      </c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</row>
    <row r="41" spans="2:20" ht="15" customHeight="1">
      <c r="B41" s="1239">
        <v>35</v>
      </c>
      <c r="C41" s="1238" t="s">
        <v>965</v>
      </c>
      <c r="D41" s="1237">
        <v>1106.670601</v>
      </c>
      <c r="E41" s="1237">
        <v>1563.4952549999998</v>
      </c>
      <c r="F41" s="1237">
        <v>1062.9084149999999</v>
      </c>
      <c r="G41" s="1236">
        <v>41.27918945232736</v>
      </c>
      <c r="H41" s="1235">
        <v>-32.0171640047606</v>
      </c>
      <c r="I41" s="1234"/>
      <c r="J41" s="1234"/>
      <c r="K41" s="1234"/>
      <c r="L41" s="1234"/>
      <c r="M41" s="1234"/>
      <c r="N41" s="1234"/>
      <c r="O41" s="1234"/>
      <c r="P41" s="1234"/>
      <c r="Q41" s="1234"/>
      <c r="R41" s="1234"/>
      <c r="S41" s="1234"/>
      <c r="T41" s="1234"/>
    </row>
    <row r="42" spans="2:20" ht="15" customHeight="1">
      <c r="B42" s="1239">
        <v>36</v>
      </c>
      <c r="C42" s="1238" t="s">
        <v>991</v>
      </c>
      <c r="D42" s="1237">
        <v>1493.064898</v>
      </c>
      <c r="E42" s="1237">
        <v>3619.770681</v>
      </c>
      <c r="F42" s="1237">
        <v>3248.566868</v>
      </c>
      <c r="G42" s="1236">
        <v>142.43893790877937</v>
      </c>
      <c r="H42" s="1235">
        <v>-10.254898603064305</v>
      </c>
      <c r="I42" s="1234"/>
      <c r="J42" s="1234"/>
      <c r="K42" s="1234"/>
      <c r="L42" s="1234"/>
      <c r="M42" s="1234"/>
      <c r="N42" s="1234"/>
      <c r="O42" s="1234"/>
      <c r="P42" s="1234"/>
      <c r="Q42" s="1234"/>
      <c r="R42" s="1234"/>
      <c r="S42" s="1234"/>
      <c r="T42" s="1234"/>
    </row>
    <row r="43" spans="2:20" ht="15" customHeight="1">
      <c r="B43" s="1239">
        <v>37</v>
      </c>
      <c r="C43" s="1238" t="s">
        <v>990</v>
      </c>
      <c r="D43" s="1237">
        <v>31.984102</v>
      </c>
      <c r="E43" s="1237">
        <v>167.309651</v>
      </c>
      <c r="F43" s="1237">
        <v>200.69767499999998</v>
      </c>
      <c r="G43" s="1236">
        <v>423.1025432572719</v>
      </c>
      <c r="H43" s="1235">
        <v>19.955826696452775</v>
      </c>
      <c r="I43" s="1234"/>
      <c r="J43" s="1234"/>
      <c r="K43" s="1234"/>
      <c r="L43" s="1234"/>
      <c r="M43" s="1234"/>
      <c r="N43" s="1234"/>
      <c r="O43" s="1234"/>
      <c r="P43" s="1234"/>
      <c r="Q43" s="1234"/>
      <c r="R43" s="1234"/>
      <c r="S43" s="1234"/>
      <c r="T43" s="1234"/>
    </row>
    <row r="44" spans="2:20" ht="15" customHeight="1">
      <c r="B44" s="1239">
        <v>38</v>
      </c>
      <c r="C44" s="1238" t="s">
        <v>989</v>
      </c>
      <c r="D44" s="1237">
        <v>632.229245</v>
      </c>
      <c r="E44" s="1237">
        <v>915.007892</v>
      </c>
      <c r="F44" s="1237">
        <v>888.4587280000001</v>
      </c>
      <c r="G44" s="1236">
        <v>44.72723292007791</v>
      </c>
      <c r="H44" s="1235">
        <v>-2.901522952110227</v>
      </c>
      <c r="I44" s="1234"/>
      <c r="J44" s="1234"/>
      <c r="K44" s="1234"/>
      <c r="L44" s="1234"/>
      <c r="M44" s="1234"/>
      <c r="N44" s="1234"/>
      <c r="O44" s="1234"/>
      <c r="P44" s="1234"/>
      <c r="Q44" s="1234"/>
      <c r="R44" s="1234"/>
      <c r="S44" s="1234"/>
      <c r="T44" s="1234"/>
    </row>
    <row r="45" spans="2:20" ht="15" customHeight="1">
      <c r="B45" s="1239">
        <v>39</v>
      </c>
      <c r="C45" s="1238" t="s">
        <v>988</v>
      </c>
      <c r="D45" s="1237">
        <v>101.46029899999999</v>
      </c>
      <c r="E45" s="1237">
        <v>262.84858399999996</v>
      </c>
      <c r="F45" s="1237">
        <v>165.535012</v>
      </c>
      <c r="G45" s="1236">
        <v>159.06545376926198</v>
      </c>
      <c r="H45" s="1235">
        <v>-37.02267309912538</v>
      </c>
      <c r="I45" s="1234"/>
      <c r="J45" s="1234"/>
      <c r="K45" s="1234"/>
      <c r="L45" s="1234"/>
      <c r="M45" s="1234"/>
      <c r="N45" s="1234"/>
      <c r="O45" s="1234"/>
      <c r="P45" s="1234"/>
      <c r="Q45" s="1234"/>
      <c r="R45" s="1234"/>
      <c r="S45" s="1234"/>
      <c r="T45" s="1234"/>
    </row>
    <row r="46" spans="2:20" ht="15" customHeight="1">
      <c r="B46" s="1239">
        <v>40</v>
      </c>
      <c r="C46" s="1238" t="s">
        <v>987</v>
      </c>
      <c r="D46" s="1237">
        <v>6.6272210000000005</v>
      </c>
      <c r="E46" s="1237">
        <v>5.7590770000000004</v>
      </c>
      <c r="F46" s="1237">
        <v>17.574114</v>
      </c>
      <c r="G46" s="1236">
        <v>-13.099668775192498</v>
      </c>
      <c r="H46" s="1235">
        <v>205.15504481013187</v>
      </c>
      <c r="I46" s="1234"/>
      <c r="J46" s="1234"/>
      <c r="K46" s="1234"/>
      <c r="L46" s="1234"/>
      <c r="M46" s="1234"/>
      <c r="N46" s="1234"/>
      <c r="O46" s="1234"/>
      <c r="P46" s="1234"/>
      <c r="Q46" s="1234"/>
      <c r="R46" s="1234"/>
      <c r="S46" s="1234"/>
      <c r="T46" s="1234"/>
    </row>
    <row r="47" spans="2:20" ht="15" customHeight="1">
      <c r="B47" s="1239">
        <v>41</v>
      </c>
      <c r="C47" s="1238" t="s">
        <v>986</v>
      </c>
      <c r="D47" s="1237">
        <v>38.002463</v>
      </c>
      <c r="E47" s="1237">
        <v>4.555092</v>
      </c>
      <c r="F47" s="1237">
        <v>8.741565999999999</v>
      </c>
      <c r="G47" s="1236">
        <v>-88.01369269144476</v>
      </c>
      <c r="H47" s="1235">
        <v>91.90756191093391</v>
      </c>
      <c r="I47" s="1234"/>
      <c r="J47" s="1234"/>
      <c r="K47" s="1234"/>
      <c r="L47" s="1234"/>
      <c r="M47" s="1234"/>
      <c r="N47" s="1234"/>
      <c r="O47" s="1234"/>
      <c r="P47" s="1234"/>
      <c r="Q47" s="1234"/>
      <c r="R47" s="1234"/>
      <c r="S47" s="1234"/>
      <c r="T47" s="1234"/>
    </row>
    <row r="48" spans="2:20" ht="15" customHeight="1">
      <c r="B48" s="1239">
        <v>42</v>
      </c>
      <c r="C48" s="1238" t="s">
        <v>960</v>
      </c>
      <c r="D48" s="1237">
        <v>15.836152</v>
      </c>
      <c r="E48" s="1237">
        <v>23.474223</v>
      </c>
      <c r="F48" s="1237">
        <v>14.051491</v>
      </c>
      <c r="G48" s="1236">
        <v>48.23186213418512</v>
      </c>
      <c r="H48" s="1235">
        <v>-40.140762060580236</v>
      </c>
      <c r="I48" s="1234"/>
      <c r="J48" s="1234"/>
      <c r="K48" s="1234"/>
      <c r="L48" s="1234"/>
      <c r="M48" s="1234"/>
      <c r="N48" s="1234"/>
      <c r="O48" s="1234"/>
      <c r="P48" s="1234"/>
      <c r="Q48" s="1234"/>
      <c r="R48" s="1234"/>
      <c r="S48" s="1234"/>
      <c r="T48" s="1234"/>
    </row>
    <row r="49" spans="2:20" ht="15" customHeight="1">
      <c r="B49" s="1239">
        <v>43</v>
      </c>
      <c r="C49" s="1238" t="s">
        <v>985</v>
      </c>
      <c r="D49" s="1237">
        <v>914.1826370000001</v>
      </c>
      <c r="E49" s="1237">
        <v>1187.9077739999998</v>
      </c>
      <c r="F49" s="1237">
        <v>864.8118569999999</v>
      </c>
      <c r="G49" s="1236">
        <v>29.94206255089921</v>
      </c>
      <c r="H49" s="1235">
        <v>-27.198737483807392</v>
      </c>
      <c r="I49" s="1234"/>
      <c r="J49" s="1234"/>
      <c r="K49" s="1234"/>
      <c r="L49" s="1234"/>
      <c r="M49" s="1234"/>
      <c r="N49" s="1234"/>
      <c r="O49" s="1234"/>
      <c r="P49" s="1234"/>
      <c r="Q49" s="1234"/>
      <c r="R49" s="1234"/>
      <c r="S49" s="1234"/>
      <c r="T49" s="1234"/>
    </row>
    <row r="50" spans="2:20" ht="15" customHeight="1">
      <c r="B50" s="1239">
        <v>44</v>
      </c>
      <c r="C50" s="1238" t="s">
        <v>905</v>
      </c>
      <c r="D50" s="1237">
        <v>2464.564885</v>
      </c>
      <c r="E50" s="1237">
        <v>1933.721641</v>
      </c>
      <c r="F50" s="1237">
        <v>1061.922177</v>
      </c>
      <c r="G50" s="1236">
        <v>-21.539024889580034</v>
      </c>
      <c r="H50" s="1235">
        <v>-45.08402065300153</v>
      </c>
      <c r="I50" s="1234"/>
      <c r="J50" s="1234"/>
      <c r="K50" s="1234"/>
      <c r="L50" s="1234"/>
      <c r="M50" s="1234"/>
      <c r="N50" s="1234"/>
      <c r="O50" s="1234"/>
      <c r="P50" s="1234"/>
      <c r="Q50" s="1234"/>
      <c r="R50" s="1234"/>
      <c r="S50" s="1234"/>
      <c r="T50" s="1234"/>
    </row>
    <row r="51" spans="2:20" ht="15" customHeight="1">
      <c r="B51" s="1239">
        <v>45</v>
      </c>
      <c r="C51" s="1238" t="s">
        <v>984</v>
      </c>
      <c r="D51" s="1237">
        <v>613.578695</v>
      </c>
      <c r="E51" s="1237">
        <v>570.0553540000001</v>
      </c>
      <c r="F51" s="1237">
        <v>461.433333</v>
      </c>
      <c r="G51" s="1236">
        <v>-7.093359230799237</v>
      </c>
      <c r="H51" s="1235">
        <v>-19.054644472298037</v>
      </c>
      <c r="I51" s="1234"/>
      <c r="J51" s="1234"/>
      <c r="K51" s="1234"/>
      <c r="L51" s="1234"/>
      <c r="M51" s="1234"/>
      <c r="N51" s="1234"/>
      <c r="O51" s="1234"/>
      <c r="P51" s="1234"/>
      <c r="Q51" s="1234"/>
      <c r="R51" s="1234"/>
      <c r="S51" s="1234"/>
      <c r="T51" s="1234"/>
    </row>
    <row r="52" spans="2:20" ht="15" customHeight="1">
      <c r="B52" s="1239">
        <v>46</v>
      </c>
      <c r="C52" s="1238" t="s">
        <v>983</v>
      </c>
      <c r="D52" s="1237">
        <v>837.0587330000001</v>
      </c>
      <c r="E52" s="1237">
        <v>1116.288773</v>
      </c>
      <c r="F52" s="1237">
        <v>758.9122</v>
      </c>
      <c r="G52" s="1236">
        <v>33.35847641171435</v>
      </c>
      <c r="H52" s="1235">
        <v>-32.01470637741512</v>
      </c>
      <c r="I52" s="1234"/>
      <c r="J52" s="1234"/>
      <c r="K52" s="1234"/>
      <c r="L52" s="1234"/>
      <c r="M52" s="1234"/>
      <c r="N52" s="1234"/>
      <c r="O52" s="1234"/>
      <c r="P52" s="1234"/>
      <c r="Q52" s="1234"/>
      <c r="R52" s="1234"/>
      <c r="S52" s="1234"/>
      <c r="T52" s="1234"/>
    </row>
    <row r="53" spans="2:20" ht="15" customHeight="1">
      <c r="B53" s="1239">
        <v>47</v>
      </c>
      <c r="C53" s="1238" t="s">
        <v>959</v>
      </c>
      <c r="D53" s="1237">
        <v>1677.6723690000001</v>
      </c>
      <c r="E53" s="1237">
        <v>1804.550381</v>
      </c>
      <c r="F53" s="1237">
        <v>2004.293044</v>
      </c>
      <c r="G53" s="1236">
        <v>7.562740755850143</v>
      </c>
      <c r="H53" s="1235">
        <v>11.068832718835566</v>
      </c>
      <c r="I53" s="1234"/>
      <c r="J53" s="1234"/>
      <c r="K53" s="1234"/>
      <c r="L53" s="1234"/>
      <c r="M53" s="1234"/>
      <c r="N53" s="1234"/>
      <c r="O53" s="1234"/>
      <c r="P53" s="1234"/>
      <c r="Q53" s="1234"/>
      <c r="R53" s="1234"/>
      <c r="S53" s="1234"/>
      <c r="T53" s="1234"/>
    </row>
    <row r="54" spans="2:20" ht="15" customHeight="1">
      <c r="B54" s="1239">
        <v>48</v>
      </c>
      <c r="C54" s="1238" t="s">
        <v>982</v>
      </c>
      <c r="D54" s="1237">
        <v>8003.11628</v>
      </c>
      <c r="E54" s="1237">
        <v>11943.843456999999</v>
      </c>
      <c r="F54" s="1237">
        <v>7616.356903</v>
      </c>
      <c r="G54" s="1236">
        <v>49.23990904453032</v>
      </c>
      <c r="H54" s="1235">
        <v>-36.231943005446574</v>
      </c>
      <c r="I54" s="1234"/>
      <c r="J54" s="1234"/>
      <c r="K54" s="1234"/>
      <c r="L54" s="1234"/>
      <c r="M54" s="1234"/>
      <c r="N54" s="1234"/>
      <c r="O54" s="1234"/>
      <c r="P54" s="1234"/>
      <c r="Q54" s="1234"/>
      <c r="R54" s="1234"/>
      <c r="S54" s="1234"/>
      <c r="T54" s="1234"/>
    </row>
    <row r="55" spans="2:20" ht="15" customHeight="1">
      <c r="B55" s="1239">
        <v>49</v>
      </c>
      <c r="C55" s="1238" t="s">
        <v>981</v>
      </c>
      <c r="D55" s="1237">
        <v>227.68226200000004</v>
      </c>
      <c r="E55" s="1237">
        <v>316.759518</v>
      </c>
      <c r="F55" s="1237">
        <v>234.072229</v>
      </c>
      <c r="G55" s="1236">
        <v>39.12349395053005</v>
      </c>
      <c r="H55" s="1235">
        <v>-26.10412136060897</v>
      </c>
      <c r="I55" s="1234"/>
      <c r="J55" s="1234"/>
      <c r="K55" s="1234"/>
      <c r="L55" s="1234"/>
      <c r="M55" s="1234"/>
      <c r="N55" s="1234"/>
      <c r="O55" s="1234"/>
      <c r="P55" s="1234"/>
      <c r="Q55" s="1234"/>
      <c r="R55" s="1234"/>
      <c r="S55" s="1234"/>
      <c r="T55" s="1234"/>
    </row>
    <row r="56" spans="2:20" ht="15" customHeight="1">
      <c r="B56" s="1233"/>
      <c r="C56" s="1232" t="s">
        <v>900</v>
      </c>
      <c r="D56" s="1231">
        <v>21955.71269</v>
      </c>
      <c r="E56" s="1231">
        <v>27487.274294000003</v>
      </c>
      <c r="F56" s="1231">
        <v>18028.80945999999</v>
      </c>
      <c r="G56" s="1230">
        <v>25.194179219331005</v>
      </c>
      <c r="H56" s="1229">
        <v>-34.41034106486373</v>
      </c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</row>
    <row r="57" spans="2:20" ht="15" customHeight="1" thickBot="1">
      <c r="B57" s="1228"/>
      <c r="C57" s="1227" t="s">
        <v>899</v>
      </c>
      <c r="D57" s="1226">
        <v>100858.59030000001</v>
      </c>
      <c r="E57" s="1226">
        <v>123891.84984299999</v>
      </c>
      <c r="F57" s="1226">
        <v>80074.57191999999</v>
      </c>
      <c r="G57" s="1225">
        <v>22.837181715993097</v>
      </c>
      <c r="H57" s="1224">
        <v>-35.36736111255645</v>
      </c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</row>
    <row r="58" ht="13.5" thickTop="1">
      <c r="B58" s="13" t="s">
        <v>897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9.140625" style="13" customWidth="1"/>
    <col min="2" max="2" width="6.140625" style="13" customWidth="1"/>
    <col min="3" max="3" width="41.140625" style="13" bestFit="1" customWidth="1"/>
    <col min="4" max="8" width="10.7109375" style="13" customWidth="1"/>
    <col min="9" max="16384" width="9.140625" style="13" customWidth="1"/>
  </cols>
  <sheetData>
    <row r="1" spans="2:8" ht="12.75">
      <c r="B1" s="1715" t="s">
        <v>1096</v>
      </c>
      <c r="C1" s="1715"/>
      <c r="D1" s="1715"/>
      <c r="E1" s="1715"/>
      <c r="F1" s="1715"/>
      <c r="G1" s="1715"/>
      <c r="H1" s="1715"/>
    </row>
    <row r="2" spans="2:8" ht="15" customHeight="1">
      <c r="B2" s="1726" t="s">
        <v>48</v>
      </c>
      <c r="C2" s="1726"/>
      <c r="D2" s="1726"/>
      <c r="E2" s="1726"/>
      <c r="F2" s="1726"/>
      <c r="G2" s="1726"/>
      <c r="H2" s="1726"/>
    </row>
    <row r="3" spans="2:8" ht="15" customHeight="1" thickBot="1">
      <c r="B3" s="1727" t="s">
        <v>88</v>
      </c>
      <c r="C3" s="1727"/>
      <c r="D3" s="1727"/>
      <c r="E3" s="1727"/>
      <c r="F3" s="1727"/>
      <c r="G3" s="1727"/>
      <c r="H3" s="1727"/>
    </row>
    <row r="4" spans="2:8" ht="15" customHeight="1" thickTop="1">
      <c r="B4" s="1278"/>
      <c r="C4" s="1277"/>
      <c r="D4" s="1728" t="str">
        <f>'X-India'!D4:F4</f>
        <v>Three Months</v>
      </c>
      <c r="E4" s="1728"/>
      <c r="F4" s="1728"/>
      <c r="G4" s="1729" t="s">
        <v>788</v>
      </c>
      <c r="H4" s="1730"/>
    </row>
    <row r="5" spans="2:8" ht="15" customHeight="1">
      <c r="B5" s="1276"/>
      <c r="C5" s="1275"/>
      <c r="D5" s="1274" t="s">
        <v>19</v>
      </c>
      <c r="E5" s="1274" t="s">
        <v>23</v>
      </c>
      <c r="F5" s="1274" t="s">
        <v>953</v>
      </c>
      <c r="G5" s="1273" t="s">
        <v>23</v>
      </c>
      <c r="H5" s="1272" t="s">
        <v>25</v>
      </c>
    </row>
    <row r="6" spans="2:8" ht="15" customHeight="1">
      <c r="B6" s="1242"/>
      <c r="C6" s="1241" t="s">
        <v>973</v>
      </c>
      <c r="D6" s="1240">
        <v>12605.661725</v>
      </c>
      <c r="E6" s="1240">
        <v>15834.059447</v>
      </c>
      <c r="F6" s="1240">
        <v>14323.169534</v>
      </c>
      <c r="G6" s="1271">
        <v>25.610696149313014</v>
      </c>
      <c r="H6" s="1229">
        <v>-9.542025012961915</v>
      </c>
    </row>
    <row r="7" spans="2:8" ht="15" customHeight="1">
      <c r="B7" s="1239">
        <v>1</v>
      </c>
      <c r="C7" s="1238" t="s">
        <v>1055</v>
      </c>
      <c r="D7" s="1237">
        <v>350.121056</v>
      </c>
      <c r="E7" s="1237">
        <v>367.65256999999997</v>
      </c>
      <c r="F7" s="1237">
        <v>303.59124</v>
      </c>
      <c r="G7" s="1267">
        <v>5.007272113334409</v>
      </c>
      <c r="H7" s="1235">
        <v>-17.424420560966</v>
      </c>
    </row>
    <row r="8" spans="2:8" ht="15" customHeight="1">
      <c r="B8" s="1239">
        <v>2</v>
      </c>
      <c r="C8" s="1238" t="s">
        <v>1054</v>
      </c>
      <c r="D8" s="1237">
        <v>117.058659</v>
      </c>
      <c r="E8" s="1237">
        <v>110.914942</v>
      </c>
      <c r="F8" s="1237">
        <v>121.57526999999999</v>
      </c>
      <c r="G8" s="1267">
        <v>-5.248408834070119</v>
      </c>
      <c r="H8" s="1235">
        <v>9.611264098213198</v>
      </c>
    </row>
    <row r="9" spans="2:8" ht="15" customHeight="1">
      <c r="B9" s="1239">
        <v>3</v>
      </c>
      <c r="C9" s="1238" t="s">
        <v>1053</v>
      </c>
      <c r="D9" s="1237">
        <v>59.892682</v>
      </c>
      <c r="E9" s="1237">
        <v>69.39157399999999</v>
      </c>
      <c r="F9" s="1237">
        <v>67.87026</v>
      </c>
      <c r="G9" s="1267">
        <v>15.859854130426143</v>
      </c>
      <c r="H9" s="1235">
        <v>-2.192361280059714</v>
      </c>
    </row>
    <row r="10" spans="2:8" ht="15" customHeight="1">
      <c r="B10" s="1239">
        <v>4</v>
      </c>
      <c r="C10" s="1238" t="s">
        <v>1052</v>
      </c>
      <c r="D10" s="1237">
        <v>260.416465</v>
      </c>
      <c r="E10" s="1237">
        <v>301.531242</v>
      </c>
      <c r="F10" s="1237">
        <v>212.616176</v>
      </c>
      <c r="G10" s="1267">
        <v>15.788086594294242</v>
      </c>
      <c r="H10" s="1235">
        <v>-29.48784524291517</v>
      </c>
    </row>
    <row r="11" spans="2:8" ht="15" customHeight="1">
      <c r="B11" s="1239">
        <v>5</v>
      </c>
      <c r="C11" s="1238" t="s">
        <v>1014</v>
      </c>
      <c r="D11" s="1237">
        <v>686.5073179999999</v>
      </c>
      <c r="E11" s="1237">
        <v>1366.2804919999999</v>
      </c>
      <c r="F11" s="1237">
        <v>1391.510526</v>
      </c>
      <c r="G11" s="1267">
        <f>E11/D11*100-100</f>
        <v>99.01907178213065</v>
      </c>
      <c r="H11" s="1235">
        <f>F11/E11*100-100</f>
        <v>1.8466218428594914</v>
      </c>
    </row>
    <row r="12" spans="2:8" ht="15" customHeight="1">
      <c r="B12" s="1239">
        <v>6</v>
      </c>
      <c r="C12" s="1238" t="s">
        <v>1051</v>
      </c>
      <c r="D12" s="1237">
        <v>68.01738499999999</v>
      </c>
      <c r="E12" s="1237">
        <v>71.31856499999999</v>
      </c>
      <c r="F12" s="1237">
        <v>64.577927</v>
      </c>
      <c r="G12" s="1267">
        <v>4.853435632669516</v>
      </c>
      <c r="H12" s="1235">
        <v>-9.451449282525516</v>
      </c>
    </row>
    <row r="13" spans="2:8" ht="15" customHeight="1">
      <c r="B13" s="1239">
        <v>7</v>
      </c>
      <c r="C13" s="1238" t="s">
        <v>1008</v>
      </c>
      <c r="D13" s="1237">
        <v>30.008064</v>
      </c>
      <c r="E13" s="1237">
        <v>32.14617</v>
      </c>
      <c r="F13" s="1237">
        <v>43.313631</v>
      </c>
      <c r="G13" s="1267">
        <v>7.125104771837314</v>
      </c>
      <c r="H13" s="1235">
        <v>34.739631501979886</v>
      </c>
    </row>
    <row r="14" spans="2:8" ht="15" customHeight="1">
      <c r="B14" s="1239">
        <v>8</v>
      </c>
      <c r="C14" s="1238" t="s">
        <v>1050</v>
      </c>
      <c r="D14" s="1237">
        <v>1377.192651</v>
      </c>
      <c r="E14" s="1237">
        <v>1367.9359610000001</v>
      </c>
      <c r="F14" s="1237">
        <v>1213.39177</v>
      </c>
      <c r="G14" s="1267">
        <v>-0.6721419834239271</v>
      </c>
      <c r="H14" s="1235">
        <v>-11.297618851033349</v>
      </c>
    </row>
    <row r="15" spans="2:8" ht="15" customHeight="1">
      <c r="B15" s="1239">
        <v>9</v>
      </c>
      <c r="C15" s="1238" t="s">
        <v>1049</v>
      </c>
      <c r="D15" s="1237">
        <v>47.967832</v>
      </c>
      <c r="E15" s="1237">
        <v>49.847167999999996</v>
      </c>
      <c r="F15" s="1237">
        <v>22.653644999999997</v>
      </c>
      <c r="G15" s="1267">
        <v>3.917908985338329</v>
      </c>
      <c r="H15" s="1235">
        <v>-54.55379731903726</v>
      </c>
    </row>
    <row r="16" spans="2:8" ht="15" customHeight="1">
      <c r="B16" s="1239">
        <v>10</v>
      </c>
      <c r="C16" s="1238" t="s">
        <v>1048</v>
      </c>
      <c r="D16" s="1237">
        <v>76.118266</v>
      </c>
      <c r="E16" s="1237">
        <v>163.30319400000002</v>
      </c>
      <c r="F16" s="1237">
        <v>245.2188</v>
      </c>
      <c r="G16" s="1267">
        <v>114.53877312444297</v>
      </c>
      <c r="H16" s="1235">
        <v>50.16166799529958</v>
      </c>
    </row>
    <row r="17" spans="2:8" ht="15" customHeight="1">
      <c r="B17" s="1239">
        <v>11</v>
      </c>
      <c r="C17" s="1238" t="s">
        <v>937</v>
      </c>
      <c r="D17" s="1237">
        <v>0</v>
      </c>
      <c r="E17" s="1237">
        <v>0</v>
      </c>
      <c r="F17" s="1237">
        <v>0</v>
      </c>
      <c r="G17" s="1270" t="s">
        <v>3</v>
      </c>
      <c r="H17" s="1235" t="s">
        <v>3</v>
      </c>
    </row>
    <row r="18" spans="2:8" ht="15" customHeight="1">
      <c r="B18" s="1239">
        <v>12</v>
      </c>
      <c r="C18" s="1238" t="s">
        <v>1047</v>
      </c>
      <c r="D18" s="1237">
        <v>151.193463</v>
      </c>
      <c r="E18" s="1237">
        <v>219.639027</v>
      </c>
      <c r="F18" s="1237">
        <v>165.87850699999998</v>
      </c>
      <c r="G18" s="1267">
        <v>45.27018737575975</v>
      </c>
      <c r="H18" s="1235">
        <v>-24.476761135897775</v>
      </c>
    </row>
    <row r="19" spans="2:8" ht="15" customHeight="1">
      <c r="B19" s="1239">
        <v>13</v>
      </c>
      <c r="C19" s="1238" t="s">
        <v>1046</v>
      </c>
      <c r="D19" s="1237">
        <v>156.105344</v>
      </c>
      <c r="E19" s="1237">
        <v>176.80760800000002</v>
      </c>
      <c r="F19" s="1237">
        <v>119.940848</v>
      </c>
      <c r="G19" s="1267">
        <v>13.261726645309466</v>
      </c>
      <c r="H19" s="1235">
        <v>-32.163072982696534</v>
      </c>
    </row>
    <row r="20" spans="2:8" ht="15" customHeight="1">
      <c r="B20" s="1239">
        <v>14</v>
      </c>
      <c r="C20" s="1238" t="s">
        <v>999</v>
      </c>
      <c r="D20" s="1237">
        <v>87.454495</v>
      </c>
      <c r="E20" s="1237">
        <v>95.982966</v>
      </c>
      <c r="F20" s="1237">
        <v>88.29075499999999</v>
      </c>
      <c r="G20" s="1267">
        <v>9.751895542933525</v>
      </c>
      <c r="H20" s="1235">
        <v>-8.014141800952487</v>
      </c>
    </row>
    <row r="21" spans="2:8" ht="15" customHeight="1">
      <c r="B21" s="1239">
        <v>15</v>
      </c>
      <c r="C21" s="1238" t="s">
        <v>1045</v>
      </c>
      <c r="D21" s="1237">
        <v>129.396664</v>
      </c>
      <c r="E21" s="1237">
        <v>187.255452</v>
      </c>
      <c r="F21" s="1237">
        <v>156.58449099999999</v>
      </c>
      <c r="G21" s="1267">
        <v>44.71428104205222</v>
      </c>
      <c r="H21" s="1235">
        <v>-16.379208547690254</v>
      </c>
    </row>
    <row r="22" spans="2:8" ht="15" customHeight="1">
      <c r="B22" s="1239">
        <v>16</v>
      </c>
      <c r="C22" s="1238" t="s">
        <v>1044</v>
      </c>
      <c r="D22" s="1237">
        <v>178.57445199999998</v>
      </c>
      <c r="E22" s="1237">
        <v>224.900624</v>
      </c>
      <c r="F22" s="1237">
        <v>111.651283</v>
      </c>
      <c r="G22" s="1267">
        <v>25.94221708713407</v>
      </c>
      <c r="H22" s="1235">
        <v>-50.3552809173175</v>
      </c>
    </row>
    <row r="23" spans="2:8" ht="15" customHeight="1">
      <c r="B23" s="1239">
        <v>17</v>
      </c>
      <c r="C23" s="1238" t="s">
        <v>1043</v>
      </c>
      <c r="D23" s="1237">
        <v>1010.3800940000001</v>
      </c>
      <c r="E23" s="1237">
        <v>1489.729569</v>
      </c>
      <c r="F23" s="1237">
        <v>1073.729214</v>
      </c>
      <c r="G23" s="1267">
        <v>47.44248999426546</v>
      </c>
      <c r="H23" s="1235">
        <v>-27.924555144545167</v>
      </c>
    </row>
    <row r="24" spans="2:8" ht="15" customHeight="1">
      <c r="B24" s="1239">
        <v>18</v>
      </c>
      <c r="C24" s="1238" t="s">
        <v>1042</v>
      </c>
      <c r="D24" s="1237">
        <v>87.624814</v>
      </c>
      <c r="E24" s="1237">
        <v>76.21784600000001</v>
      </c>
      <c r="F24" s="1237">
        <v>69.515568</v>
      </c>
      <c r="G24" s="1267">
        <v>-13.017965436137743</v>
      </c>
      <c r="H24" s="1235">
        <v>-8.79358096790088</v>
      </c>
    </row>
    <row r="25" spans="2:8" ht="15" customHeight="1">
      <c r="B25" s="1239">
        <v>19</v>
      </c>
      <c r="C25" s="1238" t="s">
        <v>1041</v>
      </c>
      <c r="D25" s="1237">
        <v>54.905204000000005</v>
      </c>
      <c r="E25" s="1237">
        <v>93.723062</v>
      </c>
      <c r="F25" s="1237">
        <v>27.539268999999997</v>
      </c>
      <c r="G25" s="1267">
        <v>70.69977920490012</v>
      </c>
      <c r="H25" s="1235">
        <v>-70.61633667069052</v>
      </c>
    </row>
    <row r="26" spans="2:8" ht="15" customHeight="1">
      <c r="B26" s="1239">
        <v>20</v>
      </c>
      <c r="C26" s="1238" t="s">
        <v>994</v>
      </c>
      <c r="D26" s="1237">
        <v>23.699516000000003</v>
      </c>
      <c r="E26" s="1237">
        <v>35.365074</v>
      </c>
      <c r="F26" s="1237">
        <v>32.364257</v>
      </c>
      <c r="G26" s="1267">
        <v>49.22276893755972</v>
      </c>
      <c r="H26" s="1235">
        <v>-8.485255820474165</v>
      </c>
    </row>
    <row r="27" spans="2:8" ht="15" customHeight="1">
      <c r="B27" s="1239">
        <v>21</v>
      </c>
      <c r="C27" s="1238" t="s">
        <v>1040</v>
      </c>
      <c r="D27" s="1237">
        <v>60.472320999999994</v>
      </c>
      <c r="E27" s="1237">
        <v>106.629233</v>
      </c>
      <c r="F27" s="1237">
        <v>36.465035</v>
      </c>
      <c r="G27" s="1267">
        <v>76.32733660082275</v>
      </c>
      <c r="H27" s="1235">
        <v>-65.80202822991328</v>
      </c>
    </row>
    <row r="28" spans="2:8" ht="15" customHeight="1">
      <c r="B28" s="1239">
        <v>22</v>
      </c>
      <c r="C28" s="1238" t="s">
        <v>1039</v>
      </c>
      <c r="D28" s="1237">
        <v>46.78495</v>
      </c>
      <c r="E28" s="1237">
        <v>31.394289</v>
      </c>
      <c r="F28" s="1237">
        <v>0</v>
      </c>
      <c r="G28" s="1269">
        <v>-32.89660670792638</v>
      </c>
      <c r="H28" s="1235">
        <v>-100</v>
      </c>
    </row>
    <row r="29" spans="2:8" ht="15" customHeight="1">
      <c r="B29" s="1239">
        <v>23</v>
      </c>
      <c r="C29" s="1238" t="s">
        <v>1038</v>
      </c>
      <c r="D29" s="1237">
        <v>438.833484</v>
      </c>
      <c r="E29" s="1237">
        <v>438.61681799999997</v>
      </c>
      <c r="F29" s="1237">
        <v>338.638473</v>
      </c>
      <c r="G29" s="1267">
        <v>-0.049373169527783034</v>
      </c>
      <c r="H29" s="1235">
        <v>-22.794006270867612</v>
      </c>
    </row>
    <row r="30" spans="2:8" ht="15" customHeight="1">
      <c r="B30" s="1239">
        <v>24</v>
      </c>
      <c r="C30" s="1238" t="s">
        <v>1037</v>
      </c>
      <c r="D30" s="1237">
        <v>127.90453500000001</v>
      </c>
      <c r="E30" s="1237">
        <v>80.502792</v>
      </c>
      <c r="F30" s="1237">
        <v>126.20479999999999</v>
      </c>
      <c r="G30" s="1267">
        <v>-37.060252007483555</v>
      </c>
      <c r="H30" s="1235">
        <v>56.770711753699175</v>
      </c>
    </row>
    <row r="31" spans="2:8" ht="15" customHeight="1">
      <c r="B31" s="1239">
        <v>25</v>
      </c>
      <c r="C31" s="1238" t="s">
        <v>965</v>
      </c>
      <c r="D31" s="1237">
        <v>1949.185548</v>
      </c>
      <c r="E31" s="1237">
        <v>1112.215144</v>
      </c>
      <c r="F31" s="1237">
        <v>1615.3092699999997</v>
      </c>
      <c r="G31" s="1267">
        <v>-42.93949361869576</v>
      </c>
      <c r="H31" s="1235">
        <v>45.23352596968414</v>
      </c>
    </row>
    <row r="32" spans="2:8" ht="15" customHeight="1">
      <c r="B32" s="1239">
        <v>26</v>
      </c>
      <c r="C32" s="1238" t="s">
        <v>1036</v>
      </c>
      <c r="D32" s="1237">
        <v>7.045722</v>
      </c>
      <c r="E32" s="1237">
        <v>16.814685</v>
      </c>
      <c r="F32" s="1237">
        <v>7.132929</v>
      </c>
      <c r="G32" s="1267">
        <v>138.65098566193788</v>
      </c>
      <c r="H32" s="1235">
        <v>-57.57916963654092</v>
      </c>
    </row>
    <row r="33" spans="2:8" ht="15" customHeight="1">
      <c r="B33" s="1239">
        <v>27</v>
      </c>
      <c r="C33" s="1238" t="s">
        <v>911</v>
      </c>
      <c r="D33" s="1237">
        <v>648.014349</v>
      </c>
      <c r="E33" s="1237">
        <v>361.498642</v>
      </c>
      <c r="F33" s="1237">
        <v>578.3942059999999</v>
      </c>
      <c r="G33" s="1267">
        <v>-44.214407820157696</v>
      </c>
      <c r="H33" s="1235">
        <v>59.99899828116088</v>
      </c>
    </row>
    <row r="34" spans="2:8" ht="15" customHeight="1">
      <c r="B34" s="1239">
        <v>28</v>
      </c>
      <c r="C34" s="1238" t="s">
        <v>1035</v>
      </c>
      <c r="D34" s="1237">
        <v>88.90012</v>
      </c>
      <c r="E34" s="1237">
        <v>83.67335100000001</v>
      </c>
      <c r="F34" s="1237">
        <v>40.186879000000005</v>
      </c>
      <c r="G34" s="1267">
        <v>-5.879372266314135</v>
      </c>
      <c r="H34" s="1235">
        <v>-51.971710801925454</v>
      </c>
    </row>
    <row r="35" spans="2:8" ht="15" customHeight="1">
      <c r="B35" s="1239">
        <v>29</v>
      </c>
      <c r="C35" s="1238" t="s">
        <v>1034</v>
      </c>
      <c r="D35" s="1237">
        <v>212.510539</v>
      </c>
      <c r="E35" s="1237">
        <v>267.28564300000005</v>
      </c>
      <c r="F35" s="1237">
        <v>61.551968</v>
      </c>
      <c r="G35" s="1267">
        <v>25.775241198743586</v>
      </c>
      <c r="H35" s="1235">
        <v>-76.97146494321807</v>
      </c>
    </row>
    <row r="36" spans="2:8" ht="15" customHeight="1">
      <c r="B36" s="1239">
        <v>30</v>
      </c>
      <c r="C36" s="1238" t="s">
        <v>1033</v>
      </c>
      <c r="D36" s="1237">
        <v>10.417975</v>
      </c>
      <c r="E36" s="1237">
        <v>7.288617</v>
      </c>
      <c r="F36" s="1237">
        <v>8.376426</v>
      </c>
      <c r="G36" s="1269">
        <v>-30.038064019159194</v>
      </c>
      <c r="H36" s="1268">
        <v>14.924765562520292</v>
      </c>
    </row>
    <row r="37" spans="2:8" ht="15" customHeight="1">
      <c r="B37" s="1239">
        <v>31</v>
      </c>
      <c r="C37" s="1238" t="s">
        <v>1032</v>
      </c>
      <c r="D37" s="1237">
        <v>62.822858000000004</v>
      </c>
      <c r="E37" s="1237">
        <v>105.905709</v>
      </c>
      <c r="F37" s="1237">
        <v>43.903712</v>
      </c>
      <c r="G37" s="1267">
        <v>68.57830473105824</v>
      </c>
      <c r="H37" s="1235">
        <v>-58.544527566497855</v>
      </c>
    </row>
    <row r="38" spans="2:8" ht="15" customHeight="1">
      <c r="B38" s="1239">
        <v>32</v>
      </c>
      <c r="C38" s="1238" t="s">
        <v>1031</v>
      </c>
      <c r="D38" s="1237">
        <v>2670.997931</v>
      </c>
      <c r="E38" s="1237">
        <v>4591.6868349999995</v>
      </c>
      <c r="F38" s="1237">
        <v>4638.1642489999995</v>
      </c>
      <c r="G38" s="1267">
        <v>71.90903750647644</v>
      </c>
      <c r="H38" s="1235">
        <v>1.0122078371226735</v>
      </c>
    </row>
    <row r="39" spans="2:8" ht="15" customHeight="1">
      <c r="B39" s="1239">
        <v>33</v>
      </c>
      <c r="C39" s="1238" t="s">
        <v>1030</v>
      </c>
      <c r="D39" s="1237">
        <v>105.40392700000001</v>
      </c>
      <c r="E39" s="1237">
        <v>83.846843</v>
      </c>
      <c r="F39" s="1237">
        <v>42.81458</v>
      </c>
      <c r="G39" s="1267">
        <v>-20.45187936878291</v>
      </c>
      <c r="H39" s="1235">
        <v>-48.93715914861577</v>
      </c>
    </row>
    <row r="40" spans="2:8" ht="15" customHeight="1">
      <c r="B40" s="1239">
        <v>34</v>
      </c>
      <c r="C40" s="1238" t="s">
        <v>1029</v>
      </c>
      <c r="D40" s="1237">
        <v>129.573785</v>
      </c>
      <c r="E40" s="1237">
        <v>171.698251</v>
      </c>
      <c r="F40" s="1237">
        <v>98.64746099999999</v>
      </c>
      <c r="G40" s="1267">
        <v>32.5100219924887</v>
      </c>
      <c r="H40" s="1235">
        <v>-42.5460303611363</v>
      </c>
    </row>
    <row r="41" spans="2:8" ht="15" customHeight="1">
      <c r="B41" s="1239">
        <v>35</v>
      </c>
      <c r="C41" s="1238" t="s">
        <v>1028</v>
      </c>
      <c r="D41" s="1237">
        <v>219.738289</v>
      </c>
      <c r="E41" s="1237">
        <v>268.405242</v>
      </c>
      <c r="F41" s="1237">
        <v>308.392976</v>
      </c>
      <c r="G41" s="1267">
        <v>22.14768906296524</v>
      </c>
      <c r="H41" s="1235">
        <v>14.898268641116914</v>
      </c>
    </row>
    <row r="42" spans="2:8" ht="15" customHeight="1">
      <c r="B42" s="1239">
        <v>36</v>
      </c>
      <c r="C42" s="1238" t="s">
        <v>1027</v>
      </c>
      <c r="D42" s="1237">
        <v>44.339435</v>
      </c>
      <c r="E42" s="1237">
        <v>32.805038</v>
      </c>
      <c r="F42" s="1237">
        <v>25.601501</v>
      </c>
      <c r="G42" s="1267">
        <v>-26.01385651395873</v>
      </c>
      <c r="H42" s="1235">
        <v>-21.9586302567307</v>
      </c>
    </row>
    <row r="43" spans="2:8" ht="15" customHeight="1">
      <c r="B43" s="1239">
        <v>37</v>
      </c>
      <c r="C43" s="1238" t="s">
        <v>1026</v>
      </c>
      <c r="D43" s="1237">
        <v>552.4572860000001</v>
      </c>
      <c r="E43" s="1237">
        <v>1327.472117</v>
      </c>
      <c r="F43" s="1237">
        <v>678.2885779999999</v>
      </c>
      <c r="G43" s="1267">
        <v>140.2850230488226</v>
      </c>
      <c r="H43" s="1235">
        <v>-48.903741983455916</v>
      </c>
    </row>
    <row r="44" spans="2:8" ht="15" customHeight="1">
      <c r="B44" s="1239">
        <v>38</v>
      </c>
      <c r="C44" s="1238" t="s">
        <v>1025</v>
      </c>
      <c r="D44" s="1237">
        <v>78.61728</v>
      </c>
      <c r="E44" s="1237">
        <v>64.89300800000001</v>
      </c>
      <c r="F44" s="1237">
        <v>41.648933</v>
      </c>
      <c r="G44" s="1267">
        <v>-17.457067962666713</v>
      </c>
      <c r="H44" s="1235">
        <v>-35.819074683670095</v>
      </c>
    </row>
    <row r="45" spans="2:8" ht="15" customHeight="1">
      <c r="B45" s="1239">
        <v>39</v>
      </c>
      <c r="C45" s="1238" t="s">
        <v>1024</v>
      </c>
      <c r="D45" s="1237">
        <v>55.604308</v>
      </c>
      <c r="E45" s="1237">
        <v>43.509949</v>
      </c>
      <c r="F45" s="1237">
        <v>25.845412</v>
      </c>
      <c r="G45" s="1267">
        <v>-21.750758951986242</v>
      </c>
      <c r="H45" s="1235">
        <v>-40.59884556518326</v>
      </c>
    </row>
    <row r="46" spans="2:8" ht="15" customHeight="1">
      <c r="B46" s="1239">
        <v>40</v>
      </c>
      <c r="C46" s="1238" t="s">
        <v>1023</v>
      </c>
      <c r="D46" s="1237">
        <v>143.402659</v>
      </c>
      <c r="E46" s="1237">
        <v>137.974135</v>
      </c>
      <c r="F46" s="1237">
        <v>75.788709</v>
      </c>
      <c r="G46" s="1267">
        <v>-3.7855113969679053</v>
      </c>
      <c r="H46" s="1235">
        <v>-45.070350323268926</v>
      </c>
    </row>
    <row r="47" spans="2:8" ht="15" customHeight="1">
      <c r="B47" s="1239"/>
      <c r="C47" s="1232" t="s">
        <v>1022</v>
      </c>
      <c r="D47" s="1231">
        <v>4061.0222849999996</v>
      </c>
      <c r="E47" s="1231">
        <v>7512.243973999997</v>
      </c>
      <c r="F47" s="1231">
        <v>5922.6924370000015</v>
      </c>
      <c r="G47" s="1266">
        <v>84.98406181486882</v>
      </c>
      <c r="H47" s="1265">
        <v>-21.15947701514301</v>
      </c>
    </row>
    <row r="48" spans="2:8" ht="15" customHeight="1" thickBot="1">
      <c r="B48" s="1264"/>
      <c r="C48" s="1263" t="s">
        <v>1021</v>
      </c>
      <c r="D48" s="1262">
        <v>16666.68401</v>
      </c>
      <c r="E48" s="1262">
        <v>23346.303420999997</v>
      </c>
      <c r="F48" s="1262">
        <v>20245.861971000002</v>
      </c>
      <c r="G48" s="1261">
        <v>40.07767476117161</v>
      </c>
      <c r="H48" s="1260">
        <v>-13.280224256878057</v>
      </c>
    </row>
    <row r="49" spans="2:8" ht="15" customHeight="1" thickTop="1">
      <c r="B49" s="1177" t="s">
        <v>897</v>
      </c>
      <c r="C49" s="1177"/>
      <c r="D49" s="1177"/>
      <c r="E49" s="1259"/>
      <c r="F49" s="1259"/>
      <c r="G49" s="1259"/>
      <c r="H49" s="1258"/>
    </row>
    <row r="50" spans="2:8" ht="15" customHeight="1">
      <c r="B50" s="1257"/>
      <c r="C50" s="1255"/>
      <c r="D50" s="1255"/>
      <c r="E50" s="1256"/>
      <c r="F50" s="1256"/>
      <c r="G50" s="1256"/>
      <c r="H50" s="1234"/>
    </row>
    <row r="51" spans="2:8" ht="15" customHeight="1">
      <c r="B51" s="1257"/>
      <c r="C51" s="1255"/>
      <c r="D51" s="1255"/>
      <c r="E51" s="1256"/>
      <c r="F51" s="1256"/>
      <c r="G51" s="1256"/>
      <c r="H51" s="1234"/>
    </row>
    <row r="52" spans="2:8" ht="15" customHeight="1">
      <c r="B52" s="1257"/>
      <c r="C52" s="1255"/>
      <c r="D52" s="1255"/>
      <c r="E52" s="1256"/>
      <c r="F52" s="1256"/>
      <c r="G52" s="1256"/>
      <c r="H52" s="1234"/>
    </row>
    <row r="53" spans="2:8" ht="15" customHeight="1">
      <c r="B53" s="1257"/>
      <c r="C53" s="1255"/>
      <c r="D53" s="1255"/>
      <c r="E53" s="1256"/>
      <c r="F53" s="1256"/>
      <c r="G53" s="1256"/>
      <c r="H53" s="1234"/>
    </row>
    <row r="54" spans="2:8" ht="15" customHeight="1">
      <c r="B54" s="1257"/>
      <c r="C54" s="1255"/>
      <c r="D54" s="1255"/>
      <c r="E54" s="1256"/>
      <c r="F54" s="1256"/>
      <c r="G54" s="1256"/>
      <c r="H54" s="1234"/>
    </row>
    <row r="55" spans="2:8" ht="15" customHeight="1">
      <c r="B55" s="1257"/>
      <c r="C55" s="1255"/>
      <c r="D55" s="1255"/>
      <c r="E55" s="1256"/>
      <c r="F55" s="1256"/>
      <c r="G55" s="1256"/>
      <c r="H55" s="1234"/>
    </row>
    <row r="56" spans="2:8" ht="15" customHeight="1">
      <c r="B56" s="1255"/>
      <c r="C56" s="1254"/>
      <c r="D56" s="1254"/>
      <c r="E56" s="1253"/>
      <c r="F56" s="1253"/>
      <c r="G56" s="1253"/>
      <c r="H56" s="1223"/>
    </row>
    <row r="57" spans="2:8" ht="15" customHeight="1">
      <c r="B57" s="1255"/>
      <c r="C57" s="1254"/>
      <c r="D57" s="1254"/>
      <c r="E57" s="1253"/>
      <c r="F57" s="1253"/>
      <c r="G57" s="1253"/>
      <c r="H57" s="122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9.140625" style="542" customWidth="1"/>
    <col min="2" max="2" width="4.7109375" style="542" customWidth="1"/>
    <col min="3" max="3" width="30.00390625" style="542" bestFit="1" customWidth="1"/>
    <col min="4" max="8" width="10.7109375" style="542" customWidth="1"/>
    <col min="9" max="16384" width="9.140625" style="542" customWidth="1"/>
  </cols>
  <sheetData>
    <row r="1" spans="2:8" ht="12.75">
      <c r="B1" s="1715" t="s">
        <v>1159</v>
      </c>
      <c r="C1" s="1715"/>
      <c r="D1" s="1715"/>
      <c r="E1" s="1715"/>
      <c r="F1" s="1715"/>
      <c r="G1" s="1715"/>
      <c r="H1" s="1715"/>
    </row>
    <row r="2" spans="2:8" ht="15" customHeight="1">
      <c r="B2" s="1731" t="s">
        <v>49</v>
      </c>
      <c r="C2" s="1731"/>
      <c r="D2" s="1731"/>
      <c r="E2" s="1731"/>
      <c r="F2" s="1731"/>
      <c r="G2" s="1731"/>
      <c r="H2" s="1731"/>
    </row>
    <row r="3" spans="2:8" ht="15" customHeight="1" thickBot="1">
      <c r="B3" s="1732" t="s">
        <v>88</v>
      </c>
      <c r="C3" s="1732"/>
      <c r="D3" s="1732"/>
      <c r="E3" s="1732"/>
      <c r="F3" s="1732"/>
      <c r="G3" s="1732"/>
      <c r="H3" s="1732"/>
    </row>
    <row r="4" spans="2:8" ht="15" customHeight="1" thickTop="1">
      <c r="B4" s="1305"/>
      <c r="C4" s="1304"/>
      <c r="D4" s="1733" t="str">
        <f>'X-India'!D4:F4</f>
        <v>Three Months</v>
      </c>
      <c r="E4" s="1733"/>
      <c r="F4" s="1733"/>
      <c r="G4" s="1734" t="s">
        <v>788</v>
      </c>
      <c r="H4" s="1735"/>
    </row>
    <row r="5" spans="2:8" ht="15" customHeight="1">
      <c r="B5" s="1303"/>
      <c r="C5" s="1302"/>
      <c r="D5" s="1301" t="s">
        <v>19</v>
      </c>
      <c r="E5" s="1301" t="s">
        <v>23</v>
      </c>
      <c r="F5" s="1301" t="s">
        <v>89</v>
      </c>
      <c r="G5" s="1301" t="s">
        <v>23</v>
      </c>
      <c r="H5" s="1300" t="s">
        <v>25</v>
      </c>
    </row>
    <row r="6" spans="2:8" ht="15" customHeight="1">
      <c r="B6" s="1299"/>
      <c r="C6" s="1298" t="s">
        <v>952</v>
      </c>
      <c r="D6" s="1297">
        <v>27250.113615999995</v>
      </c>
      <c r="E6" s="1297">
        <v>32107.16982599999</v>
      </c>
      <c r="F6" s="1297">
        <v>22034.465292999994</v>
      </c>
      <c r="G6" s="1296">
        <v>17.823985171012865</v>
      </c>
      <c r="H6" s="1285">
        <v>-31.372134596688255</v>
      </c>
    </row>
    <row r="7" spans="2:8" ht="15" customHeight="1">
      <c r="B7" s="1294">
        <v>1</v>
      </c>
      <c r="C7" s="1293" t="s">
        <v>1095</v>
      </c>
      <c r="D7" s="1292">
        <v>659.73555</v>
      </c>
      <c r="E7" s="1292">
        <v>1419.9938710000001</v>
      </c>
      <c r="F7" s="1292">
        <v>1145.02053</v>
      </c>
      <c r="G7" s="1291">
        <v>115.23682799873373</v>
      </c>
      <c r="H7" s="1290">
        <v>-19.36440336931568</v>
      </c>
    </row>
    <row r="8" spans="2:8" ht="15" customHeight="1">
      <c r="B8" s="1294">
        <v>2</v>
      </c>
      <c r="C8" s="1293" t="s">
        <v>1054</v>
      </c>
      <c r="D8" s="1292">
        <v>7.812057</v>
      </c>
      <c r="E8" s="1292">
        <v>11.299925</v>
      </c>
      <c r="F8" s="1292">
        <v>8.867837</v>
      </c>
      <c r="G8" s="1291">
        <v>44.64724207721474</v>
      </c>
      <c r="H8" s="1290">
        <v>-21.523045506939212</v>
      </c>
    </row>
    <row r="9" spans="2:8" ht="15" customHeight="1">
      <c r="B9" s="1294">
        <v>3</v>
      </c>
      <c r="C9" s="1293" t="s">
        <v>1094</v>
      </c>
      <c r="D9" s="1292">
        <v>1223.317294</v>
      </c>
      <c r="E9" s="1292">
        <v>805.034516</v>
      </c>
      <c r="F9" s="1292">
        <v>543.756306</v>
      </c>
      <c r="G9" s="1291">
        <v>-34.192501001297856</v>
      </c>
      <c r="H9" s="1290">
        <v>-32.45552890057698</v>
      </c>
    </row>
    <row r="10" spans="2:8" ht="15" customHeight="1">
      <c r="B10" s="1294">
        <v>4</v>
      </c>
      <c r="C10" s="1293" t="s">
        <v>1093</v>
      </c>
      <c r="D10" s="1292">
        <v>2.281157</v>
      </c>
      <c r="E10" s="1292">
        <v>0.283906</v>
      </c>
      <c r="F10" s="1292">
        <v>1.657448</v>
      </c>
      <c r="G10" s="1291">
        <v>-87.55429810398846</v>
      </c>
      <c r="H10" s="1290">
        <v>483.8016808380239</v>
      </c>
    </row>
    <row r="11" spans="2:8" ht="15" customHeight="1">
      <c r="B11" s="1294">
        <v>5</v>
      </c>
      <c r="C11" s="1293" t="s">
        <v>1053</v>
      </c>
      <c r="D11" s="1292">
        <v>119.868379</v>
      </c>
      <c r="E11" s="1292">
        <v>65.206195</v>
      </c>
      <c r="F11" s="1292">
        <v>64.624016</v>
      </c>
      <c r="G11" s="1291">
        <v>-45.60183799599059</v>
      </c>
      <c r="H11" s="1290">
        <v>-0.8928277443577173</v>
      </c>
    </row>
    <row r="12" spans="2:8" ht="15" customHeight="1">
      <c r="B12" s="1294">
        <v>6</v>
      </c>
      <c r="C12" s="1293" t="s">
        <v>1014</v>
      </c>
      <c r="D12" s="1292">
        <v>330.371586</v>
      </c>
      <c r="E12" s="1292">
        <v>640.654841</v>
      </c>
      <c r="F12" s="1292">
        <v>0.026745</v>
      </c>
      <c r="G12" s="1291">
        <v>93.91947375280637</v>
      </c>
      <c r="H12" s="1290">
        <v>-99.99582536519068</v>
      </c>
    </row>
    <row r="13" spans="2:8" ht="15" customHeight="1">
      <c r="B13" s="1294">
        <v>7</v>
      </c>
      <c r="C13" s="1293" t="s">
        <v>1092</v>
      </c>
      <c r="D13" s="1292">
        <v>6.517512</v>
      </c>
      <c r="E13" s="1292">
        <v>10.707503</v>
      </c>
      <c r="F13" s="1292">
        <v>4.924106999999999</v>
      </c>
      <c r="G13" s="1291">
        <v>64.2881977048911</v>
      </c>
      <c r="H13" s="1290">
        <v>-54.012555494964616</v>
      </c>
    </row>
    <row r="14" spans="2:8" ht="15" customHeight="1">
      <c r="B14" s="1294">
        <v>8</v>
      </c>
      <c r="C14" s="1293" t="s">
        <v>1091</v>
      </c>
      <c r="D14" s="1292">
        <v>17.379063</v>
      </c>
      <c r="E14" s="1292">
        <v>0</v>
      </c>
      <c r="F14" s="1292">
        <v>1.28874</v>
      </c>
      <c r="G14" s="1291">
        <v>-100</v>
      </c>
      <c r="H14" s="1290" t="s">
        <v>3</v>
      </c>
    </row>
    <row r="15" spans="2:8" ht="15" customHeight="1">
      <c r="B15" s="1294">
        <v>9</v>
      </c>
      <c r="C15" s="1293" t="s">
        <v>1090</v>
      </c>
      <c r="D15" s="1292">
        <v>0</v>
      </c>
      <c r="E15" s="1292">
        <v>12.491436</v>
      </c>
      <c r="F15" s="1292">
        <v>2.62794</v>
      </c>
      <c r="G15" s="1291" t="s">
        <v>3</v>
      </c>
      <c r="H15" s="1290">
        <v>-78.96206649099432</v>
      </c>
    </row>
    <row r="16" spans="2:8" ht="15" customHeight="1">
      <c r="B16" s="1294">
        <v>10</v>
      </c>
      <c r="C16" s="1293" t="s">
        <v>1089</v>
      </c>
      <c r="D16" s="1292">
        <v>285.10646299999996</v>
      </c>
      <c r="E16" s="1292">
        <v>414.984008</v>
      </c>
      <c r="F16" s="1292">
        <v>251.953557</v>
      </c>
      <c r="G16" s="1291">
        <v>45.55405150531436</v>
      </c>
      <c r="H16" s="1290">
        <v>-39.285959906194755</v>
      </c>
    </row>
    <row r="17" spans="2:8" ht="15" customHeight="1">
      <c r="B17" s="1294">
        <v>11</v>
      </c>
      <c r="C17" s="1293" t="s">
        <v>1088</v>
      </c>
      <c r="D17" s="1292">
        <v>929.2139769999999</v>
      </c>
      <c r="E17" s="1292">
        <v>1047.799563</v>
      </c>
      <c r="F17" s="1292">
        <v>293.482236</v>
      </c>
      <c r="G17" s="1291">
        <v>12.761924479747705</v>
      </c>
      <c r="H17" s="1290">
        <v>-71.99061286495306</v>
      </c>
    </row>
    <row r="18" spans="2:8" ht="15" customHeight="1">
      <c r="B18" s="1294">
        <v>12</v>
      </c>
      <c r="C18" s="1293" t="s">
        <v>1051</v>
      </c>
      <c r="D18" s="1292">
        <v>235.10970400000002</v>
      </c>
      <c r="E18" s="1292">
        <v>263.770028</v>
      </c>
      <c r="F18" s="1292">
        <v>122.02595000000001</v>
      </c>
      <c r="G18" s="1291">
        <v>12.190191860392119</v>
      </c>
      <c r="H18" s="1290">
        <v>-53.7377499159988</v>
      </c>
    </row>
    <row r="19" spans="2:8" ht="15" customHeight="1">
      <c r="B19" s="1294">
        <v>13</v>
      </c>
      <c r="C19" s="1293" t="s">
        <v>1087</v>
      </c>
      <c r="D19" s="1292">
        <v>1.783673</v>
      </c>
      <c r="E19" s="1292">
        <v>5.3869430000000005</v>
      </c>
      <c r="F19" s="1292">
        <v>2.827198</v>
      </c>
      <c r="G19" s="1291">
        <v>202.0140462966026</v>
      </c>
      <c r="H19" s="1290">
        <v>-47.517580935977975</v>
      </c>
    </row>
    <row r="20" spans="2:8" ht="15" customHeight="1">
      <c r="B20" s="1294">
        <v>14</v>
      </c>
      <c r="C20" s="1293" t="s">
        <v>1086</v>
      </c>
      <c r="D20" s="1292">
        <v>692.824074</v>
      </c>
      <c r="E20" s="1292">
        <v>1424.941112</v>
      </c>
      <c r="F20" s="1292">
        <v>792.264478</v>
      </c>
      <c r="G20" s="1291">
        <v>105.67142013024218</v>
      </c>
      <c r="H20" s="1290">
        <v>-44.40019511487012</v>
      </c>
    </row>
    <row r="21" spans="2:8" ht="15" customHeight="1">
      <c r="B21" s="1294">
        <v>15</v>
      </c>
      <c r="C21" s="1293" t="s">
        <v>1085</v>
      </c>
      <c r="D21" s="1292">
        <v>4783.578061</v>
      </c>
      <c r="E21" s="1292">
        <v>3223.196293</v>
      </c>
      <c r="F21" s="1292">
        <v>2179.442913</v>
      </c>
      <c r="G21" s="1291">
        <v>-32.61955273023818</v>
      </c>
      <c r="H21" s="1290">
        <v>-32.38255709919929</v>
      </c>
    </row>
    <row r="22" spans="2:8" ht="15" customHeight="1">
      <c r="B22" s="1294">
        <v>16</v>
      </c>
      <c r="C22" s="1293" t="s">
        <v>1084</v>
      </c>
      <c r="D22" s="1292">
        <v>0</v>
      </c>
      <c r="E22" s="1292">
        <v>0</v>
      </c>
      <c r="F22" s="1292">
        <v>0.134528</v>
      </c>
      <c r="G22" s="1291" t="s">
        <v>3</v>
      </c>
      <c r="H22" s="1295" t="s">
        <v>3</v>
      </c>
    </row>
    <row r="23" spans="2:8" ht="15" customHeight="1">
      <c r="B23" s="1294">
        <v>17</v>
      </c>
      <c r="C23" s="1293" t="s">
        <v>1083</v>
      </c>
      <c r="D23" s="1292">
        <v>0.879866</v>
      </c>
      <c r="E23" s="1292">
        <v>0.832811</v>
      </c>
      <c r="F23" s="1292">
        <v>1.00067</v>
      </c>
      <c r="G23" s="1291">
        <v>-5.347973441410403</v>
      </c>
      <c r="H23" s="1290">
        <v>20.15571360128527</v>
      </c>
    </row>
    <row r="24" spans="2:8" ht="15" customHeight="1">
      <c r="B24" s="1294">
        <v>18</v>
      </c>
      <c r="C24" s="1293" t="s">
        <v>1082</v>
      </c>
      <c r="D24" s="1292">
        <v>3.691221</v>
      </c>
      <c r="E24" s="1292">
        <v>6.431006</v>
      </c>
      <c r="F24" s="1292">
        <v>4.382584</v>
      </c>
      <c r="G24" s="1291">
        <v>74.22435557231603</v>
      </c>
      <c r="H24" s="1290">
        <v>-31.852279410095406</v>
      </c>
    </row>
    <row r="25" spans="2:8" ht="15" customHeight="1">
      <c r="B25" s="1294">
        <v>19</v>
      </c>
      <c r="C25" s="1293" t="s">
        <v>1081</v>
      </c>
      <c r="D25" s="1292">
        <v>94.248968</v>
      </c>
      <c r="E25" s="1292">
        <v>907.68725</v>
      </c>
      <c r="F25" s="1292">
        <v>58.00678</v>
      </c>
      <c r="G25" s="1291">
        <v>863.0739405019266</v>
      </c>
      <c r="H25" s="1290">
        <v>-93.60938693366025</v>
      </c>
    </row>
    <row r="26" spans="2:8" ht="15" customHeight="1">
      <c r="B26" s="1294">
        <v>20</v>
      </c>
      <c r="C26" s="1293" t="s">
        <v>1050</v>
      </c>
      <c r="D26" s="1292">
        <v>235.636223</v>
      </c>
      <c r="E26" s="1292">
        <v>314.17666899999995</v>
      </c>
      <c r="F26" s="1292">
        <v>278.972163</v>
      </c>
      <c r="G26" s="1291">
        <v>33.331227686500455</v>
      </c>
      <c r="H26" s="1290">
        <v>-11.205321551104717</v>
      </c>
    </row>
    <row r="27" spans="2:8" ht="15" customHeight="1">
      <c r="B27" s="1294">
        <v>21</v>
      </c>
      <c r="C27" s="1293" t="s">
        <v>1049</v>
      </c>
      <c r="D27" s="1292">
        <v>3.678566</v>
      </c>
      <c r="E27" s="1292">
        <v>1.962608</v>
      </c>
      <c r="F27" s="1292">
        <v>1.642478</v>
      </c>
      <c r="G27" s="1291">
        <v>-46.64747078073358</v>
      </c>
      <c r="H27" s="1290">
        <v>-16.311459038177773</v>
      </c>
    </row>
    <row r="28" spans="2:8" ht="15" customHeight="1">
      <c r="B28" s="1294">
        <v>22</v>
      </c>
      <c r="C28" s="1293" t="s">
        <v>1080</v>
      </c>
      <c r="D28" s="1292">
        <v>7.898193</v>
      </c>
      <c r="E28" s="1292">
        <v>4.6030310000000005</v>
      </c>
      <c r="F28" s="1292">
        <v>2.162655</v>
      </c>
      <c r="G28" s="1291">
        <v>-41.72045428618926</v>
      </c>
      <c r="H28" s="1290">
        <v>-53.016718766395456</v>
      </c>
    </row>
    <row r="29" spans="2:8" ht="15" customHeight="1">
      <c r="B29" s="1294">
        <v>23</v>
      </c>
      <c r="C29" s="1293" t="s">
        <v>1079</v>
      </c>
      <c r="D29" s="1292">
        <v>2.655113</v>
      </c>
      <c r="E29" s="1292">
        <v>0.015842</v>
      </c>
      <c r="F29" s="1292">
        <v>0.018812</v>
      </c>
      <c r="G29" s="1291">
        <v>-99.4033398955148</v>
      </c>
      <c r="H29" s="1290">
        <v>18.74763287463705</v>
      </c>
    </row>
    <row r="30" spans="2:8" ht="15" customHeight="1">
      <c r="B30" s="1294">
        <v>24</v>
      </c>
      <c r="C30" s="1293" t="s">
        <v>1047</v>
      </c>
      <c r="D30" s="1292">
        <v>60.857631999999995</v>
      </c>
      <c r="E30" s="1292">
        <v>28.995646</v>
      </c>
      <c r="F30" s="1292">
        <v>21.679257</v>
      </c>
      <c r="G30" s="1291">
        <v>-52.35495525031272</v>
      </c>
      <c r="H30" s="1290">
        <v>-25.23271597397762</v>
      </c>
    </row>
    <row r="31" spans="2:8" ht="15" customHeight="1">
      <c r="B31" s="1294">
        <v>25</v>
      </c>
      <c r="C31" s="1293" t="s">
        <v>1078</v>
      </c>
      <c r="D31" s="1292">
        <v>3560.9756859999998</v>
      </c>
      <c r="E31" s="1292">
        <v>633.598844</v>
      </c>
      <c r="F31" s="1292">
        <v>4511.58428</v>
      </c>
      <c r="G31" s="1291">
        <v>-82.20715613164678</v>
      </c>
      <c r="H31" s="1290">
        <v>612.0568988916905</v>
      </c>
    </row>
    <row r="32" spans="2:8" ht="15" customHeight="1">
      <c r="B32" s="1294">
        <v>26</v>
      </c>
      <c r="C32" s="1293" t="s">
        <v>1002</v>
      </c>
      <c r="D32" s="1292">
        <v>17.617435999999998</v>
      </c>
      <c r="E32" s="1292">
        <v>16.781842</v>
      </c>
      <c r="F32" s="1292">
        <v>4.4753110000000005</v>
      </c>
      <c r="G32" s="1291">
        <v>-4.742994383518678</v>
      </c>
      <c r="H32" s="1290">
        <v>-73.33242083914269</v>
      </c>
    </row>
    <row r="33" spans="2:8" ht="15" customHeight="1">
      <c r="B33" s="1294">
        <v>27</v>
      </c>
      <c r="C33" s="1293" t="s">
        <v>1001</v>
      </c>
      <c r="D33" s="1292">
        <v>0</v>
      </c>
      <c r="E33" s="1292">
        <v>0</v>
      </c>
      <c r="F33" s="1292">
        <v>0</v>
      </c>
      <c r="G33" s="1291" t="s">
        <v>3</v>
      </c>
      <c r="H33" s="1290" t="s">
        <v>3</v>
      </c>
    </row>
    <row r="34" spans="2:8" ht="15" customHeight="1">
      <c r="B34" s="1294">
        <v>28</v>
      </c>
      <c r="C34" s="1293" t="s">
        <v>1077</v>
      </c>
      <c r="D34" s="1292">
        <v>0.004421</v>
      </c>
      <c r="E34" s="1292">
        <v>0.024154</v>
      </c>
      <c r="F34" s="1292">
        <v>1.198458</v>
      </c>
      <c r="G34" s="1291">
        <v>446.34698032119434</v>
      </c>
      <c r="H34" s="1290" t="s">
        <v>3</v>
      </c>
    </row>
    <row r="35" spans="2:8" ht="15" customHeight="1">
      <c r="B35" s="1294">
        <v>29</v>
      </c>
      <c r="C35" s="1293" t="s">
        <v>1046</v>
      </c>
      <c r="D35" s="1292">
        <v>963.4295500000001</v>
      </c>
      <c r="E35" s="1292">
        <v>1183.643359</v>
      </c>
      <c r="F35" s="1292">
        <v>907.3656390000001</v>
      </c>
      <c r="G35" s="1291">
        <v>22.857281988080985</v>
      </c>
      <c r="H35" s="1290">
        <v>-23.341297688977264</v>
      </c>
    </row>
    <row r="36" spans="2:8" ht="15" customHeight="1">
      <c r="B36" s="1294">
        <v>30</v>
      </c>
      <c r="C36" s="1293" t="s">
        <v>999</v>
      </c>
      <c r="D36" s="1292">
        <v>783.62053</v>
      </c>
      <c r="E36" s="1292">
        <v>738.306137</v>
      </c>
      <c r="F36" s="1292">
        <v>572.771317</v>
      </c>
      <c r="G36" s="1291">
        <v>-5.782695994450265</v>
      </c>
      <c r="H36" s="1290">
        <v>-22.420891782455826</v>
      </c>
    </row>
    <row r="37" spans="2:8" ht="15" customHeight="1">
      <c r="B37" s="1294">
        <v>31</v>
      </c>
      <c r="C37" s="1293" t="s">
        <v>1044</v>
      </c>
      <c r="D37" s="1292">
        <v>111.60237599999999</v>
      </c>
      <c r="E37" s="1292">
        <v>124.41803000000002</v>
      </c>
      <c r="F37" s="1292">
        <v>97.663882</v>
      </c>
      <c r="G37" s="1291">
        <v>11.48331644838818</v>
      </c>
      <c r="H37" s="1290">
        <v>-21.503433224268235</v>
      </c>
    </row>
    <row r="38" spans="2:8" ht="15" customHeight="1">
      <c r="B38" s="1294">
        <v>32</v>
      </c>
      <c r="C38" s="1293" t="s">
        <v>1076</v>
      </c>
      <c r="D38" s="1292">
        <v>1062.023474</v>
      </c>
      <c r="E38" s="1292">
        <v>989.8871730000001</v>
      </c>
      <c r="F38" s="1292">
        <v>840.459821</v>
      </c>
      <c r="G38" s="1291">
        <v>-6.792345250929927</v>
      </c>
      <c r="H38" s="1290">
        <v>-15.09539229073333</v>
      </c>
    </row>
    <row r="39" spans="2:8" ht="15" customHeight="1">
      <c r="B39" s="1294">
        <v>33</v>
      </c>
      <c r="C39" s="1293" t="s">
        <v>1042</v>
      </c>
      <c r="D39" s="1292">
        <v>1094.814781</v>
      </c>
      <c r="E39" s="1292">
        <v>251.847226</v>
      </c>
      <c r="F39" s="1292">
        <v>185.968114</v>
      </c>
      <c r="G39" s="1291">
        <v>-76.99636227326383</v>
      </c>
      <c r="H39" s="1290">
        <v>-26.15836316577098</v>
      </c>
    </row>
    <row r="40" spans="2:8" ht="15" customHeight="1">
      <c r="B40" s="1294">
        <v>34</v>
      </c>
      <c r="C40" s="1293" t="s">
        <v>1075</v>
      </c>
      <c r="D40" s="1292">
        <v>268.849102</v>
      </c>
      <c r="E40" s="1292">
        <v>657.550572</v>
      </c>
      <c r="F40" s="1292">
        <v>234.408053</v>
      </c>
      <c r="G40" s="1291">
        <v>144.57979108295476</v>
      </c>
      <c r="H40" s="1290">
        <v>-64.3513270337479</v>
      </c>
    </row>
    <row r="41" spans="2:8" ht="15" customHeight="1">
      <c r="B41" s="1294">
        <v>35</v>
      </c>
      <c r="C41" s="1293" t="s">
        <v>1074</v>
      </c>
      <c r="D41" s="1292">
        <v>155.621294</v>
      </c>
      <c r="E41" s="1292">
        <v>139.166077</v>
      </c>
      <c r="F41" s="1292">
        <v>52.301523</v>
      </c>
      <c r="G41" s="1291">
        <v>-10.573885216505147</v>
      </c>
      <c r="H41" s="1290">
        <v>-62.4179080653398</v>
      </c>
    </row>
    <row r="42" spans="2:8" ht="15" customHeight="1">
      <c r="B42" s="1294">
        <v>36</v>
      </c>
      <c r="C42" s="1293" t="s">
        <v>1041</v>
      </c>
      <c r="D42" s="1292">
        <v>6.207108</v>
      </c>
      <c r="E42" s="1292">
        <v>31.668388999999998</v>
      </c>
      <c r="F42" s="1292">
        <v>4.162275</v>
      </c>
      <c r="G42" s="1291">
        <v>410.19555322704224</v>
      </c>
      <c r="H42" s="1290">
        <v>-86.8566885420032</v>
      </c>
    </row>
    <row r="43" spans="2:8" ht="15" customHeight="1">
      <c r="B43" s="1294">
        <v>37</v>
      </c>
      <c r="C43" s="1293" t="s">
        <v>995</v>
      </c>
      <c r="D43" s="1292">
        <v>219.531358</v>
      </c>
      <c r="E43" s="1292">
        <v>480.573542</v>
      </c>
      <c r="F43" s="1292">
        <v>325.853965</v>
      </c>
      <c r="G43" s="1291">
        <v>118.90883670477726</v>
      </c>
      <c r="H43" s="1290">
        <v>-32.194776340808204</v>
      </c>
    </row>
    <row r="44" spans="2:8" ht="15" customHeight="1">
      <c r="B44" s="1294">
        <v>38</v>
      </c>
      <c r="C44" s="1293" t="s">
        <v>1073</v>
      </c>
      <c r="D44" s="1292">
        <v>11.583492999999999</v>
      </c>
      <c r="E44" s="1292">
        <v>37.695369</v>
      </c>
      <c r="F44" s="1292">
        <v>55.201909</v>
      </c>
      <c r="G44" s="1291">
        <v>225.423160354135</v>
      </c>
      <c r="H44" s="1290">
        <v>46.44215049334045</v>
      </c>
    </row>
    <row r="45" spans="2:8" ht="15" customHeight="1">
      <c r="B45" s="1294">
        <v>39</v>
      </c>
      <c r="C45" s="1293" t="s">
        <v>1072</v>
      </c>
      <c r="D45" s="1292">
        <v>1924.851527</v>
      </c>
      <c r="E45" s="1292">
        <v>2097.476393</v>
      </c>
      <c r="F45" s="1292">
        <v>1387.125524</v>
      </c>
      <c r="G45" s="1291">
        <v>8.96821721460492</v>
      </c>
      <c r="H45" s="1290">
        <v>-33.86693034404034</v>
      </c>
    </row>
    <row r="46" spans="2:8" ht="15" customHeight="1">
      <c r="B46" s="1294">
        <v>40</v>
      </c>
      <c r="C46" s="1293" t="s">
        <v>1071</v>
      </c>
      <c r="D46" s="1292">
        <v>23.220181</v>
      </c>
      <c r="E46" s="1292">
        <v>69.49672799999999</v>
      </c>
      <c r="F46" s="1292">
        <v>40.598178</v>
      </c>
      <c r="G46" s="1291">
        <v>199.2945145431898</v>
      </c>
      <c r="H46" s="1290">
        <v>-41.58260515516644</v>
      </c>
    </row>
    <row r="47" spans="2:8" ht="15" customHeight="1">
      <c r="B47" s="1294">
        <v>41</v>
      </c>
      <c r="C47" s="1293" t="s">
        <v>1038</v>
      </c>
      <c r="D47" s="1292">
        <v>0.00103</v>
      </c>
      <c r="E47" s="1292">
        <v>0</v>
      </c>
      <c r="F47" s="1292">
        <v>2.031939</v>
      </c>
      <c r="G47" s="1291">
        <v>-100</v>
      </c>
      <c r="H47" s="1290" t="s">
        <v>3</v>
      </c>
    </row>
    <row r="48" spans="2:8" ht="15" customHeight="1">
      <c r="B48" s="1294">
        <v>42</v>
      </c>
      <c r="C48" s="1293" t="s">
        <v>1037</v>
      </c>
      <c r="D48" s="1292">
        <v>254.68779899999998</v>
      </c>
      <c r="E48" s="1292">
        <v>182.83093200000002</v>
      </c>
      <c r="F48" s="1292">
        <v>141.913531</v>
      </c>
      <c r="G48" s="1291">
        <v>-28.213706067639293</v>
      </c>
      <c r="H48" s="1290">
        <v>-22.379911622394403</v>
      </c>
    </row>
    <row r="49" spans="2:8" ht="15" customHeight="1">
      <c r="B49" s="1294">
        <v>43</v>
      </c>
      <c r="C49" s="1293" t="s">
        <v>965</v>
      </c>
      <c r="D49" s="1292">
        <v>149.738308</v>
      </c>
      <c r="E49" s="1292">
        <v>275.633704</v>
      </c>
      <c r="F49" s="1292">
        <v>587.8121649999999</v>
      </c>
      <c r="G49" s="1291">
        <v>84.07694576059993</v>
      </c>
      <c r="H49" s="1290">
        <v>113.25845006240596</v>
      </c>
    </row>
    <row r="50" spans="2:8" ht="15" customHeight="1">
      <c r="B50" s="1294">
        <v>44</v>
      </c>
      <c r="C50" s="1293" t="s">
        <v>1070</v>
      </c>
      <c r="D50" s="1292">
        <v>34.467807</v>
      </c>
      <c r="E50" s="1292">
        <v>42.835425</v>
      </c>
      <c r="F50" s="1292">
        <v>77.20531199999999</v>
      </c>
      <c r="G50" s="1291">
        <v>24.276618468938267</v>
      </c>
      <c r="H50" s="1290">
        <v>80.23706313174199</v>
      </c>
    </row>
    <row r="51" spans="2:8" ht="15" customHeight="1">
      <c r="B51" s="1294">
        <v>45</v>
      </c>
      <c r="C51" s="1293" t="s">
        <v>1069</v>
      </c>
      <c r="D51" s="1292">
        <v>2601.157735</v>
      </c>
      <c r="E51" s="1292">
        <v>8377.173787</v>
      </c>
      <c r="F51" s="1292">
        <v>2655.827135</v>
      </c>
      <c r="G51" s="1291">
        <v>222.0555860292725</v>
      </c>
      <c r="H51" s="1290">
        <v>-68.29685998491033</v>
      </c>
    </row>
    <row r="52" spans="2:8" ht="15" customHeight="1">
      <c r="B52" s="1294">
        <v>46</v>
      </c>
      <c r="C52" s="1293" t="s">
        <v>1068</v>
      </c>
      <c r="D52" s="1292">
        <v>51.550875</v>
      </c>
      <c r="E52" s="1292">
        <v>165.81072199999997</v>
      </c>
      <c r="F52" s="1292">
        <v>5.384518</v>
      </c>
      <c r="G52" s="1291">
        <v>221.64482562129155</v>
      </c>
      <c r="H52" s="1290">
        <v>-96.75261169178191</v>
      </c>
    </row>
    <row r="53" spans="2:8" ht="15" customHeight="1">
      <c r="B53" s="1294">
        <v>47</v>
      </c>
      <c r="C53" s="1293" t="s">
        <v>1033</v>
      </c>
      <c r="D53" s="1292">
        <v>2.013841</v>
      </c>
      <c r="E53" s="1292">
        <v>0.28087</v>
      </c>
      <c r="F53" s="1292">
        <v>1.996041</v>
      </c>
      <c r="G53" s="1291">
        <v>-86.05302007457391</v>
      </c>
      <c r="H53" s="1290">
        <v>610.6636522234485</v>
      </c>
    </row>
    <row r="54" spans="2:8" ht="15" customHeight="1">
      <c r="B54" s="1294">
        <v>48</v>
      </c>
      <c r="C54" s="1293" t="s">
        <v>1032</v>
      </c>
      <c r="D54" s="1292">
        <v>152.648729</v>
      </c>
      <c r="E54" s="1292">
        <v>274.013279</v>
      </c>
      <c r="F54" s="1292">
        <v>107.29972599999999</v>
      </c>
      <c r="G54" s="1291">
        <v>79.50577171199376</v>
      </c>
      <c r="H54" s="1290">
        <v>-60.84141382067838</v>
      </c>
    </row>
    <row r="55" spans="2:8" ht="15" customHeight="1">
      <c r="B55" s="1294">
        <v>49</v>
      </c>
      <c r="C55" s="1293" t="s">
        <v>1067</v>
      </c>
      <c r="D55" s="1292">
        <v>36.36981</v>
      </c>
      <c r="E55" s="1292">
        <v>42.002927</v>
      </c>
      <c r="F55" s="1292">
        <v>22.163807000000002</v>
      </c>
      <c r="G55" s="1291">
        <v>15.48844219972554</v>
      </c>
      <c r="H55" s="1290">
        <v>-47.23270833006471</v>
      </c>
    </row>
    <row r="56" spans="2:8" ht="15" customHeight="1">
      <c r="B56" s="1294">
        <v>50</v>
      </c>
      <c r="C56" s="1293" t="s">
        <v>1066</v>
      </c>
      <c r="D56" s="1292">
        <v>108.971799</v>
      </c>
      <c r="E56" s="1292">
        <v>86.019307</v>
      </c>
      <c r="F56" s="1292">
        <v>47.656817</v>
      </c>
      <c r="G56" s="1291">
        <v>-21.062781573423422</v>
      </c>
      <c r="H56" s="1290">
        <v>-44.59753436516293</v>
      </c>
    </row>
    <row r="57" spans="2:8" ht="15" customHeight="1">
      <c r="B57" s="1294">
        <v>51</v>
      </c>
      <c r="C57" s="1293" t="s">
        <v>1065</v>
      </c>
      <c r="D57" s="1292">
        <v>636.4854439999999</v>
      </c>
      <c r="E57" s="1292">
        <v>1261.965765</v>
      </c>
      <c r="F57" s="1292">
        <v>1045.325037</v>
      </c>
      <c r="G57" s="1291">
        <v>98.27095448863085</v>
      </c>
      <c r="H57" s="1290">
        <v>-17.166925918945182</v>
      </c>
    </row>
    <row r="58" spans="2:8" ht="15" customHeight="1">
      <c r="B58" s="1294">
        <v>52</v>
      </c>
      <c r="C58" s="1293" t="s">
        <v>1064</v>
      </c>
      <c r="D58" s="1292">
        <v>54.491868000000004</v>
      </c>
      <c r="E58" s="1292">
        <v>51.900732000000005</v>
      </c>
      <c r="F58" s="1292">
        <v>37.56289700000001</v>
      </c>
      <c r="G58" s="1291">
        <v>-4.755087493054916</v>
      </c>
      <c r="H58" s="1290">
        <v>-27.625496688563075</v>
      </c>
    </row>
    <row r="59" spans="2:8" ht="15" customHeight="1">
      <c r="B59" s="1294">
        <v>53</v>
      </c>
      <c r="C59" s="1293" t="s">
        <v>1063</v>
      </c>
      <c r="D59" s="1292">
        <v>34.793586</v>
      </c>
      <c r="E59" s="1292">
        <v>27.262199000000003</v>
      </c>
      <c r="F59" s="1292">
        <v>15.741231</v>
      </c>
      <c r="G59" s="1291">
        <v>-21.645906231108214</v>
      </c>
      <c r="H59" s="1290">
        <v>-42.25986319005302</v>
      </c>
    </row>
    <row r="60" spans="2:8" ht="15" customHeight="1">
      <c r="B60" s="1294">
        <v>54</v>
      </c>
      <c r="C60" s="1293" t="s">
        <v>985</v>
      </c>
      <c r="D60" s="1292">
        <v>183.485695</v>
      </c>
      <c r="E60" s="1292">
        <v>258.99944700000003</v>
      </c>
      <c r="F60" s="1292">
        <v>82.684816</v>
      </c>
      <c r="G60" s="1291">
        <v>41.1551167517446</v>
      </c>
      <c r="H60" s="1290">
        <v>-68.07529245419586</v>
      </c>
    </row>
    <row r="61" spans="2:8" ht="15" customHeight="1">
      <c r="B61" s="1294">
        <v>55</v>
      </c>
      <c r="C61" s="1293" t="s">
        <v>1062</v>
      </c>
      <c r="D61" s="1292">
        <v>642.1475750000001</v>
      </c>
      <c r="E61" s="1292">
        <v>827.947287</v>
      </c>
      <c r="F61" s="1292">
        <v>631.531202</v>
      </c>
      <c r="G61" s="1291">
        <v>28.934114093633355</v>
      </c>
      <c r="H61" s="1290">
        <v>-23.723259691048412</v>
      </c>
    </row>
    <row r="62" spans="2:8" ht="15" customHeight="1">
      <c r="B62" s="1294">
        <v>56</v>
      </c>
      <c r="C62" s="1293" t="s">
        <v>1029</v>
      </c>
      <c r="D62" s="1292">
        <v>19.847815</v>
      </c>
      <c r="E62" s="1292">
        <v>13.831478</v>
      </c>
      <c r="F62" s="1292">
        <v>14.527117</v>
      </c>
      <c r="G62" s="1291">
        <v>-30.312339166805017</v>
      </c>
      <c r="H62" s="1290">
        <v>5.029390206888948</v>
      </c>
    </row>
    <row r="63" spans="2:8" ht="15" customHeight="1">
      <c r="B63" s="1294">
        <v>57</v>
      </c>
      <c r="C63" s="1293" t="s">
        <v>1028</v>
      </c>
      <c r="D63" s="1292">
        <v>1204.189866</v>
      </c>
      <c r="E63" s="1292">
        <v>1054.735747</v>
      </c>
      <c r="F63" s="1292">
        <v>815.20559</v>
      </c>
      <c r="G63" s="1291">
        <v>-12.411175614394352</v>
      </c>
      <c r="H63" s="1290">
        <v>-22.709968604107615</v>
      </c>
    </row>
    <row r="64" spans="2:8" ht="15" customHeight="1">
      <c r="B64" s="1294">
        <v>58</v>
      </c>
      <c r="C64" s="1293" t="s">
        <v>1061</v>
      </c>
      <c r="D64" s="1292">
        <v>92.143911</v>
      </c>
      <c r="E64" s="1292">
        <v>83.218593</v>
      </c>
      <c r="F64" s="1292">
        <v>85.840137</v>
      </c>
      <c r="G64" s="1291">
        <v>-9.686280843885612</v>
      </c>
      <c r="H64" s="1290">
        <v>3.1501902465474387</v>
      </c>
    </row>
    <row r="65" spans="2:8" ht="15" customHeight="1">
      <c r="B65" s="1294">
        <v>59</v>
      </c>
      <c r="C65" s="1293" t="s">
        <v>1060</v>
      </c>
      <c r="D65" s="1292">
        <v>0.155772</v>
      </c>
      <c r="E65" s="1292">
        <v>0.12056700000000001</v>
      </c>
      <c r="F65" s="1292">
        <v>0.30932499999999996</v>
      </c>
      <c r="G65" s="1291">
        <v>-22.60033895693705</v>
      </c>
      <c r="H65" s="1290">
        <v>156.5585939767929</v>
      </c>
    </row>
    <row r="66" spans="2:8" ht="15" customHeight="1">
      <c r="B66" s="1294">
        <v>60</v>
      </c>
      <c r="C66" s="1293" t="s">
        <v>1026</v>
      </c>
      <c r="D66" s="1292">
        <v>449.38275699999997</v>
      </c>
      <c r="E66" s="1292">
        <v>519.936175</v>
      </c>
      <c r="F66" s="1292">
        <v>189.18840899999998</v>
      </c>
      <c r="G66" s="1291">
        <v>15.700072355023636</v>
      </c>
      <c r="H66" s="1290">
        <v>-63.613147517577524</v>
      </c>
    </row>
    <row r="67" spans="2:8" ht="15" customHeight="1">
      <c r="B67" s="1294">
        <v>61</v>
      </c>
      <c r="C67" s="1293" t="s">
        <v>1059</v>
      </c>
      <c r="D67" s="1292">
        <v>85.51578599999999</v>
      </c>
      <c r="E67" s="1292">
        <v>97.27040199999999</v>
      </c>
      <c r="F67" s="1292">
        <v>118.586527</v>
      </c>
      <c r="G67" s="1291">
        <v>13.745551026099449</v>
      </c>
      <c r="H67" s="1290">
        <v>21.914297218592765</v>
      </c>
    </row>
    <row r="68" spans="2:8" ht="15" customHeight="1">
      <c r="B68" s="1294">
        <v>62</v>
      </c>
      <c r="C68" s="1293" t="s">
        <v>1023</v>
      </c>
      <c r="D68" s="1292">
        <v>442.62785299999996</v>
      </c>
      <c r="E68" s="1292">
        <v>242.04954899999998</v>
      </c>
      <c r="F68" s="1292">
        <v>198.180609</v>
      </c>
      <c r="G68" s="1291">
        <v>-45.31533717106592</v>
      </c>
      <c r="H68" s="1290">
        <v>-18.12395031564384</v>
      </c>
    </row>
    <row r="69" spans="2:8" ht="15" customHeight="1">
      <c r="B69" s="1294">
        <v>63</v>
      </c>
      <c r="C69" s="1293" t="s">
        <v>1058</v>
      </c>
      <c r="D69" s="1292">
        <v>99.185363</v>
      </c>
      <c r="E69" s="1292">
        <v>92.225785</v>
      </c>
      <c r="F69" s="1292">
        <v>66.79128800000001</v>
      </c>
      <c r="G69" s="1291">
        <v>-7.016738951693895</v>
      </c>
      <c r="H69" s="1290">
        <v>-27.578509632636894</v>
      </c>
    </row>
    <row r="70" spans="2:8" ht="15" customHeight="1">
      <c r="B70" s="1294">
        <v>64</v>
      </c>
      <c r="C70" s="1293" t="s">
        <v>1057</v>
      </c>
      <c r="D70" s="1292">
        <v>5.655943</v>
      </c>
      <c r="E70" s="1292">
        <v>66.516309</v>
      </c>
      <c r="F70" s="1292">
        <v>79.77194</v>
      </c>
      <c r="G70" s="1291" t="s">
        <v>3</v>
      </c>
      <c r="H70" s="1290">
        <v>19.928392298496277</v>
      </c>
    </row>
    <row r="71" spans="2:8" ht="15" customHeight="1">
      <c r="B71" s="1289"/>
      <c r="C71" s="1288" t="s">
        <v>900</v>
      </c>
      <c r="D71" s="1287">
        <v>9344.83549749999</v>
      </c>
      <c r="E71" s="1287">
        <v>12369.78680500001</v>
      </c>
      <c r="F71" s="1287">
        <v>8131.161237999996</v>
      </c>
      <c r="G71" s="1286">
        <v>32.37002434058661</v>
      </c>
      <c r="H71" s="1285">
        <v>-34.265954893310806</v>
      </c>
    </row>
    <row r="72" spans="2:8" ht="15" customHeight="1" thickBot="1">
      <c r="B72" s="1284"/>
      <c r="C72" s="1283" t="s">
        <v>899</v>
      </c>
      <c r="D72" s="1282">
        <v>36594.9468591</v>
      </c>
      <c r="E72" s="1282">
        <v>44476.956631</v>
      </c>
      <c r="F72" s="1282">
        <v>30165.626531</v>
      </c>
      <c r="G72" s="1281">
        <v>21.538447342563032</v>
      </c>
      <c r="H72" s="1280">
        <v>-32.17695450417834</v>
      </c>
    </row>
    <row r="73" ht="13.5" thickTop="1">
      <c r="B73" s="13" t="s">
        <v>897</v>
      </c>
    </row>
    <row r="75" spans="4:6" ht="12.75">
      <c r="D75" s="1279"/>
      <c r="E75" s="1279"/>
      <c r="F75" s="1279"/>
    </row>
    <row r="77" ht="12.75">
      <c r="D77" s="570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31">
      <selection activeCell="J34" sqref="J34"/>
    </sheetView>
  </sheetViews>
  <sheetFormatPr defaultColWidth="9.140625" defaultRowHeight="15"/>
  <cols>
    <col min="1" max="1" width="3.28125" style="1306" customWidth="1"/>
    <col min="2" max="2" width="4.8515625" style="1306" customWidth="1"/>
    <col min="3" max="3" width="6.140625" style="1306" customWidth="1"/>
    <col min="4" max="4" width="5.28125" style="1306" customWidth="1"/>
    <col min="5" max="5" width="26.140625" style="1306" customWidth="1"/>
    <col min="6" max="16384" width="9.140625" style="1306" customWidth="1"/>
  </cols>
  <sheetData>
    <row r="1" spans="1:13" ht="12.75">
      <c r="A1" s="1736" t="s">
        <v>1167</v>
      </c>
      <c r="B1" s="1736"/>
      <c r="C1" s="1736"/>
      <c r="D1" s="1736"/>
      <c r="E1" s="1736"/>
      <c r="F1" s="1736"/>
      <c r="G1" s="1736"/>
      <c r="H1" s="1736"/>
      <c r="I1" s="1736"/>
      <c r="J1" s="1736"/>
      <c r="K1" s="1736"/>
      <c r="L1" s="1736"/>
      <c r="M1" s="1342"/>
    </row>
    <row r="2" spans="1:13" ht="15.75">
      <c r="A2" s="1737" t="s">
        <v>1158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341"/>
    </row>
    <row r="3" spans="1:13" ht="13.5" thickBot="1">
      <c r="A3" s="1738" t="s">
        <v>1157</v>
      </c>
      <c r="B3" s="1738"/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340"/>
    </row>
    <row r="4" spans="1:13" ht="13.5" thickTop="1">
      <c r="A4" s="1739" t="s">
        <v>629</v>
      </c>
      <c r="B4" s="1740"/>
      <c r="C4" s="1740"/>
      <c r="D4" s="1740"/>
      <c r="E4" s="1741"/>
      <c r="F4" s="1748" t="s">
        <v>19</v>
      </c>
      <c r="G4" s="1741"/>
      <c r="H4" s="1748" t="s">
        <v>23</v>
      </c>
      <c r="I4" s="1741"/>
      <c r="J4" s="1749" t="s">
        <v>1152</v>
      </c>
      <c r="K4" s="1751" t="s">
        <v>1156</v>
      </c>
      <c r="L4" s="1752"/>
      <c r="M4" s="1339"/>
    </row>
    <row r="5" spans="1:13" ht="12.75">
      <c r="A5" s="1742"/>
      <c r="B5" s="1743"/>
      <c r="C5" s="1743"/>
      <c r="D5" s="1743"/>
      <c r="E5" s="1744"/>
      <c r="F5" s="1746"/>
      <c r="G5" s="1747"/>
      <c r="H5" s="1746"/>
      <c r="I5" s="1747"/>
      <c r="J5" s="1750"/>
      <c r="K5" s="1753" t="s">
        <v>1155</v>
      </c>
      <c r="L5" s="1754"/>
      <c r="M5" s="1339"/>
    </row>
    <row r="6" spans="1:13" ht="15.75">
      <c r="A6" s="1745"/>
      <c r="B6" s="1746"/>
      <c r="C6" s="1746"/>
      <c r="D6" s="1746"/>
      <c r="E6" s="1747"/>
      <c r="F6" s="1338" t="s">
        <v>1154</v>
      </c>
      <c r="G6" s="1338" t="s">
        <v>91</v>
      </c>
      <c r="H6" s="1338" t="str">
        <f>F6</f>
        <v>3 Months </v>
      </c>
      <c r="I6" s="1338" t="s">
        <v>91</v>
      </c>
      <c r="J6" s="1338" t="str">
        <f>F6</f>
        <v>3 Months </v>
      </c>
      <c r="K6" s="1338" t="s">
        <v>1153</v>
      </c>
      <c r="L6" s="1337" t="s">
        <v>1152</v>
      </c>
      <c r="M6" s="1336"/>
    </row>
    <row r="7" spans="1:14" ht="12.75">
      <c r="A7" s="1319" t="s">
        <v>1151</v>
      </c>
      <c r="B7" s="1318"/>
      <c r="C7" s="1318"/>
      <c r="D7" s="1318"/>
      <c r="E7" s="1318"/>
      <c r="F7" s="1317">
        <v>37488.100000000035</v>
      </c>
      <c r="G7" s="1317">
        <v>89721.50000000012</v>
      </c>
      <c r="H7" s="1317">
        <v>-6480.799999999988</v>
      </c>
      <c r="I7" s="1317">
        <v>108319.79999999999</v>
      </c>
      <c r="J7" s="1316">
        <v>85883.45</v>
      </c>
      <c r="K7" s="1316">
        <v>-117.28761927118201</v>
      </c>
      <c r="L7" s="1335">
        <v>-1425.198277990374</v>
      </c>
      <c r="M7" s="1330"/>
      <c r="N7" s="1334"/>
    </row>
    <row r="8" spans="1:13" ht="12.75">
      <c r="A8" s="1319"/>
      <c r="B8" s="1318" t="s">
        <v>1150</v>
      </c>
      <c r="C8" s="1318"/>
      <c r="D8" s="1318"/>
      <c r="E8" s="1318"/>
      <c r="F8" s="1317">
        <v>25117.5</v>
      </c>
      <c r="G8" s="1317">
        <v>100960.6</v>
      </c>
      <c r="H8" s="1317">
        <v>25195.3</v>
      </c>
      <c r="I8" s="1317">
        <v>98276.29999999999</v>
      </c>
      <c r="J8" s="1316">
        <v>18753.15</v>
      </c>
      <c r="K8" s="1316">
        <v>0.30974420224941923</v>
      </c>
      <c r="L8" s="1315">
        <v>-25.56885609617666</v>
      </c>
      <c r="M8" s="1314"/>
    </row>
    <row r="9" spans="1:13" ht="12.75">
      <c r="A9" s="1319"/>
      <c r="B9" s="1318"/>
      <c r="C9" s="1318" t="s">
        <v>1148</v>
      </c>
      <c r="D9" s="1318"/>
      <c r="E9" s="1318"/>
      <c r="F9" s="1317">
        <v>0</v>
      </c>
      <c r="G9" s="1317">
        <v>0</v>
      </c>
      <c r="H9" s="1317">
        <v>0</v>
      </c>
      <c r="I9" s="1317">
        <v>0</v>
      </c>
      <c r="J9" s="1316">
        <v>0</v>
      </c>
      <c r="K9" s="1316" t="s">
        <v>3</v>
      </c>
      <c r="L9" s="1315" t="s">
        <v>3</v>
      </c>
      <c r="M9" s="1314"/>
    </row>
    <row r="10" spans="1:13" ht="12.75">
      <c r="A10" s="1319"/>
      <c r="B10" s="1318"/>
      <c r="C10" s="1318" t="s">
        <v>1119</v>
      </c>
      <c r="D10" s="1318"/>
      <c r="E10" s="1318"/>
      <c r="F10" s="1317">
        <v>25117.5</v>
      </c>
      <c r="G10" s="1317">
        <v>100960.6</v>
      </c>
      <c r="H10" s="1317">
        <v>25195.3</v>
      </c>
      <c r="I10" s="1317">
        <v>98276.29999999999</v>
      </c>
      <c r="J10" s="1316">
        <v>18753.15</v>
      </c>
      <c r="K10" s="1316">
        <v>0.30974420224941923</v>
      </c>
      <c r="L10" s="1315">
        <v>-25.56885609617666</v>
      </c>
      <c r="M10" s="1314"/>
    </row>
    <row r="11" spans="1:13" ht="12.75">
      <c r="A11" s="1319"/>
      <c r="B11" s="1318" t="s">
        <v>1149</v>
      </c>
      <c r="C11" s="1318"/>
      <c r="D11" s="1318"/>
      <c r="E11" s="1318"/>
      <c r="F11" s="1317">
        <v>-150967.09999999998</v>
      </c>
      <c r="G11" s="1317">
        <v>-696373.2999999999</v>
      </c>
      <c r="H11" s="1317">
        <v>-188258.9</v>
      </c>
      <c r="I11" s="1317">
        <v>-761773</v>
      </c>
      <c r="J11" s="1316">
        <v>-128564.80000000002</v>
      </c>
      <c r="K11" s="1316">
        <v>24.70193836935333</v>
      </c>
      <c r="L11" s="1315">
        <v>-31.708514179143705</v>
      </c>
      <c r="M11" s="1314"/>
    </row>
    <row r="12" spans="1:13" ht="12.75">
      <c r="A12" s="1319"/>
      <c r="B12" s="1318"/>
      <c r="C12" s="1318" t="s">
        <v>1148</v>
      </c>
      <c r="D12" s="1318"/>
      <c r="E12" s="1318"/>
      <c r="F12" s="1317">
        <v>-27285.2</v>
      </c>
      <c r="G12" s="1317">
        <v>-132976.4</v>
      </c>
      <c r="H12" s="1317">
        <v>-31311.399999999998</v>
      </c>
      <c r="I12" s="1317">
        <v>-112044.59999999999</v>
      </c>
      <c r="J12" s="1316">
        <v>-13908.800000000001</v>
      </c>
      <c r="K12" s="1316">
        <v>14.755984929558863</v>
      </c>
      <c r="L12" s="1315">
        <v>-55.5791181486615</v>
      </c>
      <c r="M12" s="1314"/>
    </row>
    <row r="13" spans="1:13" ht="12.75">
      <c r="A13" s="1319"/>
      <c r="B13" s="1318"/>
      <c r="C13" s="1318" t="s">
        <v>1119</v>
      </c>
      <c r="D13" s="1318"/>
      <c r="E13" s="1318"/>
      <c r="F13" s="1317">
        <v>-123681.9</v>
      </c>
      <c r="G13" s="1317">
        <v>-563396.8999999999</v>
      </c>
      <c r="H13" s="1317">
        <v>-156947.5</v>
      </c>
      <c r="I13" s="1317">
        <v>-649728.4</v>
      </c>
      <c r="J13" s="1316">
        <v>-114656.00000000001</v>
      </c>
      <c r="K13" s="1316">
        <v>26.89609393128663</v>
      </c>
      <c r="L13" s="1315">
        <v>-26.946271842495094</v>
      </c>
      <c r="M13" s="1314"/>
    </row>
    <row r="14" spans="1:13" ht="12.75">
      <c r="A14" s="1319"/>
      <c r="B14" s="1318" t="s">
        <v>1147</v>
      </c>
      <c r="C14" s="1318"/>
      <c r="D14" s="1318"/>
      <c r="E14" s="1318"/>
      <c r="F14" s="1317">
        <v>-125849.59999999999</v>
      </c>
      <c r="G14" s="1317">
        <v>-595412.7</v>
      </c>
      <c r="H14" s="1317">
        <v>-163063.59999999998</v>
      </c>
      <c r="I14" s="1317">
        <v>-663496.7000000001</v>
      </c>
      <c r="J14" s="1316">
        <v>-109811.65000000001</v>
      </c>
      <c r="K14" s="1316">
        <v>29.570217148087863</v>
      </c>
      <c r="L14" s="1315">
        <v>-32.65716567032739</v>
      </c>
      <c r="M14" s="1314"/>
    </row>
    <row r="15" spans="1:13" ht="12.75">
      <c r="A15" s="1319"/>
      <c r="B15" s="1318" t="s">
        <v>1146</v>
      </c>
      <c r="C15" s="1318"/>
      <c r="D15" s="1318"/>
      <c r="E15" s="1318"/>
      <c r="F15" s="1317">
        <v>1166.4000000000015</v>
      </c>
      <c r="G15" s="1317">
        <v>20882.200000000004</v>
      </c>
      <c r="H15" s="1317">
        <v>546.399999999996</v>
      </c>
      <c r="I15" s="1317">
        <v>27617.499999999996</v>
      </c>
      <c r="J15" s="1316">
        <v>-2334.6000000000004</v>
      </c>
      <c r="K15" s="1316">
        <v>-53.15500685871096</v>
      </c>
      <c r="L15" s="1315">
        <v>-527.2693997071774</v>
      </c>
      <c r="M15" s="1314"/>
    </row>
    <row r="16" spans="1:13" ht="12.75">
      <c r="A16" s="1319"/>
      <c r="B16" s="1318"/>
      <c r="C16" s="1318" t="s">
        <v>1145</v>
      </c>
      <c r="D16" s="1318"/>
      <c r="E16" s="1318"/>
      <c r="F16" s="1317">
        <v>27205.100000000002</v>
      </c>
      <c r="G16" s="1317">
        <v>125061.2</v>
      </c>
      <c r="H16" s="1317">
        <v>32616.799999999996</v>
      </c>
      <c r="I16" s="1317">
        <v>149288.4</v>
      </c>
      <c r="J16" s="1316">
        <v>32386.9</v>
      </c>
      <c r="K16" s="1316">
        <v>19.892226089961042</v>
      </c>
      <c r="L16" s="1315">
        <v>-0.7048514875769314</v>
      </c>
      <c r="M16" s="1314"/>
    </row>
    <row r="17" spans="1:13" ht="12.75">
      <c r="A17" s="1319"/>
      <c r="B17" s="1318"/>
      <c r="C17" s="1318"/>
      <c r="D17" s="1318" t="s">
        <v>1142</v>
      </c>
      <c r="E17" s="1318"/>
      <c r="F17" s="1317">
        <v>10975.4</v>
      </c>
      <c r="G17" s="1317">
        <v>46374.9</v>
      </c>
      <c r="H17" s="1317">
        <v>10399.9</v>
      </c>
      <c r="I17" s="1317">
        <v>53428.6</v>
      </c>
      <c r="J17" s="1316">
        <v>9143.7</v>
      </c>
      <c r="K17" s="1316">
        <v>-5.24354465440895</v>
      </c>
      <c r="L17" s="1315">
        <v>-12.078962297714384</v>
      </c>
      <c r="M17" s="1314"/>
    </row>
    <row r="18" spans="1:13" ht="12.75">
      <c r="A18" s="1319"/>
      <c r="B18" s="1318"/>
      <c r="C18" s="1318"/>
      <c r="D18" s="1318" t="s">
        <v>1144</v>
      </c>
      <c r="E18" s="1318"/>
      <c r="F18" s="1317">
        <v>4555.3</v>
      </c>
      <c r="G18" s="1317">
        <v>24352.800000000003</v>
      </c>
      <c r="H18" s="1317">
        <v>7101.4</v>
      </c>
      <c r="I18" s="1317">
        <v>32481.100000000006</v>
      </c>
      <c r="J18" s="1316">
        <v>10801.1</v>
      </c>
      <c r="K18" s="1316">
        <v>55.89313546857505</v>
      </c>
      <c r="L18" s="1315">
        <v>52.09817782409104</v>
      </c>
      <c r="M18" s="1314"/>
    </row>
    <row r="19" spans="1:13" ht="12.75">
      <c r="A19" s="1319"/>
      <c r="B19" s="1318"/>
      <c r="C19" s="1318"/>
      <c r="D19" s="1318" t="s">
        <v>1119</v>
      </c>
      <c r="E19" s="1318"/>
      <c r="F19" s="1317">
        <v>11674.400000000001</v>
      </c>
      <c r="G19" s="1317">
        <v>54333.5</v>
      </c>
      <c r="H19" s="1317">
        <v>15115.5</v>
      </c>
      <c r="I19" s="1317">
        <v>63378.7</v>
      </c>
      <c r="J19" s="1316">
        <v>12442.1</v>
      </c>
      <c r="K19" s="1316">
        <v>29.475604741999575</v>
      </c>
      <c r="L19" s="1315">
        <v>-17.68648076477787</v>
      </c>
      <c r="M19" s="1314"/>
    </row>
    <row r="20" spans="1:13" ht="12.75">
      <c r="A20" s="1319"/>
      <c r="B20" s="1318"/>
      <c r="C20" s="1318" t="s">
        <v>1143</v>
      </c>
      <c r="D20" s="1318"/>
      <c r="E20" s="1318"/>
      <c r="F20" s="1317">
        <v>-26038.7</v>
      </c>
      <c r="G20" s="1317">
        <v>-104179</v>
      </c>
      <c r="H20" s="1317">
        <v>-32070.4</v>
      </c>
      <c r="I20" s="1317">
        <v>-121670.90000000001</v>
      </c>
      <c r="J20" s="1316">
        <v>-34721.5</v>
      </c>
      <c r="K20" s="1316">
        <v>23.164366884675502</v>
      </c>
      <c r="L20" s="1315">
        <v>8.266501197365798</v>
      </c>
      <c r="M20" s="1314"/>
    </row>
    <row r="21" spans="1:13" ht="12.75">
      <c r="A21" s="1319"/>
      <c r="B21" s="1318"/>
      <c r="C21" s="1318"/>
      <c r="D21" s="1318" t="s">
        <v>775</v>
      </c>
      <c r="E21" s="1318"/>
      <c r="F21" s="1317">
        <v>-9743.7</v>
      </c>
      <c r="G21" s="1317">
        <v>-39822</v>
      </c>
      <c r="H21" s="1317">
        <v>-11187.099999999999</v>
      </c>
      <c r="I21" s="1317">
        <v>-43996.3</v>
      </c>
      <c r="J21" s="1316">
        <v>-11029.8</v>
      </c>
      <c r="K21" s="1316">
        <v>14.813674476841413</v>
      </c>
      <c r="L21" s="1315">
        <v>-1.4060837929400662</v>
      </c>
      <c r="M21" s="1314"/>
    </row>
    <row r="22" spans="1:13" ht="12.75">
      <c r="A22" s="1319"/>
      <c r="B22" s="1318"/>
      <c r="C22" s="1318"/>
      <c r="D22" s="1318" t="s">
        <v>1142</v>
      </c>
      <c r="E22" s="1318"/>
      <c r="F22" s="1317">
        <v>-11357.7</v>
      </c>
      <c r="G22" s="1317">
        <v>-42175.6</v>
      </c>
      <c r="H22" s="1317">
        <v>-14485.5</v>
      </c>
      <c r="I22" s="1317">
        <v>-53190.2</v>
      </c>
      <c r="J22" s="1316">
        <v>-15762.500000000002</v>
      </c>
      <c r="K22" s="1316">
        <v>27.53902638738475</v>
      </c>
      <c r="L22" s="1315">
        <v>8.815712263988146</v>
      </c>
      <c r="M22" s="1314"/>
    </row>
    <row r="23" spans="1:13" ht="12.75">
      <c r="A23" s="1319"/>
      <c r="B23" s="1318"/>
      <c r="C23" s="1318"/>
      <c r="D23" s="1318"/>
      <c r="E23" s="1333" t="s">
        <v>1141</v>
      </c>
      <c r="F23" s="1317">
        <v>-4052</v>
      </c>
      <c r="G23" s="1317">
        <v>-15121.3</v>
      </c>
      <c r="H23" s="1317">
        <v>-5290.200000000001</v>
      </c>
      <c r="I23" s="1317">
        <v>-17065.4</v>
      </c>
      <c r="J23" s="1316">
        <v>-5247.2</v>
      </c>
      <c r="K23" s="1316">
        <v>30.55774925962487</v>
      </c>
      <c r="L23" s="1315">
        <v>-0.8128237117689565</v>
      </c>
      <c r="M23" s="1314"/>
    </row>
    <row r="24" spans="1:13" ht="12.75">
      <c r="A24" s="1319"/>
      <c r="B24" s="1318"/>
      <c r="C24" s="1318"/>
      <c r="D24" s="1318" t="s">
        <v>1140</v>
      </c>
      <c r="E24" s="1318"/>
      <c r="F24" s="1317">
        <v>-545.8000000000001</v>
      </c>
      <c r="G24" s="1317">
        <v>-1625.6999999999998</v>
      </c>
      <c r="H24" s="1317">
        <v>-903.3</v>
      </c>
      <c r="I24" s="1317">
        <v>-1974.8000000000002</v>
      </c>
      <c r="J24" s="1316">
        <v>-1283.2</v>
      </c>
      <c r="K24" s="1316">
        <v>65.50018321729567</v>
      </c>
      <c r="L24" s="1315">
        <v>42.05690246872581</v>
      </c>
      <c r="M24" s="1314"/>
    </row>
    <row r="25" spans="1:13" ht="12.75">
      <c r="A25" s="1319"/>
      <c r="B25" s="1318"/>
      <c r="C25" s="1318"/>
      <c r="D25" s="1318" t="s">
        <v>1119</v>
      </c>
      <c r="E25" s="1318"/>
      <c r="F25" s="1317">
        <v>-4391.5</v>
      </c>
      <c r="G25" s="1317">
        <v>-20555.7</v>
      </c>
      <c r="H25" s="1317">
        <v>-5494.5</v>
      </c>
      <c r="I25" s="1317">
        <v>-22509.600000000002</v>
      </c>
      <c r="J25" s="1316">
        <v>-6645.999999999999</v>
      </c>
      <c r="K25" s="1316">
        <v>25.116702721165893</v>
      </c>
      <c r="L25" s="1315">
        <v>20.957320957320945</v>
      </c>
      <c r="M25" s="1314"/>
    </row>
    <row r="26" spans="1:13" ht="12.75">
      <c r="A26" s="1319"/>
      <c r="B26" s="1318" t="s">
        <v>1139</v>
      </c>
      <c r="C26" s="1318"/>
      <c r="D26" s="1318"/>
      <c r="E26" s="1318"/>
      <c r="F26" s="1317">
        <v>-124683.19999999998</v>
      </c>
      <c r="G26" s="1317">
        <v>-574530.5</v>
      </c>
      <c r="H26" s="1317">
        <v>-162517.19999999998</v>
      </c>
      <c r="I26" s="1317">
        <v>-635879.2000000001</v>
      </c>
      <c r="J26" s="1316">
        <v>-112146.25</v>
      </c>
      <c r="K26" s="1316">
        <v>30.34410409742452</v>
      </c>
      <c r="L26" s="1315">
        <v>-30.994227072580614</v>
      </c>
      <c r="M26" s="1314"/>
    </row>
    <row r="27" spans="1:13" ht="12.75">
      <c r="A27" s="1319"/>
      <c r="B27" s="1318" t="s">
        <v>1138</v>
      </c>
      <c r="C27" s="1318"/>
      <c r="D27" s="1318"/>
      <c r="E27" s="1318"/>
      <c r="F27" s="1317">
        <v>5684.8</v>
      </c>
      <c r="G27" s="1317">
        <v>32751.699999999997</v>
      </c>
      <c r="H27" s="1317">
        <v>5479.4</v>
      </c>
      <c r="I27" s="1317">
        <v>34242.5</v>
      </c>
      <c r="J27" s="1316">
        <v>6356.1</v>
      </c>
      <c r="K27" s="1316">
        <v>-3.6131438221221543</v>
      </c>
      <c r="L27" s="1315">
        <v>15.99992699930651</v>
      </c>
      <c r="M27" s="1314"/>
    </row>
    <row r="28" spans="1:13" ht="12.75">
      <c r="A28" s="1319"/>
      <c r="B28" s="1318"/>
      <c r="C28" s="1318" t="s">
        <v>1137</v>
      </c>
      <c r="D28" s="1318"/>
      <c r="E28" s="1318"/>
      <c r="F28" s="1317">
        <v>7132.5</v>
      </c>
      <c r="G28" s="1317">
        <v>39539.799999999996</v>
      </c>
      <c r="H28" s="1317">
        <v>6840.799999999999</v>
      </c>
      <c r="I28" s="1317">
        <v>42831.5</v>
      </c>
      <c r="J28" s="1316">
        <v>8689.8</v>
      </c>
      <c r="K28" s="1316">
        <v>-4.089730108657562</v>
      </c>
      <c r="L28" s="1315">
        <v>27.02900245585313</v>
      </c>
      <c r="M28" s="1314"/>
    </row>
    <row r="29" spans="1:13" ht="12.75">
      <c r="A29" s="1319"/>
      <c r="B29" s="1318"/>
      <c r="C29" s="1318" t="s">
        <v>1136</v>
      </c>
      <c r="D29" s="1318"/>
      <c r="E29" s="1318"/>
      <c r="F29" s="1317">
        <v>-1447.6999999999998</v>
      </c>
      <c r="G29" s="1317">
        <v>-6788.1</v>
      </c>
      <c r="H29" s="1317">
        <v>-1361.4</v>
      </c>
      <c r="I29" s="1317">
        <v>-8589</v>
      </c>
      <c r="J29" s="1316">
        <v>-2333.7000000000003</v>
      </c>
      <c r="K29" s="1316">
        <v>-5.961179802445244</v>
      </c>
      <c r="L29" s="1315">
        <v>71.41912736888497</v>
      </c>
      <c r="M29" s="1314"/>
    </row>
    <row r="30" spans="1:13" ht="12.75">
      <c r="A30" s="1319"/>
      <c r="B30" s="1318" t="s">
        <v>1135</v>
      </c>
      <c r="C30" s="1318"/>
      <c r="D30" s="1318"/>
      <c r="E30" s="1318"/>
      <c r="F30" s="1317">
        <v>-118998.4</v>
      </c>
      <c r="G30" s="1317">
        <v>-541778.7999999999</v>
      </c>
      <c r="H30" s="1317">
        <v>-157037.8</v>
      </c>
      <c r="I30" s="1317">
        <v>-601636.7000000001</v>
      </c>
      <c r="J30" s="1316">
        <v>-105790.15000000001</v>
      </c>
      <c r="K30" s="1316">
        <v>31.96631215209615</v>
      </c>
      <c r="L30" s="1315">
        <v>-32.633958193504995</v>
      </c>
      <c r="M30" s="1314"/>
    </row>
    <row r="31" spans="1:13" ht="12.75">
      <c r="A31" s="1319"/>
      <c r="B31" s="1318" t="s">
        <v>1134</v>
      </c>
      <c r="C31" s="1318"/>
      <c r="D31" s="1318"/>
      <c r="E31" s="1318"/>
      <c r="F31" s="1317">
        <v>156486.5</v>
      </c>
      <c r="G31" s="1317">
        <v>631500.3000000002</v>
      </c>
      <c r="H31" s="1317">
        <v>150557</v>
      </c>
      <c r="I31" s="1317">
        <v>709956.5</v>
      </c>
      <c r="J31" s="1316">
        <v>191673.6</v>
      </c>
      <c r="K31" s="1316">
        <v>-3.789144750505642</v>
      </c>
      <c r="L31" s="1315">
        <v>27.30965680772067</v>
      </c>
      <c r="M31" s="1314"/>
    </row>
    <row r="32" spans="1:13" ht="12.75">
      <c r="A32" s="1319"/>
      <c r="B32" s="1318"/>
      <c r="C32" s="1318" t="s">
        <v>1133</v>
      </c>
      <c r="D32" s="1318"/>
      <c r="E32" s="1318"/>
      <c r="F32" s="1317">
        <v>157282.6</v>
      </c>
      <c r="G32" s="1317">
        <v>634854.8</v>
      </c>
      <c r="H32" s="1317">
        <v>151154.5</v>
      </c>
      <c r="I32" s="1317">
        <v>712522.2</v>
      </c>
      <c r="J32" s="1316">
        <v>192306.09999999998</v>
      </c>
      <c r="K32" s="1316">
        <v>-3.89623518431155</v>
      </c>
      <c r="L32" s="1315">
        <v>27.22485933266954</v>
      </c>
      <c r="M32" s="1314"/>
    </row>
    <row r="33" spans="1:13" ht="12.75">
      <c r="A33" s="1319"/>
      <c r="B33" s="1318"/>
      <c r="C33" s="1318"/>
      <c r="D33" s="1318" t="s">
        <v>1132</v>
      </c>
      <c r="E33" s="1318"/>
      <c r="F33" s="1317">
        <v>13077.6</v>
      </c>
      <c r="G33" s="1317">
        <v>48519.8</v>
      </c>
      <c r="H33" s="1317">
        <v>6962.299999999999</v>
      </c>
      <c r="I33" s="1317">
        <v>52855.40000000001</v>
      </c>
      <c r="J33" s="1316">
        <v>16367</v>
      </c>
      <c r="K33" s="1316">
        <v>-46.76163822108033</v>
      </c>
      <c r="L33" s="1315">
        <v>135.08036137483307</v>
      </c>
      <c r="M33" s="1314"/>
    </row>
    <row r="34" spans="1:13" ht="12.75">
      <c r="A34" s="1319"/>
      <c r="B34" s="1318"/>
      <c r="C34" s="1318"/>
      <c r="D34" s="1318" t="s">
        <v>1131</v>
      </c>
      <c r="E34" s="1318"/>
      <c r="F34" s="1317">
        <v>135033.90000000002</v>
      </c>
      <c r="G34" s="1317">
        <v>543294.1000000001</v>
      </c>
      <c r="H34" s="1317">
        <v>134189.9</v>
      </c>
      <c r="I34" s="1317">
        <v>617278.8</v>
      </c>
      <c r="J34" s="1332">
        <v>166421.1</v>
      </c>
      <c r="K34" s="1314">
        <v>-0.6250282336509798</v>
      </c>
      <c r="L34" s="1315">
        <v>24.019095326846525</v>
      </c>
      <c r="M34" s="1314"/>
    </row>
    <row r="35" spans="1:13" ht="12.75">
      <c r="A35" s="1319"/>
      <c r="B35" s="1318"/>
      <c r="C35" s="1318"/>
      <c r="D35" s="1318" t="s">
        <v>1130</v>
      </c>
      <c r="E35" s="1318"/>
      <c r="F35" s="1317">
        <v>9171.1</v>
      </c>
      <c r="G35" s="1317">
        <v>41373.1</v>
      </c>
      <c r="H35" s="1317">
        <v>10002.3</v>
      </c>
      <c r="I35" s="1317">
        <v>42388</v>
      </c>
      <c r="J35" s="1316">
        <v>9518</v>
      </c>
      <c r="K35" s="1316">
        <v>9.063253044891013</v>
      </c>
      <c r="L35" s="1315">
        <v>-4.841886366135782</v>
      </c>
      <c r="M35" s="1314"/>
    </row>
    <row r="36" spans="1:13" ht="12.75">
      <c r="A36" s="1319"/>
      <c r="B36" s="1318"/>
      <c r="C36" s="1318"/>
      <c r="D36" s="1318" t="s">
        <v>1129</v>
      </c>
      <c r="E36" s="1318"/>
      <c r="F36" s="1317">
        <v>0</v>
      </c>
      <c r="G36" s="1317">
        <v>1667.8</v>
      </c>
      <c r="H36" s="1317">
        <v>0</v>
      </c>
      <c r="I36" s="1317">
        <v>0</v>
      </c>
      <c r="J36" s="1316">
        <v>0</v>
      </c>
      <c r="K36" s="1316" t="s">
        <v>3</v>
      </c>
      <c r="L36" s="1315" t="s">
        <v>3</v>
      </c>
      <c r="M36" s="1314"/>
    </row>
    <row r="37" spans="1:13" ht="12.75">
      <c r="A37" s="1319"/>
      <c r="B37" s="1318"/>
      <c r="C37" s="1318" t="s">
        <v>1128</v>
      </c>
      <c r="D37" s="1318"/>
      <c r="E37" s="1318"/>
      <c r="F37" s="1317">
        <v>-796.0999999999999</v>
      </c>
      <c r="G37" s="1317">
        <v>-3354.5</v>
      </c>
      <c r="H37" s="1317">
        <v>-597.5</v>
      </c>
      <c r="I37" s="1317">
        <v>-2565.7</v>
      </c>
      <c r="J37" s="1316">
        <v>-632.5</v>
      </c>
      <c r="K37" s="1316">
        <v>-24.946614746891086</v>
      </c>
      <c r="L37" s="1315">
        <v>5.857740585774067</v>
      </c>
      <c r="M37" s="1314"/>
    </row>
    <row r="38" spans="1:13" ht="12.75">
      <c r="A38" s="1329" t="s">
        <v>1127</v>
      </c>
      <c r="B38" s="1328" t="s">
        <v>1126</v>
      </c>
      <c r="C38" s="1328"/>
      <c r="D38" s="1328"/>
      <c r="E38" s="1328"/>
      <c r="F38" s="1327">
        <v>4975.8</v>
      </c>
      <c r="G38" s="1327">
        <v>17063.5</v>
      </c>
      <c r="H38" s="1327">
        <v>1446.7</v>
      </c>
      <c r="I38" s="1327">
        <v>14811.4</v>
      </c>
      <c r="J38" s="1326">
        <v>3946</v>
      </c>
      <c r="K38" s="1326">
        <v>-70.92527834720045</v>
      </c>
      <c r="L38" s="1325">
        <v>172.7586921960323</v>
      </c>
      <c r="M38" s="1314"/>
    </row>
    <row r="39" spans="1:13" ht="12.75">
      <c r="A39" s="1324" t="s">
        <v>1125</v>
      </c>
      <c r="B39" s="1324"/>
      <c r="C39" s="1323"/>
      <c r="D39" s="1323"/>
      <c r="E39" s="1323"/>
      <c r="F39" s="1322">
        <v>42463.90000000004</v>
      </c>
      <c r="G39" s="1322">
        <v>106785.00000000012</v>
      </c>
      <c r="H39" s="1322">
        <v>-5034.099999999991</v>
      </c>
      <c r="I39" s="1322">
        <v>123131.20000000001</v>
      </c>
      <c r="J39" s="1321">
        <v>89829.45</v>
      </c>
      <c r="K39" s="1321">
        <v>-111.8550109622526</v>
      </c>
      <c r="L39" s="1331">
        <v>-1884.4192606424217</v>
      </c>
      <c r="M39" s="1330"/>
    </row>
    <row r="40" spans="1:13" ht="12.75">
      <c r="A40" s="1319" t="s">
        <v>1124</v>
      </c>
      <c r="B40" s="1318" t="s">
        <v>1123</v>
      </c>
      <c r="C40" s="1318"/>
      <c r="D40" s="1318"/>
      <c r="E40" s="1318"/>
      <c r="F40" s="1317">
        <v>11266.029999999999</v>
      </c>
      <c r="G40" s="1317">
        <v>11147.969999999998</v>
      </c>
      <c r="H40" s="1317">
        <v>13399.389999999996</v>
      </c>
      <c r="I40" s="1317">
        <v>17720.65000000001</v>
      </c>
      <c r="J40" s="1316">
        <v>-14160.2</v>
      </c>
      <c r="K40" s="1316">
        <v>18.93621799338362</v>
      </c>
      <c r="L40" s="1315">
        <v>-205.67794504078174</v>
      </c>
      <c r="M40" s="1314"/>
    </row>
    <row r="41" spans="1:13" ht="12.75">
      <c r="A41" s="1319"/>
      <c r="B41" s="1318" t="s">
        <v>1122</v>
      </c>
      <c r="C41" s="1318"/>
      <c r="D41" s="1318"/>
      <c r="E41" s="1318"/>
      <c r="F41" s="1317">
        <v>784.5</v>
      </c>
      <c r="G41" s="1317">
        <v>3194.6000000000004</v>
      </c>
      <c r="H41" s="1317">
        <v>917.6999999999999</v>
      </c>
      <c r="I41" s="1317">
        <v>4382.599999999999</v>
      </c>
      <c r="J41" s="1316">
        <v>1118.8999999999999</v>
      </c>
      <c r="K41" s="1316" t="s">
        <v>3</v>
      </c>
      <c r="L41" s="1315">
        <v>21.92437615778576</v>
      </c>
      <c r="M41" s="1314"/>
    </row>
    <row r="42" spans="1:13" ht="12.75">
      <c r="A42" s="1319"/>
      <c r="B42" s="1318" t="s">
        <v>1121</v>
      </c>
      <c r="C42" s="1318"/>
      <c r="D42" s="1318"/>
      <c r="E42" s="1318"/>
      <c r="F42" s="1317">
        <v>0</v>
      </c>
      <c r="G42" s="1317">
        <v>0</v>
      </c>
      <c r="H42" s="1317">
        <v>0</v>
      </c>
      <c r="I42" s="1317">
        <v>0</v>
      </c>
      <c r="J42" s="1316">
        <v>0</v>
      </c>
      <c r="K42" s="1316" t="s">
        <v>3</v>
      </c>
      <c r="L42" s="1315" t="s">
        <v>3</v>
      </c>
      <c r="M42" s="1314"/>
    </row>
    <row r="43" spans="1:13" ht="12.75">
      <c r="A43" s="1319"/>
      <c r="B43" s="1318" t="s">
        <v>1120</v>
      </c>
      <c r="C43" s="1318"/>
      <c r="D43" s="1318"/>
      <c r="E43" s="1318"/>
      <c r="F43" s="1317">
        <v>-5380.8</v>
      </c>
      <c r="G43" s="1317">
        <v>-21331.600000000002</v>
      </c>
      <c r="H43" s="1317">
        <v>-7935.3</v>
      </c>
      <c r="I43" s="1317">
        <v>-34584.49999999999</v>
      </c>
      <c r="J43" s="1316">
        <v>-8192.8</v>
      </c>
      <c r="K43" s="1316">
        <v>47.4743532560214</v>
      </c>
      <c r="L43" s="1315">
        <v>3.244993888069743</v>
      </c>
      <c r="M43" s="1314"/>
    </row>
    <row r="44" spans="1:13" ht="12.75">
      <c r="A44" s="1319"/>
      <c r="B44" s="1318"/>
      <c r="C44" s="1318" t="s">
        <v>1117</v>
      </c>
      <c r="D44" s="1318"/>
      <c r="E44" s="1318"/>
      <c r="F44" s="1317">
        <v>-373.7</v>
      </c>
      <c r="G44" s="1317">
        <v>-1620</v>
      </c>
      <c r="H44" s="1317">
        <v>-694.5</v>
      </c>
      <c r="I44" s="1317">
        <v>-2234.3</v>
      </c>
      <c r="J44" s="1316">
        <v>132.60000000000005</v>
      </c>
      <c r="K44" s="1316">
        <v>85.84426010168585</v>
      </c>
      <c r="L44" s="1315">
        <v>-119.09287257019439</v>
      </c>
      <c r="M44" s="1314"/>
    </row>
    <row r="45" spans="1:13" ht="12.75">
      <c r="A45" s="1319"/>
      <c r="B45" s="1318"/>
      <c r="C45" s="1318" t="s">
        <v>1119</v>
      </c>
      <c r="D45" s="1318"/>
      <c r="E45" s="1318"/>
      <c r="F45" s="1317">
        <v>-5007.1</v>
      </c>
      <c r="G45" s="1317">
        <v>-19711.600000000002</v>
      </c>
      <c r="H45" s="1317">
        <v>-7240.8</v>
      </c>
      <c r="I45" s="1317">
        <v>-32350.199999999997</v>
      </c>
      <c r="J45" s="1316">
        <v>-8325.4</v>
      </c>
      <c r="K45" s="1316">
        <v>44.61065287292044</v>
      </c>
      <c r="L45" s="1315">
        <v>14.979007844437078</v>
      </c>
      <c r="M45" s="1314"/>
    </row>
    <row r="46" spans="1:13" ht="12.75">
      <c r="A46" s="1319"/>
      <c r="B46" s="1318" t="s">
        <v>1118</v>
      </c>
      <c r="C46" s="1318"/>
      <c r="D46" s="1318"/>
      <c r="E46" s="1318"/>
      <c r="F46" s="1317">
        <v>15862.33</v>
      </c>
      <c r="G46" s="1317">
        <v>29284.97</v>
      </c>
      <c r="H46" s="1317">
        <v>20416.989999999998</v>
      </c>
      <c r="I46" s="1317">
        <v>47922.55</v>
      </c>
      <c r="J46" s="1316">
        <v>-7086.300000000001</v>
      </c>
      <c r="K46" s="1316">
        <v>28.71368834212879</v>
      </c>
      <c r="L46" s="1315">
        <v>-134.7078585041184</v>
      </c>
      <c r="M46" s="1314"/>
    </row>
    <row r="47" spans="1:13" ht="12.75">
      <c r="A47" s="1319"/>
      <c r="B47" s="1318"/>
      <c r="C47" s="1318" t="s">
        <v>1117</v>
      </c>
      <c r="D47" s="1318"/>
      <c r="E47" s="1318"/>
      <c r="F47" s="1317">
        <v>8422</v>
      </c>
      <c r="G47" s="1317">
        <v>23686.1</v>
      </c>
      <c r="H47" s="1317">
        <v>7021.4</v>
      </c>
      <c r="I47" s="1317">
        <v>22912.300000000003</v>
      </c>
      <c r="J47" s="1316">
        <v>-9620.5</v>
      </c>
      <c r="K47" s="1316">
        <v>-16.630254096414163</v>
      </c>
      <c r="L47" s="1315">
        <v>-237.01683424957986</v>
      </c>
      <c r="M47" s="1314"/>
    </row>
    <row r="48" spans="1:13" ht="12.75">
      <c r="A48" s="1319"/>
      <c r="B48" s="1318"/>
      <c r="C48" s="1318" t="s">
        <v>1116</v>
      </c>
      <c r="D48" s="1318"/>
      <c r="E48" s="1318"/>
      <c r="F48" s="1317">
        <v>679.7</v>
      </c>
      <c r="G48" s="1317">
        <v>4192.4000000000015</v>
      </c>
      <c r="H48" s="1317">
        <v>5270.399999999999</v>
      </c>
      <c r="I48" s="1317">
        <v>11857.300000000001</v>
      </c>
      <c r="J48" s="1316">
        <v>3447.0000000000005</v>
      </c>
      <c r="K48" s="1316">
        <v>675.4009121671323</v>
      </c>
      <c r="L48" s="1315">
        <v>-34.5969945355191</v>
      </c>
      <c r="M48" s="1314"/>
    </row>
    <row r="49" spans="1:13" ht="12.75">
      <c r="A49" s="1319"/>
      <c r="B49" s="1318"/>
      <c r="C49" s="1318"/>
      <c r="D49" s="1318" t="s">
        <v>1115</v>
      </c>
      <c r="E49" s="1318"/>
      <c r="F49" s="1317">
        <v>684.1</v>
      </c>
      <c r="G49" s="1317">
        <v>4407.800000000001</v>
      </c>
      <c r="H49" s="1317">
        <v>5281.999999999999</v>
      </c>
      <c r="I49" s="1317">
        <v>11919.400000000001</v>
      </c>
      <c r="J49" s="1316">
        <v>3457.6000000000004</v>
      </c>
      <c r="K49" s="1316">
        <v>672.1093407396578</v>
      </c>
      <c r="L49" s="1315">
        <v>-34.53994698977658</v>
      </c>
      <c r="M49" s="1314"/>
    </row>
    <row r="50" spans="1:13" ht="12.75">
      <c r="A50" s="1319"/>
      <c r="B50" s="1318"/>
      <c r="C50" s="1318"/>
      <c r="D50" s="1318"/>
      <c r="E50" s="1318" t="s">
        <v>1114</v>
      </c>
      <c r="F50" s="1317">
        <v>1971.6000000000001</v>
      </c>
      <c r="G50" s="1317">
        <v>21132.4</v>
      </c>
      <c r="H50" s="1317">
        <v>8499.3</v>
      </c>
      <c r="I50" s="1317">
        <v>28961.2</v>
      </c>
      <c r="J50" s="1316">
        <v>6610.700000000001</v>
      </c>
      <c r="K50" s="1316">
        <v>331.0864272671941</v>
      </c>
      <c r="L50" s="1315">
        <v>-22.220653465579502</v>
      </c>
      <c r="M50" s="1314"/>
    </row>
    <row r="51" spans="1:13" ht="12.75">
      <c r="A51" s="1319"/>
      <c r="B51" s="1318"/>
      <c r="C51" s="1318"/>
      <c r="D51" s="1318"/>
      <c r="E51" s="1318" t="s">
        <v>1113</v>
      </c>
      <c r="F51" s="1317">
        <v>-1287.5</v>
      </c>
      <c r="G51" s="1317">
        <v>-16724.6</v>
      </c>
      <c r="H51" s="1317">
        <v>-3217.3</v>
      </c>
      <c r="I51" s="1317">
        <v>-17041.8</v>
      </c>
      <c r="J51" s="1316">
        <v>-3153.1000000000004</v>
      </c>
      <c r="K51" s="1316">
        <v>149.88737864077672</v>
      </c>
      <c r="L51" s="1315">
        <v>-1.9954620333820259</v>
      </c>
      <c r="M51" s="1314"/>
    </row>
    <row r="52" spans="1:13" ht="12.75">
      <c r="A52" s="1319"/>
      <c r="B52" s="1318"/>
      <c r="C52" s="1318"/>
      <c r="D52" s="1318" t="s">
        <v>1112</v>
      </c>
      <c r="E52" s="1318"/>
      <c r="F52" s="1317">
        <v>-4.4</v>
      </c>
      <c r="G52" s="1317">
        <v>-215.4</v>
      </c>
      <c r="H52" s="1317">
        <v>-11.6</v>
      </c>
      <c r="I52" s="1317">
        <v>-62.10000000000001</v>
      </c>
      <c r="J52" s="1316">
        <v>-10.6</v>
      </c>
      <c r="K52" s="1316">
        <v>163.63636363636363</v>
      </c>
      <c r="L52" s="1315">
        <v>-8.620689655172413</v>
      </c>
      <c r="M52" s="1314"/>
    </row>
    <row r="53" spans="1:13" ht="12.75">
      <c r="A53" s="1319"/>
      <c r="B53" s="1318"/>
      <c r="C53" s="1318" t="s">
        <v>1111</v>
      </c>
      <c r="D53" s="1318"/>
      <c r="E53" s="1318"/>
      <c r="F53" s="1317">
        <v>6760.6</v>
      </c>
      <c r="G53" s="1317">
        <v>2733.4</v>
      </c>
      <c r="H53" s="1317">
        <v>8126.7</v>
      </c>
      <c r="I53" s="1317">
        <v>14318.599999999999</v>
      </c>
      <c r="J53" s="1316">
        <v>-911.4000000000001</v>
      </c>
      <c r="K53" s="1316">
        <v>20.206786379907086</v>
      </c>
      <c r="L53" s="1315">
        <v>-111.21488427036805</v>
      </c>
      <c r="M53" s="1314"/>
    </row>
    <row r="54" spans="1:13" ht="12.75">
      <c r="A54" s="1319"/>
      <c r="B54" s="1318"/>
      <c r="C54" s="1318"/>
      <c r="D54" s="1318" t="s">
        <v>1103</v>
      </c>
      <c r="E54" s="1318"/>
      <c r="F54" s="1317">
        <v>-31.5</v>
      </c>
      <c r="G54" s="1317">
        <v>-36.7</v>
      </c>
      <c r="H54" s="1317">
        <v>-6.1</v>
      </c>
      <c r="I54" s="1317">
        <v>-20.2</v>
      </c>
      <c r="J54" s="1316">
        <v>-2.2</v>
      </c>
      <c r="K54" s="1316" t="s">
        <v>3</v>
      </c>
      <c r="L54" s="1315">
        <v>-63.93442622950819</v>
      </c>
      <c r="M54" s="1314"/>
    </row>
    <row r="55" spans="1:13" ht="12.75">
      <c r="A55" s="1319"/>
      <c r="B55" s="1318"/>
      <c r="C55" s="1318"/>
      <c r="D55" s="1318" t="s">
        <v>1102</v>
      </c>
      <c r="E55" s="1318"/>
      <c r="F55" s="1317">
        <v>6792.1</v>
      </c>
      <c r="G55" s="1317">
        <v>2770.1</v>
      </c>
      <c r="H55" s="1317">
        <v>8132.8</v>
      </c>
      <c r="I55" s="1317">
        <v>14338.8</v>
      </c>
      <c r="J55" s="1316">
        <v>-909.2</v>
      </c>
      <c r="K55" s="1316">
        <v>19.73910867036703</v>
      </c>
      <c r="L55" s="1315">
        <v>-111.1794216014165</v>
      </c>
      <c r="M55" s="1314"/>
    </row>
    <row r="56" spans="1:13" ht="12.75">
      <c r="A56" s="1319"/>
      <c r="B56" s="1318"/>
      <c r="C56" s="1318" t="s">
        <v>1110</v>
      </c>
      <c r="D56" s="1318"/>
      <c r="E56" s="1318"/>
      <c r="F56" s="1317">
        <v>0.03</v>
      </c>
      <c r="G56" s="1317">
        <v>-1326.93</v>
      </c>
      <c r="H56" s="1317">
        <v>-1.51</v>
      </c>
      <c r="I56" s="1317">
        <v>-1165.65</v>
      </c>
      <c r="J56" s="1316">
        <v>-1.4</v>
      </c>
      <c r="K56" s="1316">
        <v>-5133.333333333334</v>
      </c>
      <c r="L56" s="1315">
        <v>-7.284768211920536</v>
      </c>
      <c r="M56" s="1314"/>
    </row>
    <row r="57" spans="1:13" ht="12.75">
      <c r="A57" s="1319" t="s">
        <v>1109</v>
      </c>
      <c r="B57" s="1318"/>
      <c r="C57" s="1318"/>
      <c r="D57" s="1318"/>
      <c r="E57" s="1318"/>
      <c r="F57" s="1317">
        <v>53729.93000000004</v>
      </c>
      <c r="G57" s="1317">
        <v>117932.97000000009</v>
      </c>
      <c r="H57" s="1317">
        <v>8365.290000000008</v>
      </c>
      <c r="I57" s="1317">
        <v>140851.85000000003</v>
      </c>
      <c r="J57" s="1316">
        <v>75669.24999999999</v>
      </c>
      <c r="K57" s="1316">
        <v>-84.43085632160697</v>
      </c>
      <c r="L57" s="1315">
        <v>804.5621849332169</v>
      </c>
      <c r="M57" s="1314"/>
    </row>
    <row r="58" spans="1:13" ht="12.75">
      <c r="A58" s="1329" t="s">
        <v>1108</v>
      </c>
      <c r="B58" s="1328" t="s">
        <v>1107</v>
      </c>
      <c r="C58" s="1328"/>
      <c r="D58" s="1328"/>
      <c r="E58" s="1328"/>
      <c r="F58" s="1327">
        <v>5766.919999999955</v>
      </c>
      <c r="G58" s="1327">
        <v>11927.559999999881</v>
      </c>
      <c r="H58" s="1327">
        <v>2721.8800000000047</v>
      </c>
      <c r="I58" s="1327">
        <v>18318.409999999916</v>
      </c>
      <c r="J58" s="1326">
        <v>-12432.83999999999</v>
      </c>
      <c r="K58" s="1326">
        <v>-52.80184223120789</v>
      </c>
      <c r="L58" s="1325">
        <v>-556.7739944450148</v>
      </c>
      <c r="M58" s="1314"/>
    </row>
    <row r="59" spans="1:13" ht="12.75">
      <c r="A59" s="1324" t="s">
        <v>1106</v>
      </c>
      <c r="B59" s="1323"/>
      <c r="C59" s="1323"/>
      <c r="D59" s="1323"/>
      <c r="E59" s="1323"/>
      <c r="F59" s="1322">
        <v>59496.84999999999</v>
      </c>
      <c r="G59" s="1322">
        <v>129860.52999999997</v>
      </c>
      <c r="H59" s="1322">
        <v>11087.170000000013</v>
      </c>
      <c r="I59" s="1322">
        <v>159170.25999999995</v>
      </c>
      <c r="J59" s="1321">
        <v>63236.409999999996</v>
      </c>
      <c r="K59" s="1321">
        <v>-81.3651142875631</v>
      </c>
      <c r="L59" s="1320">
        <v>470.3566374467057</v>
      </c>
      <c r="M59" s="1314"/>
    </row>
    <row r="60" spans="1:13" ht="12.75">
      <c r="A60" s="1319" t="s">
        <v>1105</v>
      </c>
      <c r="B60" s="1318"/>
      <c r="C60" s="1318"/>
      <c r="D60" s="1318"/>
      <c r="E60" s="1318"/>
      <c r="F60" s="1317">
        <v>-59496.84999999999</v>
      </c>
      <c r="G60" s="1317">
        <v>-129860.53000000001</v>
      </c>
      <c r="H60" s="1317">
        <v>-11087.170000000002</v>
      </c>
      <c r="I60" s="1317">
        <v>-159170.26</v>
      </c>
      <c r="J60" s="1316">
        <v>-63236.409999999996</v>
      </c>
      <c r="K60" s="1316">
        <v>-81.36511428756312</v>
      </c>
      <c r="L60" s="1315">
        <v>470.35663744670626</v>
      </c>
      <c r="M60" s="1314"/>
    </row>
    <row r="61" spans="1:13" ht="12.75">
      <c r="A61" s="1319"/>
      <c r="B61" s="1318" t="s">
        <v>1104</v>
      </c>
      <c r="C61" s="1318"/>
      <c r="D61" s="1318"/>
      <c r="E61" s="1318"/>
      <c r="F61" s="1317">
        <v>-59496.84999999999</v>
      </c>
      <c r="G61" s="1317">
        <v>-128536.33</v>
      </c>
      <c r="H61" s="1317">
        <v>-11087.170000000002</v>
      </c>
      <c r="I61" s="1317">
        <v>-158007.66</v>
      </c>
      <c r="J61" s="1316">
        <v>-63236.409999999996</v>
      </c>
      <c r="K61" s="1316">
        <v>-81.36511428756312</v>
      </c>
      <c r="L61" s="1315">
        <v>470.35663744670626</v>
      </c>
      <c r="M61" s="1314"/>
    </row>
    <row r="62" spans="1:13" ht="12.75">
      <c r="A62" s="1319"/>
      <c r="B62" s="1318"/>
      <c r="C62" s="1318" t="s">
        <v>1103</v>
      </c>
      <c r="D62" s="1318"/>
      <c r="E62" s="1318"/>
      <c r="F62" s="1317">
        <v>-41222.95</v>
      </c>
      <c r="G62" s="1317">
        <v>-115992.23</v>
      </c>
      <c r="H62" s="1317">
        <v>-2704.67</v>
      </c>
      <c r="I62" s="1317">
        <v>-130168.56</v>
      </c>
      <c r="J62" s="1316">
        <v>-60663.21</v>
      </c>
      <c r="K62" s="1316">
        <v>-93.43892176566695</v>
      </c>
      <c r="L62" s="1315">
        <v>2142.90615860715</v>
      </c>
      <c r="M62" s="1314"/>
    </row>
    <row r="63" spans="1:13" ht="12.75">
      <c r="A63" s="1319"/>
      <c r="B63" s="1318"/>
      <c r="C63" s="1318" t="s">
        <v>1102</v>
      </c>
      <c r="D63" s="1318"/>
      <c r="E63" s="1318"/>
      <c r="F63" s="1317">
        <v>-18273.899999999998</v>
      </c>
      <c r="G63" s="1317">
        <v>-12544.100000000006</v>
      </c>
      <c r="H63" s="1317">
        <v>-8382.500000000004</v>
      </c>
      <c r="I63" s="1317">
        <v>-27839.09999999999</v>
      </c>
      <c r="J63" s="1316">
        <v>-2573.199999999999</v>
      </c>
      <c r="K63" s="1316">
        <v>-54.12856587811029</v>
      </c>
      <c r="L63" s="1315">
        <v>-69.30271398747394</v>
      </c>
      <c r="M63" s="1314"/>
    </row>
    <row r="64" spans="1:13" ht="12.75">
      <c r="A64" s="1319"/>
      <c r="B64" s="1318" t="s">
        <v>1101</v>
      </c>
      <c r="C64" s="1318"/>
      <c r="D64" s="1318"/>
      <c r="E64" s="1318"/>
      <c r="F64" s="1317">
        <v>0</v>
      </c>
      <c r="G64" s="1317">
        <v>-1324.2</v>
      </c>
      <c r="H64" s="1317">
        <v>0</v>
      </c>
      <c r="I64" s="1317">
        <v>-1162.6</v>
      </c>
      <c r="J64" s="1316">
        <v>0</v>
      </c>
      <c r="K64" s="1316" t="s">
        <v>3</v>
      </c>
      <c r="L64" s="1315" t="s">
        <v>3</v>
      </c>
      <c r="M64" s="1314"/>
    </row>
    <row r="65" spans="1:13" ht="13.5" thickBot="1">
      <c r="A65" s="1313" t="s">
        <v>1100</v>
      </c>
      <c r="B65" s="1312"/>
      <c r="C65" s="1312"/>
      <c r="D65" s="1312"/>
      <c r="E65" s="1312"/>
      <c r="F65" s="1311">
        <v>-52736.25</v>
      </c>
      <c r="G65" s="1311">
        <v>-127127.13000000002</v>
      </c>
      <c r="H65" s="1311">
        <v>-2960.470000000001</v>
      </c>
      <c r="I65" s="1311">
        <v>-144851.66</v>
      </c>
      <c r="J65" s="1310">
        <v>-64147.80999999999</v>
      </c>
      <c r="K65" s="1310">
        <v>-94.38627130294626</v>
      </c>
      <c r="L65" s="1309">
        <v>2066.811688684566</v>
      </c>
      <c r="M65" s="1308"/>
    </row>
    <row r="66" ht="13.5" thickTop="1">
      <c r="A66" s="1306" t="s">
        <v>1099</v>
      </c>
    </row>
    <row r="67" ht="12.75">
      <c r="A67" s="1307" t="s">
        <v>1098</v>
      </c>
    </row>
    <row r="68" ht="12.75">
      <c r="A68" s="1307" t="s">
        <v>1097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J21" sqref="J21"/>
    </sheetView>
  </sheetViews>
  <sheetFormatPr defaultColWidth="9.140625" defaultRowHeight="21" customHeight="1"/>
  <cols>
    <col min="1" max="11" width="12.7109375" style="1343" customWidth="1"/>
    <col min="12" max="16384" width="9.140625" style="1343" customWidth="1"/>
  </cols>
  <sheetData>
    <row r="1" spans="1:11" ht="12.75">
      <c r="A1" s="1756" t="s">
        <v>1175</v>
      </c>
      <c r="B1" s="1756"/>
      <c r="C1" s="1756"/>
      <c r="D1" s="1756"/>
      <c r="E1" s="1756"/>
      <c r="F1" s="1756"/>
      <c r="G1" s="1756"/>
      <c r="H1" s="1756"/>
      <c r="I1" s="1756"/>
      <c r="J1" s="1756"/>
      <c r="K1" s="1756"/>
    </row>
    <row r="2" spans="1:11" ht="15.75">
      <c r="A2" s="1757" t="s">
        <v>1166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</row>
    <row r="3" spans="1:11" ht="15.75" customHeight="1" thickBot="1">
      <c r="A3" s="1755" t="s">
        <v>88</v>
      </c>
      <c r="B3" s="1755"/>
      <c r="C3" s="1755"/>
      <c r="D3" s="1755"/>
      <c r="E3" s="1755"/>
      <c r="F3" s="1755"/>
      <c r="G3" s="1755"/>
      <c r="H3" s="1755"/>
      <c r="I3" s="1755"/>
      <c r="J3" s="1755"/>
      <c r="K3" s="1755"/>
    </row>
    <row r="4" spans="1:11" ht="21" customHeight="1" thickTop="1">
      <c r="A4" s="1364" t="s">
        <v>483</v>
      </c>
      <c r="B4" s="1363" t="s">
        <v>1165</v>
      </c>
      <c r="C4" s="1363" t="s">
        <v>1164</v>
      </c>
      <c r="D4" s="1363" t="s">
        <v>1163</v>
      </c>
      <c r="E4" s="1363" t="s">
        <v>1162</v>
      </c>
      <c r="F4" s="1362" t="s">
        <v>1161</v>
      </c>
      <c r="G4" s="1362" t="s">
        <v>623</v>
      </c>
      <c r="H4" s="1362" t="s">
        <v>622</v>
      </c>
      <c r="I4" s="1361" t="s">
        <v>19</v>
      </c>
      <c r="J4" s="1361" t="s">
        <v>895</v>
      </c>
      <c r="K4" s="1360" t="s">
        <v>89</v>
      </c>
    </row>
    <row r="5" spans="1:11" ht="21" customHeight="1">
      <c r="A5" s="1357" t="s">
        <v>481</v>
      </c>
      <c r="B5" s="1355">
        <v>957.5</v>
      </c>
      <c r="C5" s="1355">
        <v>2133.8</v>
      </c>
      <c r="D5" s="1355">
        <v>3417.43</v>
      </c>
      <c r="E5" s="1355">
        <v>3939.5</v>
      </c>
      <c r="F5" s="1355">
        <v>2628.646</v>
      </c>
      <c r="G5" s="1355">
        <v>3023.9850000000006</v>
      </c>
      <c r="H5" s="1355">
        <v>3350.8</v>
      </c>
      <c r="I5" s="1359">
        <v>5513.375582999998</v>
      </c>
      <c r="J5" s="1355">
        <v>6551.1245</v>
      </c>
      <c r="K5" s="1358">
        <v>9220.529767999999</v>
      </c>
    </row>
    <row r="6" spans="1:11" ht="21" customHeight="1">
      <c r="A6" s="1357" t="s">
        <v>480</v>
      </c>
      <c r="B6" s="1355">
        <v>1207.954</v>
      </c>
      <c r="C6" s="1355">
        <v>1655.209</v>
      </c>
      <c r="D6" s="1355">
        <v>2820.1</v>
      </c>
      <c r="E6" s="1355">
        <v>4235.2</v>
      </c>
      <c r="F6" s="1355">
        <v>4914.036</v>
      </c>
      <c r="G6" s="1355">
        <v>5135.26</v>
      </c>
      <c r="H6" s="1355">
        <v>3193.1</v>
      </c>
      <c r="I6" s="1359">
        <v>6800.915908000001</v>
      </c>
      <c r="J6" s="1359">
        <v>6873.778996</v>
      </c>
      <c r="K6" s="1358">
        <v>2674.870955</v>
      </c>
    </row>
    <row r="7" spans="1:11" ht="21" customHeight="1">
      <c r="A7" s="1357" t="s">
        <v>479</v>
      </c>
      <c r="B7" s="1355">
        <v>865.719</v>
      </c>
      <c r="C7" s="1355">
        <v>2411.6</v>
      </c>
      <c r="D7" s="1355">
        <v>1543.517</v>
      </c>
      <c r="E7" s="1355">
        <v>4145.5</v>
      </c>
      <c r="F7" s="1355">
        <v>4589.347</v>
      </c>
      <c r="G7" s="1355">
        <v>3823.28</v>
      </c>
      <c r="H7" s="1355">
        <v>2878.583504</v>
      </c>
      <c r="I7" s="1359">
        <v>5499.626733</v>
      </c>
      <c r="J7" s="1359">
        <v>4687.56</v>
      </c>
      <c r="K7" s="1358">
        <v>1943.288387</v>
      </c>
    </row>
    <row r="8" spans="1:11" ht="21" customHeight="1">
      <c r="A8" s="1357" t="s">
        <v>478</v>
      </c>
      <c r="B8" s="1355">
        <v>1188.259</v>
      </c>
      <c r="C8" s="1355">
        <v>2065.7</v>
      </c>
      <c r="D8" s="1355">
        <v>1571.367</v>
      </c>
      <c r="E8" s="1355">
        <v>3894.8</v>
      </c>
      <c r="F8" s="1355">
        <v>2064.913</v>
      </c>
      <c r="G8" s="1355">
        <v>3673.03</v>
      </c>
      <c r="H8" s="1355">
        <v>4227.3</v>
      </c>
      <c r="I8" s="1359">
        <v>4878.920368</v>
      </c>
      <c r="J8" s="1359">
        <v>6661.43</v>
      </c>
      <c r="K8" s="1358"/>
    </row>
    <row r="9" spans="1:11" ht="21" customHeight="1">
      <c r="A9" s="1357" t="s">
        <v>477</v>
      </c>
      <c r="B9" s="1355">
        <v>1661.361</v>
      </c>
      <c r="C9" s="1355">
        <v>2859.9</v>
      </c>
      <c r="D9" s="1355">
        <v>2301.56</v>
      </c>
      <c r="E9" s="1355">
        <v>4767.4</v>
      </c>
      <c r="F9" s="1355">
        <v>3784.984</v>
      </c>
      <c r="G9" s="1355">
        <v>5468.766</v>
      </c>
      <c r="H9" s="1355">
        <v>3117</v>
      </c>
      <c r="I9" s="1359">
        <v>6215.803716</v>
      </c>
      <c r="J9" s="1359">
        <v>6053</v>
      </c>
      <c r="K9" s="1358"/>
    </row>
    <row r="10" spans="1:11" ht="21" customHeight="1">
      <c r="A10" s="1357" t="s">
        <v>476</v>
      </c>
      <c r="B10" s="1355">
        <v>1643.985</v>
      </c>
      <c r="C10" s="1355">
        <v>3805.5</v>
      </c>
      <c r="D10" s="1355">
        <v>2016.824</v>
      </c>
      <c r="E10" s="1355">
        <v>4917.8</v>
      </c>
      <c r="F10" s="1355">
        <v>4026.84</v>
      </c>
      <c r="G10" s="1355">
        <v>5113.109</v>
      </c>
      <c r="H10" s="1355">
        <v>3147.629993000001</v>
      </c>
      <c r="I10" s="1359">
        <v>7250.6900829999995</v>
      </c>
      <c r="J10" s="1359">
        <v>6521.12</v>
      </c>
      <c r="K10" s="1358"/>
    </row>
    <row r="11" spans="1:11" ht="21" customHeight="1">
      <c r="A11" s="1357" t="s">
        <v>475</v>
      </c>
      <c r="B11" s="1355">
        <v>716.981</v>
      </c>
      <c r="C11" s="1355">
        <v>2962.1</v>
      </c>
      <c r="D11" s="1355">
        <v>2007.5</v>
      </c>
      <c r="E11" s="1355">
        <v>5107.5</v>
      </c>
      <c r="F11" s="1355">
        <v>5404.078</v>
      </c>
      <c r="G11" s="1355">
        <v>5923.4</v>
      </c>
      <c r="H11" s="1355">
        <v>3693.200732</v>
      </c>
      <c r="I11" s="1354">
        <v>7103.718668</v>
      </c>
      <c r="J11" s="1354">
        <v>5399.75</v>
      </c>
      <c r="K11" s="1353"/>
    </row>
    <row r="12" spans="1:11" ht="21" customHeight="1">
      <c r="A12" s="1357" t="s">
        <v>474</v>
      </c>
      <c r="B12" s="1355">
        <v>1428.479</v>
      </c>
      <c r="C12" s="1355">
        <v>1963.1</v>
      </c>
      <c r="D12" s="1355">
        <v>2480.095</v>
      </c>
      <c r="E12" s="1355">
        <v>3755.8</v>
      </c>
      <c r="F12" s="1355">
        <v>4548.177</v>
      </c>
      <c r="G12" s="1355">
        <v>5524.553</v>
      </c>
      <c r="H12" s="1355">
        <v>2894.6</v>
      </c>
      <c r="I12" s="1354">
        <v>6370.281666999998</v>
      </c>
      <c r="J12" s="1354">
        <v>7039.43</v>
      </c>
      <c r="K12" s="1353"/>
    </row>
    <row r="13" spans="1:11" ht="21" customHeight="1">
      <c r="A13" s="1357" t="s">
        <v>473</v>
      </c>
      <c r="B13" s="1355">
        <v>2052.853</v>
      </c>
      <c r="C13" s="1355">
        <v>3442.1</v>
      </c>
      <c r="D13" s="1355">
        <v>3768.18</v>
      </c>
      <c r="E13" s="1355">
        <v>4382.1</v>
      </c>
      <c r="F13" s="1355">
        <v>4505.977</v>
      </c>
      <c r="G13" s="1355">
        <v>4638.701</v>
      </c>
      <c r="H13" s="1355">
        <v>3614.076429</v>
      </c>
      <c r="I13" s="1354">
        <v>7574.0239679999995</v>
      </c>
      <c r="J13" s="1354">
        <v>6503.97</v>
      </c>
      <c r="K13" s="1353"/>
    </row>
    <row r="14" spans="1:11" ht="21" customHeight="1">
      <c r="A14" s="1357" t="s">
        <v>472</v>
      </c>
      <c r="B14" s="1355">
        <v>2714.843</v>
      </c>
      <c r="C14" s="1355">
        <v>3420.2</v>
      </c>
      <c r="D14" s="1355">
        <v>3495.035</v>
      </c>
      <c r="E14" s="1355">
        <v>3427.2</v>
      </c>
      <c r="F14" s="1355">
        <v>3263.921</v>
      </c>
      <c r="G14" s="1355">
        <v>5139.568</v>
      </c>
      <c r="H14" s="1355">
        <v>3358.239235000001</v>
      </c>
      <c r="I14" s="1354">
        <v>5302.327289999998</v>
      </c>
      <c r="J14" s="1354">
        <v>4403.9783418</v>
      </c>
      <c r="K14" s="1353"/>
    </row>
    <row r="15" spans="1:11" ht="21" customHeight="1">
      <c r="A15" s="1357" t="s">
        <v>471</v>
      </c>
      <c r="B15" s="1355">
        <v>1711.2</v>
      </c>
      <c r="C15" s="1355">
        <v>2205.73</v>
      </c>
      <c r="D15" s="1355">
        <v>3452.1</v>
      </c>
      <c r="E15" s="1355">
        <v>3016.2</v>
      </c>
      <c r="F15" s="1355">
        <v>4066.715</v>
      </c>
      <c r="G15" s="1355">
        <v>5497.373</v>
      </c>
      <c r="H15" s="1355">
        <v>3799.3208210000007</v>
      </c>
      <c r="I15" s="1354">
        <v>5892.200164999999</v>
      </c>
      <c r="J15" s="1354">
        <v>7150.519439000001</v>
      </c>
      <c r="K15" s="1353"/>
    </row>
    <row r="16" spans="1:11" ht="21" customHeight="1">
      <c r="A16" s="1357" t="s">
        <v>470</v>
      </c>
      <c r="B16" s="1355">
        <v>1571.796</v>
      </c>
      <c r="C16" s="1355">
        <v>3091.435</v>
      </c>
      <c r="D16" s="1355">
        <v>4253.095</v>
      </c>
      <c r="E16" s="1355">
        <v>2113.92</v>
      </c>
      <c r="F16" s="1356">
        <v>3970.419</v>
      </c>
      <c r="G16" s="1356">
        <v>7717.93</v>
      </c>
      <c r="H16" s="1355">
        <v>4485.520859</v>
      </c>
      <c r="I16" s="1354">
        <v>6628.0436819999995</v>
      </c>
      <c r="J16" s="1354">
        <v>10623.366396</v>
      </c>
      <c r="K16" s="1353"/>
    </row>
    <row r="17" spans="1:11" ht="21" customHeight="1" thickBot="1">
      <c r="A17" s="1352" t="s">
        <v>294</v>
      </c>
      <c r="B17" s="1351">
        <v>17720.93</v>
      </c>
      <c r="C17" s="1351">
        <v>32016.374</v>
      </c>
      <c r="D17" s="1351">
        <v>33126.803</v>
      </c>
      <c r="E17" s="1351">
        <v>47702.92</v>
      </c>
      <c r="F17" s="1351">
        <v>47768.05300000001</v>
      </c>
      <c r="G17" s="1351">
        <v>60678.955</v>
      </c>
      <c r="H17" s="1351">
        <v>41759.371573</v>
      </c>
      <c r="I17" s="1350">
        <v>75029.92783100001</v>
      </c>
      <c r="J17" s="1350">
        <f>SUM(J5:J16)</f>
        <v>78469.0276728</v>
      </c>
      <c r="K17" s="1349">
        <f>SUM(K5:K16)</f>
        <v>13838.68911</v>
      </c>
    </row>
    <row r="18" spans="1:9" ht="21" customHeight="1" thickTop="1">
      <c r="A18" s="1347" t="s">
        <v>1160</v>
      </c>
      <c r="B18" s="1347"/>
      <c r="C18" s="1347"/>
      <c r="D18" s="1348"/>
      <c r="E18" s="1347"/>
      <c r="F18" s="1347"/>
      <c r="G18" s="1348"/>
      <c r="H18" s="1345"/>
      <c r="I18" s="1345"/>
    </row>
    <row r="19" spans="1:9" ht="21" customHeight="1">
      <c r="A19" s="1347" t="s">
        <v>897</v>
      </c>
      <c r="B19" s="1347"/>
      <c r="C19" s="1347"/>
      <c r="D19" s="1348"/>
      <c r="E19" s="1347"/>
      <c r="F19" s="1347"/>
      <c r="G19" s="1346"/>
      <c r="H19" s="1345"/>
      <c r="I19" s="1344"/>
    </row>
  </sheetData>
  <sheetProtection/>
  <mergeCells count="3">
    <mergeCell ref="A3:K3"/>
    <mergeCell ref="A1:K1"/>
    <mergeCell ref="A2:K2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J26" sqref="J26"/>
    </sheetView>
  </sheetViews>
  <sheetFormatPr defaultColWidth="9.140625" defaultRowHeight="15"/>
  <cols>
    <col min="1" max="1" width="9.57421875" style="1365" bestFit="1" customWidth="1"/>
    <col min="2" max="2" width="10.28125" style="1365" customWidth="1"/>
    <col min="3" max="3" width="10.8515625" style="1365" customWidth="1"/>
    <col min="4" max="4" width="11.00390625" style="1365" customWidth="1"/>
    <col min="5" max="5" width="9.7109375" style="1365" customWidth="1"/>
    <col min="6" max="6" width="12.7109375" style="1365" customWidth="1"/>
    <col min="7" max="7" width="10.140625" style="1365" customWidth="1"/>
    <col min="8" max="8" width="12.7109375" style="1365" customWidth="1"/>
    <col min="9" max="16384" width="9.140625" style="1365" customWidth="1"/>
  </cols>
  <sheetData>
    <row r="1" spans="1:8" ht="12.75">
      <c r="A1" s="1715" t="s">
        <v>1173</v>
      </c>
      <c r="B1" s="1715"/>
      <c r="C1" s="1715"/>
      <c r="D1" s="1715"/>
      <c r="E1" s="1715"/>
      <c r="F1" s="1715"/>
      <c r="G1" s="1715"/>
      <c r="H1" s="1715"/>
    </row>
    <row r="2" spans="1:8" ht="15.75">
      <c r="A2" s="1763" t="s">
        <v>52</v>
      </c>
      <c r="B2" s="1763"/>
      <c r="C2" s="1763"/>
      <c r="D2" s="1763"/>
      <c r="E2" s="1763"/>
      <c r="F2" s="1763"/>
      <c r="G2" s="1763"/>
      <c r="H2" s="1763"/>
    </row>
    <row r="3" spans="1:8" ht="12.75">
      <c r="A3" s="1715" t="s">
        <v>1171</v>
      </c>
      <c r="B3" s="1715"/>
      <c r="C3" s="1715"/>
      <c r="D3" s="1715"/>
      <c r="E3" s="1715"/>
      <c r="F3" s="1715"/>
      <c r="G3" s="1715"/>
      <c r="H3" s="1715"/>
    </row>
    <row r="4" ht="13.5" thickBot="1">
      <c r="A4" s="1379"/>
    </row>
    <row r="5" spans="1:8" ht="13.5" thickTop="1">
      <c r="A5" s="1758" t="s">
        <v>524</v>
      </c>
      <c r="B5" s="1378" t="s">
        <v>622</v>
      </c>
      <c r="C5" s="1760" t="s">
        <v>19</v>
      </c>
      <c r="D5" s="1760"/>
      <c r="E5" s="1760" t="s">
        <v>23</v>
      </c>
      <c r="F5" s="1760"/>
      <c r="G5" s="1761" t="s">
        <v>25</v>
      </c>
      <c r="H5" s="1762"/>
    </row>
    <row r="6" spans="1:8" ht="25.5">
      <c r="A6" s="1759"/>
      <c r="B6" s="1377" t="s">
        <v>787</v>
      </c>
      <c r="C6" s="1377" t="s">
        <v>787</v>
      </c>
      <c r="D6" s="1377" t="s">
        <v>745</v>
      </c>
      <c r="E6" s="1377" t="s">
        <v>787</v>
      </c>
      <c r="F6" s="1377" t="s">
        <v>745</v>
      </c>
      <c r="G6" s="1376" t="s">
        <v>787</v>
      </c>
      <c r="H6" s="1375" t="s">
        <v>1174</v>
      </c>
    </row>
    <row r="7" spans="1:8" ht="18" customHeight="1">
      <c r="A7" s="1373" t="s">
        <v>1169</v>
      </c>
      <c r="B7" s="1372">
        <v>95.89015008218848</v>
      </c>
      <c r="C7" s="1372">
        <v>112.68935709970962</v>
      </c>
      <c r="D7" s="1372">
        <v>17.519220694849636</v>
      </c>
      <c r="E7" s="1372">
        <v>120.00897205061004</v>
      </c>
      <c r="F7" s="1372">
        <v>6.495391525238617</v>
      </c>
      <c r="G7" s="1371">
        <v>133.69</v>
      </c>
      <c r="H7" s="1370">
        <v>11.4</v>
      </c>
    </row>
    <row r="8" spans="1:8" ht="18" customHeight="1">
      <c r="A8" s="1373" t="s">
        <v>517</v>
      </c>
      <c r="B8" s="1372">
        <v>97.76822821801284</v>
      </c>
      <c r="C8" s="1372">
        <v>114.00424675175967</v>
      </c>
      <c r="D8" s="1372">
        <v>16.606640858359654</v>
      </c>
      <c r="E8" s="1372">
        <v>123.76951213976085</v>
      </c>
      <c r="F8" s="1372">
        <v>8.56570317881642</v>
      </c>
      <c r="G8" s="1371">
        <v>132.8</v>
      </c>
      <c r="H8" s="1370">
        <v>7.3</v>
      </c>
    </row>
    <row r="9" spans="1:8" ht="18" customHeight="1">
      <c r="A9" s="1373" t="s">
        <v>1168</v>
      </c>
      <c r="B9" s="1372">
        <v>97.92759911754173</v>
      </c>
      <c r="C9" s="1372">
        <v>113.62847620478178</v>
      </c>
      <c r="D9" s="1372">
        <v>16.03314819185387</v>
      </c>
      <c r="E9" s="1372">
        <v>127.20757236063568</v>
      </c>
      <c r="F9" s="1372">
        <v>11.950434089586466</v>
      </c>
      <c r="G9" s="1371">
        <v>138.1</v>
      </c>
      <c r="H9" s="1370">
        <v>8.6</v>
      </c>
    </row>
    <row r="10" spans="1:8" ht="18" customHeight="1">
      <c r="A10" s="1373" t="s">
        <v>515</v>
      </c>
      <c r="B10" s="1372">
        <v>97.77832091552528</v>
      </c>
      <c r="C10" s="1372">
        <v>106.22663500669962</v>
      </c>
      <c r="D10" s="1372">
        <v>8.640273234465951</v>
      </c>
      <c r="E10" s="1372">
        <v>127.56560210157848</v>
      </c>
      <c r="F10" s="1372">
        <v>20.08815123771268</v>
      </c>
      <c r="G10" s="1371"/>
      <c r="H10" s="1370"/>
    </row>
    <row r="11" spans="1:8" ht="18" customHeight="1">
      <c r="A11" s="1373" t="s">
        <v>514</v>
      </c>
      <c r="B11" s="1372">
        <v>99.39144687183534</v>
      </c>
      <c r="C11" s="1372">
        <v>111.03290658759045</v>
      </c>
      <c r="D11" s="1372">
        <v>11.712737948937075</v>
      </c>
      <c r="E11" s="1372">
        <v>126.22402759654616</v>
      </c>
      <c r="F11" s="1372">
        <v>13.681638602311025</v>
      </c>
      <c r="G11" s="1371"/>
      <c r="H11" s="1370"/>
    </row>
    <row r="12" spans="1:8" ht="18" customHeight="1">
      <c r="A12" s="1373" t="s">
        <v>513</v>
      </c>
      <c r="B12" s="1372">
        <v>99.55267795748958</v>
      </c>
      <c r="C12" s="1372">
        <v>109.67740254546072</v>
      </c>
      <c r="D12" s="1372">
        <v>10.170218215821933</v>
      </c>
      <c r="E12" s="1372">
        <v>123.76239118394099</v>
      </c>
      <c r="F12" s="1372">
        <v>12.842197491540801</v>
      </c>
      <c r="G12" s="1371"/>
      <c r="H12" s="1370"/>
    </row>
    <row r="13" spans="1:8" ht="18" customHeight="1">
      <c r="A13" s="1373" t="s">
        <v>512</v>
      </c>
      <c r="B13" s="1372">
        <v>98.31640502411686</v>
      </c>
      <c r="C13" s="1372">
        <v>112.45944271084433</v>
      </c>
      <c r="D13" s="1372">
        <v>14.385226639702921</v>
      </c>
      <c r="E13" s="1372">
        <v>125.54712052321088</v>
      </c>
      <c r="F13" s="1372">
        <v>11.637686882387982</v>
      </c>
      <c r="G13" s="1371"/>
      <c r="H13" s="1370"/>
    </row>
    <row r="14" spans="1:8" ht="18" customHeight="1">
      <c r="A14" s="1373" t="s">
        <v>511</v>
      </c>
      <c r="B14" s="1372">
        <v>99.71511891048164</v>
      </c>
      <c r="C14" s="1372">
        <v>112.27075204399073</v>
      </c>
      <c r="D14" s="1372">
        <v>12.591503947140453</v>
      </c>
      <c r="E14" s="1372">
        <v>124.2700520648766</v>
      </c>
      <c r="F14" s="1372">
        <v>10.68782367840933</v>
      </c>
      <c r="G14" s="1371"/>
      <c r="H14" s="1370"/>
    </row>
    <row r="15" spans="1:8" ht="18" customHeight="1">
      <c r="A15" s="1373" t="s">
        <v>510</v>
      </c>
      <c r="B15" s="1372">
        <v>99.94206996980736</v>
      </c>
      <c r="C15" s="1372">
        <v>111.60232184290282</v>
      </c>
      <c r="D15" s="1372">
        <v>11.667010575844628</v>
      </c>
      <c r="E15" s="1372">
        <v>123.28091277401391</v>
      </c>
      <c r="F15" s="1372">
        <v>10.464469500509566</v>
      </c>
      <c r="G15" s="1371"/>
      <c r="H15" s="1370"/>
    </row>
    <row r="16" spans="1:8" ht="18" customHeight="1">
      <c r="A16" s="1373" t="s">
        <v>509</v>
      </c>
      <c r="B16" s="1372">
        <v>102.98385261181733</v>
      </c>
      <c r="C16" s="1372">
        <v>112.06722997872829</v>
      </c>
      <c r="D16" s="1372">
        <v>8.820195726362499</v>
      </c>
      <c r="E16" s="1372">
        <v>124.21153671280301</v>
      </c>
      <c r="F16" s="1372">
        <v>10.836626136275385</v>
      </c>
      <c r="G16" s="1371"/>
      <c r="H16" s="1370"/>
    </row>
    <row r="17" spans="1:8" ht="18" customHeight="1">
      <c r="A17" s="1373" t="s">
        <v>508</v>
      </c>
      <c r="B17" s="1372">
        <v>106.39581040724244</v>
      </c>
      <c r="C17" s="1372">
        <v>113.22717848462969</v>
      </c>
      <c r="D17" s="1372">
        <v>6.420711540463287</v>
      </c>
      <c r="E17" s="1372">
        <v>126.24976047545293</v>
      </c>
      <c r="F17" s="1372">
        <v>11.501286321102697</v>
      </c>
      <c r="G17" s="1371"/>
      <c r="H17" s="1370"/>
    </row>
    <row r="18" spans="1:8" ht="18" customHeight="1">
      <c r="A18" s="1373" t="s">
        <v>507</v>
      </c>
      <c r="B18" s="1372">
        <v>104.33831991394102</v>
      </c>
      <c r="C18" s="1372">
        <v>119.53589074776228</v>
      </c>
      <c r="D18" s="1372">
        <v>14.565665659899764</v>
      </c>
      <c r="E18" s="1372">
        <v>131.59262703397923</v>
      </c>
      <c r="F18" s="1372">
        <v>10.08628974176331</v>
      </c>
      <c r="G18" s="1371"/>
      <c r="H18" s="1370"/>
    </row>
    <row r="19" spans="1:8" ht="18" customHeight="1" thickBot="1">
      <c r="A19" s="1369" t="s">
        <v>789</v>
      </c>
      <c r="B19" s="1367">
        <v>99.99999999999999</v>
      </c>
      <c r="C19" s="1368">
        <v>112.36848666707168</v>
      </c>
      <c r="D19" s="1368">
        <v>12.368486667071693</v>
      </c>
      <c r="E19" s="1368">
        <v>125.30750725145072</v>
      </c>
      <c r="F19" s="1368">
        <v>11.514812531662116</v>
      </c>
      <c r="G19" s="1367"/>
      <c r="H19" s="1366"/>
    </row>
    <row r="20" ht="9" customHeight="1" thickTop="1">
      <c r="A20" s="1380"/>
    </row>
    <row r="21" ht="9" customHeight="1">
      <c r="A21" s="1380"/>
    </row>
    <row r="22" spans="1:8" ht="12.75">
      <c r="A22" s="1715" t="s">
        <v>526</v>
      </c>
      <c r="B22" s="1715"/>
      <c r="C22" s="1715"/>
      <c r="D22" s="1715"/>
      <c r="E22" s="1715"/>
      <c r="F22" s="1715"/>
      <c r="G22" s="1715"/>
      <c r="H22" s="1715"/>
    </row>
    <row r="23" spans="1:8" ht="16.5" customHeight="1">
      <c r="A23" s="1763" t="s">
        <v>1172</v>
      </c>
      <c r="B23" s="1763"/>
      <c r="C23" s="1763"/>
      <c r="D23" s="1763"/>
      <c r="E23" s="1763"/>
      <c r="F23" s="1763"/>
      <c r="G23" s="1763"/>
      <c r="H23" s="1763"/>
    </row>
    <row r="24" spans="1:8" ht="12.75">
      <c r="A24" s="1715" t="s">
        <v>1171</v>
      </c>
      <c r="B24" s="1715"/>
      <c r="C24" s="1715"/>
      <c r="D24" s="1715"/>
      <c r="E24" s="1715"/>
      <c r="F24" s="1715"/>
      <c r="G24" s="1715"/>
      <c r="H24" s="1715"/>
    </row>
    <row r="25" ht="13.5" thickBot="1">
      <c r="A25" s="1379"/>
    </row>
    <row r="26" spans="1:8" ht="12.75" customHeight="1" thickTop="1">
      <c r="A26" s="1758" t="s">
        <v>524</v>
      </c>
      <c r="B26" s="1378" t="s">
        <v>622</v>
      </c>
      <c r="C26" s="1760" t="s">
        <v>19</v>
      </c>
      <c r="D26" s="1760"/>
      <c r="E26" s="1760" t="s">
        <v>23</v>
      </c>
      <c r="F26" s="1760"/>
      <c r="G26" s="1761" t="s">
        <v>25</v>
      </c>
      <c r="H26" s="1762"/>
    </row>
    <row r="27" spans="1:8" ht="25.5">
      <c r="A27" s="1759"/>
      <c r="B27" s="1377" t="s">
        <v>787</v>
      </c>
      <c r="C27" s="1377" t="s">
        <v>787</v>
      </c>
      <c r="D27" s="1377" t="s">
        <v>745</v>
      </c>
      <c r="E27" s="1377" t="s">
        <v>787</v>
      </c>
      <c r="F27" s="1377" t="s">
        <v>745</v>
      </c>
      <c r="G27" s="1376" t="s">
        <v>787</v>
      </c>
      <c r="H27" s="1375" t="s">
        <v>1170</v>
      </c>
    </row>
    <row r="28" spans="1:8" ht="18" customHeight="1">
      <c r="A28" s="1373" t="s">
        <v>1169</v>
      </c>
      <c r="B28" s="1372">
        <v>98.80316026219549</v>
      </c>
      <c r="C28" s="1372">
        <v>102.86640075318743</v>
      </c>
      <c r="D28" s="1372">
        <v>4.112460047036208</v>
      </c>
      <c r="E28" s="1372">
        <v>112.18683074574837</v>
      </c>
      <c r="F28" s="1372">
        <v>9.060713628859162</v>
      </c>
      <c r="G28" s="1371">
        <v>102.6</v>
      </c>
      <c r="H28" s="1370">
        <v>-8.5</v>
      </c>
    </row>
    <row r="29" spans="1:8" ht="18" customHeight="1">
      <c r="A29" s="1373" t="s">
        <v>517</v>
      </c>
      <c r="B29" s="1372">
        <v>100.86868553366786</v>
      </c>
      <c r="C29" s="1372">
        <v>104.4636963719881</v>
      </c>
      <c r="D29" s="1372">
        <v>3.56405044766872</v>
      </c>
      <c r="E29" s="1372">
        <v>110.9195363735987</v>
      </c>
      <c r="F29" s="1372">
        <v>6.179984268048287</v>
      </c>
      <c r="G29" s="1371">
        <v>106.1</v>
      </c>
      <c r="H29" s="1370">
        <v>-7.2</v>
      </c>
    </row>
    <row r="30" spans="1:8" ht="18" customHeight="1">
      <c r="A30" s="1373" t="s">
        <v>1168</v>
      </c>
      <c r="B30" s="1372">
        <v>101.16020557889989</v>
      </c>
      <c r="C30" s="1372">
        <v>107.15943410332939</v>
      </c>
      <c r="D30" s="1372">
        <v>5.930423421046129</v>
      </c>
      <c r="E30" s="1372">
        <v>111.49470151978906</v>
      </c>
      <c r="F30" s="1372">
        <v>4.045623656690239</v>
      </c>
      <c r="G30" s="1371">
        <v>103.6</v>
      </c>
      <c r="H30" s="1370">
        <v>-7.1</v>
      </c>
    </row>
    <row r="31" spans="1:8" ht="18" customHeight="1">
      <c r="A31" s="1373" t="s">
        <v>515</v>
      </c>
      <c r="B31" s="1372">
        <v>100.22216477566462</v>
      </c>
      <c r="C31" s="1374">
        <v>107.1476900720676</v>
      </c>
      <c r="D31" s="1372">
        <v>6.9101733253367</v>
      </c>
      <c r="E31" s="1372">
        <v>109.78352242116462</v>
      </c>
      <c r="F31" s="1372">
        <v>2.4599992284706644</v>
      </c>
      <c r="G31" s="1371"/>
      <c r="H31" s="1370"/>
    </row>
    <row r="32" spans="1:8" ht="18" customHeight="1">
      <c r="A32" s="1373" t="s">
        <v>514</v>
      </c>
      <c r="B32" s="1372">
        <v>99.60247267562818</v>
      </c>
      <c r="C32" s="1374">
        <v>107.67627899454415</v>
      </c>
      <c r="D32" s="1372">
        <v>8.10603000310006</v>
      </c>
      <c r="E32" s="1372">
        <v>109.46035821527954</v>
      </c>
      <c r="F32" s="1372">
        <v>1.65689159896192</v>
      </c>
      <c r="G32" s="1371"/>
      <c r="H32" s="1370"/>
    </row>
    <row r="33" spans="1:8" ht="18" customHeight="1">
      <c r="A33" s="1373" t="s">
        <v>513</v>
      </c>
      <c r="B33" s="1372">
        <v>99.03383042193983</v>
      </c>
      <c r="C33" s="1374">
        <v>110.03982842329214</v>
      </c>
      <c r="D33" s="1372">
        <v>11.113372020915051</v>
      </c>
      <c r="E33" s="1372">
        <v>107.51457989716832</v>
      </c>
      <c r="F33" s="1372">
        <v>-2.2948495670221263</v>
      </c>
      <c r="G33" s="1371"/>
      <c r="H33" s="1370"/>
    </row>
    <row r="34" spans="1:8" ht="18" customHeight="1">
      <c r="A34" s="1373" t="s">
        <v>512</v>
      </c>
      <c r="B34" s="1372">
        <v>98.7143056477293</v>
      </c>
      <c r="C34" s="1372">
        <v>112.78410133672875</v>
      </c>
      <c r="D34" s="1372">
        <v>14.253046300309052</v>
      </c>
      <c r="E34" s="1372">
        <v>106.24675220840489</v>
      </c>
      <c r="F34" s="1372">
        <v>-5.796339245374611</v>
      </c>
      <c r="G34" s="1371"/>
      <c r="H34" s="1370"/>
    </row>
    <row r="35" spans="1:8" ht="18" customHeight="1">
      <c r="A35" s="1373" t="s">
        <v>511</v>
      </c>
      <c r="B35" s="1372">
        <v>99.90916301590127</v>
      </c>
      <c r="C35" s="1372">
        <v>112.06370773024058</v>
      </c>
      <c r="D35" s="1372">
        <v>12.165595574456802</v>
      </c>
      <c r="E35" s="1372">
        <v>104.02237886174382</v>
      </c>
      <c r="F35" s="1372">
        <v>-7.175676257164213</v>
      </c>
      <c r="G35" s="1371"/>
      <c r="H35" s="1370"/>
    </row>
    <row r="36" spans="1:8" ht="18" customHeight="1">
      <c r="A36" s="1373" t="s">
        <v>510</v>
      </c>
      <c r="B36" s="1372">
        <v>99.95650022174974</v>
      </c>
      <c r="C36" s="1372">
        <v>110.48672511906376</v>
      </c>
      <c r="D36" s="1372">
        <v>10.53480751522224</v>
      </c>
      <c r="E36" s="1372">
        <v>103.29179547125935</v>
      </c>
      <c r="F36" s="1372">
        <v>-6.512030870723109</v>
      </c>
      <c r="G36" s="1371"/>
      <c r="H36" s="1370"/>
    </row>
    <row r="37" spans="1:8" ht="18" customHeight="1">
      <c r="A37" s="1373" t="s">
        <v>509</v>
      </c>
      <c r="B37" s="1372">
        <v>99.10487221419845</v>
      </c>
      <c r="C37" s="1372">
        <v>109.15708229953579</v>
      </c>
      <c r="D37" s="1372">
        <v>10.14300292281412</v>
      </c>
      <c r="E37" s="1372">
        <v>104.32305416239645</v>
      </c>
      <c r="F37" s="1372">
        <v>-4.428506181462765</v>
      </c>
      <c r="G37" s="1371"/>
      <c r="H37" s="1370"/>
    </row>
    <row r="38" spans="1:8" ht="18" customHeight="1">
      <c r="A38" s="1373" t="s">
        <v>508</v>
      </c>
      <c r="B38" s="1372">
        <v>100.43279739214724</v>
      </c>
      <c r="C38" s="1372">
        <v>109.72889947384357</v>
      </c>
      <c r="D38" s="1372">
        <v>9.256042172557471</v>
      </c>
      <c r="E38" s="1372">
        <v>105.67746698738517</v>
      </c>
      <c r="F38" s="1372">
        <v>-3.6922201041706018</v>
      </c>
      <c r="G38" s="1371"/>
      <c r="H38" s="1370"/>
    </row>
    <row r="39" spans="1:8" ht="18" customHeight="1">
      <c r="A39" s="1373" t="s">
        <v>507</v>
      </c>
      <c r="B39" s="1372">
        <v>102.19184226027814</v>
      </c>
      <c r="C39" s="1372">
        <v>110.13879962172938</v>
      </c>
      <c r="D39" s="1372">
        <v>7.776508560449159</v>
      </c>
      <c r="E39" s="1372">
        <v>106.15061622924758</v>
      </c>
      <c r="F39" s="1372">
        <v>-3.621052168880695</v>
      </c>
      <c r="G39" s="1371"/>
      <c r="H39" s="1370"/>
    </row>
    <row r="40" spans="1:8" ht="18" customHeight="1" thickBot="1">
      <c r="A40" s="1369" t="s">
        <v>789</v>
      </c>
      <c r="B40" s="1368">
        <v>100</v>
      </c>
      <c r="C40" s="1368">
        <v>108.64272035829589</v>
      </c>
      <c r="D40" s="1368">
        <v>8.64272035829589</v>
      </c>
      <c r="E40" s="1368">
        <v>107.58929942443217</v>
      </c>
      <c r="F40" s="1368">
        <v>-0.9696194373535576</v>
      </c>
      <c r="G40" s="1367"/>
      <c r="H40" s="1366"/>
    </row>
    <row r="41" ht="13.5" thickTop="1"/>
  </sheetData>
  <sheetProtection/>
  <mergeCells count="14">
    <mergeCell ref="A5:A6"/>
    <mergeCell ref="C5:D5"/>
    <mergeCell ref="E5:F5"/>
    <mergeCell ref="A24:H24"/>
    <mergeCell ref="A1:H1"/>
    <mergeCell ref="A2:H2"/>
    <mergeCell ref="A3:H3"/>
    <mergeCell ref="G5:H5"/>
    <mergeCell ref="A26:A27"/>
    <mergeCell ref="C26:D26"/>
    <mergeCell ref="E26:F26"/>
    <mergeCell ref="G26:H26"/>
    <mergeCell ref="A23:H23"/>
    <mergeCell ref="A22:H2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1.28125" style="1365" customWidth="1"/>
    <col min="2" max="2" width="0" style="1365" hidden="1" customWidth="1"/>
    <col min="3" max="9" width="10.7109375" style="1365" customWidth="1"/>
    <col min="10" max="16384" width="9.140625" style="1365" customWidth="1"/>
  </cols>
  <sheetData>
    <row r="1" spans="1:9" ht="12.75">
      <c r="A1" s="1715" t="s">
        <v>1201</v>
      </c>
      <c r="B1" s="1715"/>
      <c r="C1" s="1715"/>
      <c r="D1" s="1715"/>
      <c r="E1" s="1715"/>
      <c r="F1" s="1715"/>
      <c r="G1" s="1715"/>
      <c r="H1" s="1715"/>
      <c r="I1" s="1715"/>
    </row>
    <row r="2" spans="1:9" ht="15.75" customHeight="1">
      <c r="A2" s="1763" t="s">
        <v>1178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715" t="s">
        <v>1177</v>
      </c>
      <c r="B3" s="1715"/>
      <c r="C3" s="1715"/>
      <c r="D3" s="1715"/>
      <c r="E3" s="1715"/>
      <c r="F3" s="1715"/>
      <c r="G3" s="1715"/>
      <c r="H3" s="1715"/>
      <c r="I3" s="1715"/>
    </row>
    <row r="4" spans="1:7" ht="14.25" customHeight="1" thickBot="1">
      <c r="A4" s="1392"/>
      <c r="B4" s="1392"/>
      <c r="C4" s="13"/>
      <c r="D4" s="13"/>
      <c r="E4" s="13"/>
      <c r="F4" s="13"/>
      <c r="G4" s="13"/>
    </row>
    <row r="5" spans="1:9" ht="13.5" thickTop="1">
      <c r="A5" s="1764" t="s">
        <v>831</v>
      </c>
      <c r="B5" s="1391" t="s">
        <v>1176</v>
      </c>
      <c r="C5" s="1378" t="s">
        <v>622</v>
      </c>
      <c r="D5" s="1760" t="s">
        <v>19</v>
      </c>
      <c r="E5" s="1760"/>
      <c r="F5" s="1760" t="s">
        <v>23</v>
      </c>
      <c r="G5" s="1760"/>
      <c r="H5" s="1761" t="s">
        <v>25</v>
      </c>
      <c r="I5" s="1762"/>
    </row>
    <row r="6" spans="1:9" ht="25.5">
      <c r="A6" s="1765"/>
      <c r="B6" s="1390" t="s">
        <v>1161</v>
      </c>
      <c r="C6" s="1389" t="s">
        <v>787</v>
      </c>
      <c r="D6" s="1389" t="s">
        <v>787</v>
      </c>
      <c r="E6" s="1389" t="s">
        <v>745</v>
      </c>
      <c r="F6" s="1389" t="s">
        <v>787</v>
      </c>
      <c r="G6" s="1389" t="s">
        <v>745</v>
      </c>
      <c r="H6" s="1388" t="s">
        <v>787</v>
      </c>
      <c r="I6" s="1387" t="s">
        <v>788</v>
      </c>
    </row>
    <row r="7" spans="1:9" ht="18" customHeight="1">
      <c r="A7" s="1386" t="s">
        <v>1169</v>
      </c>
      <c r="B7" s="1385" t="e">
        <f>#REF!/#REF!*100</f>
        <v>#REF!</v>
      </c>
      <c r="C7" s="1372">
        <v>97.05170343511614</v>
      </c>
      <c r="D7" s="1372">
        <v>109.54923694675671</v>
      </c>
      <c r="E7" s="1372">
        <v>12.877191300403894</v>
      </c>
      <c r="F7" s="1372">
        <v>106.97242381558061</v>
      </c>
      <c r="G7" s="1372">
        <v>-2.3521963301565307</v>
      </c>
      <c r="H7" s="1371">
        <v>130.32</v>
      </c>
      <c r="I7" s="1370">
        <v>21.8</v>
      </c>
    </row>
    <row r="8" spans="1:9" ht="18" customHeight="1">
      <c r="A8" s="1386" t="s">
        <v>517</v>
      </c>
      <c r="B8" s="1385">
        <v>119.26005299026343</v>
      </c>
      <c r="C8" s="1372">
        <v>96.92624395841844</v>
      </c>
      <c r="D8" s="1372">
        <v>109.13288607536758</v>
      </c>
      <c r="E8" s="1372">
        <v>12.593743054962303</v>
      </c>
      <c r="F8" s="1372">
        <v>111.58495264790949</v>
      </c>
      <c r="G8" s="1372">
        <v>2.2468631232280387</v>
      </c>
      <c r="H8" s="1371">
        <v>129.1</v>
      </c>
      <c r="I8" s="1370">
        <v>15.7</v>
      </c>
    </row>
    <row r="9" spans="1:9" ht="18" customHeight="1">
      <c r="A9" s="1386" t="s">
        <v>1168</v>
      </c>
      <c r="B9" s="1385">
        <v>114.67234438917441</v>
      </c>
      <c r="C9" s="1372">
        <v>96.80446827597945</v>
      </c>
      <c r="D9" s="1372">
        <v>106.03683861862743</v>
      </c>
      <c r="E9" s="1372">
        <v>9.537132435175891</v>
      </c>
      <c r="F9" s="1372">
        <v>114.09293053989455</v>
      </c>
      <c r="G9" s="1372">
        <v>7.597446346209651</v>
      </c>
      <c r="H9" s="1371">
        <v>133.3</v>
      </c>
      <c r="I9" s="1370">
        <v>16.8</v>
      </c>
    </row>
    <row r="10" spans="1:9" ht="18" customHeight="1">
      <c r="A10" s="1386" t="s">
        <v>515</v>
      </c>
      <c r="B10" s="1385">
        <v>114.79947437475082</v>
      </c>
      <c r="C10" s="1372">
        <v>97.56157346470256</v>
      </c>
      <c r="D10" s="1372">
        <v>99.14038738049464</v>
      </c>
      <c r="E10" s="1372">
        <v>1.6182743468803267</v>
      </c>
      <c r="F10" s="1372">
        <v>116.19740311501039</v>
      </c>
      <c r="G10" s="1372">
        <v>17.20491132342663</v>
      </c>
      <c r="H10" s="1371"/>
      <c r="I10" s="1370"/>
    </row>
    <row r="11" spans="1:9" ht="18" customHeight="1">
      <c r="A11" s="1386" t="s">
        <v>514</v>
      </c>
      <c r="B11" s="1385">
        <v>114.04653450932751</v>
      </c>
      <c r="C11" s="1372">
        <v>99.78813196286795</v>
      </c>
      <c r="D11" s="1372">
        <v>103.11733245649803</v>
      </c>
      <c r="E11" s="1372">
        <v>3.3362689812340705</v>
      </c>
      <c r="F11" s="1372">
        <v>115.31483146464487</v>
      </c>
      <c r="G11" s="1372">
        <v>11.828757317100468</v>
      </c>
      <c r="H11" s="1371"/>
      <c r="I11" s="1370"/>
    </row>
    <row r="12" spans="1:9" ht="18" customHeight="1">
      <c r="A12" s="1386" t="s">
        <v>513</v>
      </c>
      <c r="B12" s="1385">
        <v>110.64310744940586</v>
      </c>
      <c r="C12" s="1372">
        <v>100.52390938867978</v>
      </c>
      <c r="D12" s="1372">
        <v>99.67064118235693</v>
      </c>
      <c r="E12" s="1372">
        <v>-0.8488211526112224</v>
      </c>
      <c r="F12" s="1372">
        <v>115.11219343675323</v>
      </c>
      <c r="G12" s="1372">
        <v>15.492578427527633</v>
      </c>
      <c r="H12" s="1371"/>
      <c r="I12" s="1370"/>
    </row>
    <row r="13" spans="1:9" ht="18" customHeight="1">
      <c r="A13" s="1386" t="s">
        <v>512</v>
      </c>
      <c r="B13" s="1385">
        <v>108.23736158781901</v>
      </c>
      <c r="C13" s="1372">
        <v>99.59691696051392</v>
      </c>
      <c r="D13" s="1372">
        <v>99.71214149686301</v>
      </c>
      <c r="E13" s="1372">
        <v>0.11569086661063466</v>
      </c>
      <c r="F13" s="1372">
        <v>118.16560780789607</v>
      </c>
      <c r="G13" s="1372">
        <v>18.506739534436335</v>
      </c>
      <c r="H13" s="1371"/>
      <c r="I13" s="1370"/>
    </row>
    <row r="14" spans="1:9" ht="18" customHeight="1">
      <c r="A14" s="1386" t="s">
        <v>511</v>
      </c>
      <c r="B14" s="1385">
        <v>107.33775077517294</v>
      </c>
      <c r="C14" s="1372">
        <v>99.80577947050887</v>
      </c>
      <c r="D14" s="1372">
        <v>100.1847559017488</v>
      </c>
      <c r="E14" s="1372">
        <v>0.37971391361351436</v>
      </c>
      <c r="F14" s="1372">
        <v>119.4647280947535</v>
      </c>
      <c r="G14" s="1372">
        <v>19.24441699684587</v>
      </c>
      <c r="H14" s="1371"/>
      <c r="I14" s="1370"/>
    </row>
    <row r="15" spans="1:9" ht="18" customHeight="1">
      <c r="A15" s="1386" t="s">
        <v>510</v>
      </c>
      <c r="B15" s="1385">
        <v>107.36413717226232</v>
      </c>
      <c r="C15" s="1372">
        <v>99.98556346819831</v>
      </c>
      <c r="D15" s="1372">
        <v>101.00971109663794</v>
      </c>
      <c r="E15" s="1372">
        <v>1.0242955011854065</v>
      </c>
      <c r="F15" s="1372">
        <v>119.35208620544937</v>
      </c>
      <c r="G15" s="1372">
        <v>18.159021454148032</v>
      </c>
      <c r="H15" s="1371"/>
      <c r="I15" s="1370"/>
    </row>
    <row r="16" spans="1:9" ht="18" customHeight="1">
      <c r="A16" s="1386" t="s">
        <v>509</v>
      </c>
      <c r="B16" s="1385">
        <v>104.19551313105273</v>
      </c>
      <c r="C16" s="1372">
        <v>103.9140158409519</v>
      </c>
      <c r="D16" s="1372">
        <v>102.6660181986239</v>
      </c>
      <c r="E16" s="1372">
        <v>-1.2009906769825562</v>
      </c>
      <c r="F16" s="1372">
        <v>119.0643216018645</v>
      </c>
      <c r="G16" s="1372">
        <v>15.972474330810655</v>
      </c>
      <c r="H16" s="1371"/>
      <c r="I16" s="1370"/>
    </row>
    <row r="17" spans="1:9" ht="18" customHeight="1">
      <c r="A17" s="1386" t="s">
        <v>508</v>
      </c>
      <c r="B17" s="1385">
        <v>102.83721998627165</v>
      </c>
      <c r="C17" s="1372">
        <v>105.93731646427429</v>
      </c>
      <c r="D17" s="1372">
        <v>103.18811090565983</v>
      </c>
      <c r="E17" s="1372">
        <v>-2.5951247873468617</v>
      </c>
      <c r="F17" s="1372">
        <v>119.46705771299713</v>
      </c>
      <c r="G17" s="1372">
        <v>15.775990726509576</v>
      </c>
      <c r="H17" s="1371"/>
      <c r="I17" s="1370"/>
    </row>
    <row r="18" spans="1:9" ht="18" customHeight="1">
      <c r="A18" s="1386" t="s">
        <v>507</v>
      </c>
      <c r="B18" s="1385">
        <v>105.06694292248395</v>
      </c>
      <c r="C18" s="1372">
        <v>102.10043933663108</v>
      </c>
      <c r="D18" s="1372">
        <v>108.53204425534608</v>
      </c>
      <c r="E18" s="1372">
        <v>6.299292109321513</v>
      </c>
      <c r="F18" s="1372">
        <v>123.96784089296848</v>
      </c>
      <c r="G18" s="1372">
        <v>14.222340271511172</v>
      </c>
      <c r="H18" s="1371"/>
      <c r="I18" s="1370"/>
    </row>
    <row r="19" spans="1:9" ht="18" customHeight="1" thickBot="1">
      <c r="A19" s="1384" t="s">
        <v>789</v>
      </c>
      <c r="B19" s="1383" t="e">
        <f>AVERAGE(B7:B18)</f>
        <v>#REF!</v>
      </c>
      <c r="C19" s="1368">
        <v>99.99999999999999</v>
      </c>
      <c r="D19" s="1368">
        <v>103.42937501609724</v>
      </c>
      <c r="E19" s="1368">
        <v>3.4293750160972536</v>
      </c>
      <c r="F19" s="1368">
        <v>116.46837364106395</v>
      </c>
      <c r="G19" s="1368">
        <v>12.606668678929339</v>
      </c>
      <c r="H19" s="1367"/>
      <c r="I19" s="1366"/>
    </row>
    <row r="20" spans="1:2" ht="13.5" thickTop="1">
      <c r="A20" s="1382"/>
      <c r="B20" s="1382"/>
    </row>
    <row r="22" ht="12.75">
      <c r="H22" s="1381"/>
    </row>
  </sheetData>
  <sheetProtection/>
  <mergeCells count="7">
    <mergeCell ref="H5:I5"/>
    <mergeCell ref="A2:I2"/>
    <mergeCell ref="A1:I1"/>
    <mergeCell ref="A3:I3"/>
    <mergeCell ref="A5:A6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0">
      <selection activeCell="M32" sqref="M32"/>
    </sheetView>
  </sheetViews>
  <sheetFormatPr defaultColWidth="9.140625" defaultRowHeight="15"/>
  <cols>
    <col min="1" max="2" width="11.7109375" style="542" customWidth="1"/>
    <col min="3" max="3" width="23.140625" style="542" bestFit="1" customWidth="1"/>
    <col min="4" max="9" width="11.7109375" style="542" customWidth="1"/>
    <col min="10" max="11" width="9.140625" style="542" customWidth="1"/>
    <col min="12" max="12" width="15.00390625" style="542" customWidth="1"/>
    <col min="13" max="16384" width="9.140625" style="542" customWidth="1"/>
  </cols>
  <sheetData>
    <row r="1" spans="2:9" ht="15" customHeight="1">
      <c r="B1" s="1715" t="s">
        <v>1205</v>
      </c>
      <c r="C1" s="1715"/>
      <c r="D1" s="1715"/>
      <c r="E1" s="1715"/>
      <c r="F1" s="1715"/>
      <c r="G1" s="1715"/>
      <c r="H1" s="1715"/>
      <c r="I1" s="1715"/>
    </row>
    <row r="2" spans="2:9" ht="15" customHeight="1">
      <c r="B2" s="1473" t="s">
        <v>55</v>
      </c>
      <c r="C2" s="1472"/>
      <c r="D2" s="1472"/>
      <c r="E2" s="1472"/>
      <c r="F2" s="1472"/>
      <c r="G2" s="1472"/>
      <c r="H2" s="1472"/>
      <c r="I2" s="1471"/>
    </row>
    <row r="3" spans="2:9" ht="15" customHeight="1" thickBot="1">
      <c r="B3" s="1766" t="s">
        <v>88</v>
      </c>
      <c r="C3" s="1766"/>
      <c r="D3" s="1766"/>
      <c r="E3" s="1766"/>
      <c r="F3" s="1766"/>
      <c r="G3" s="1766"/>
      <c r="H3" s="1766"/>
      <c r="I3" s="1766"/>
    </row>
    <row r="4" spans="2:9" ht="15" customHeight="1" thickTop="1">
      <c r="B4" s="1470"/>
      <c r="C4" s="1469"/>
      <c r="D4" s="1468"/>
      <c r="E4" s="1468"/>
      <c r="F4" s="1468"/>
      <c r="G4" s="1468"/>
      <c r="H4" s="1467" t="s">
        <v>788</v>
      </c>
      <c r="I4" s="1466"/>
    </row>
    <row r="5" spans="2:9" ht="15" customHeight="1">
      <c r="B5" s="1465"/>
      <c r="C5" s="1464"/>
      <c r="D5" s="1463" t="s">
        <v>92</v>
      </c>
      <c r="E5" s="1463" t="s">
        <v>147</v>
      </c>
      <c r="F5" s="1463" t="s">
        <v>92</v>
      </c>
      <c r="G5" s="1463" t="str">
        <f>E5</f>
        <v>Mid-Oct</v>
      </c>
      <c r="H5" s="1462" t="s">
        <v>1200</v>
      </c>
      <c r="I5" s="1461"/>
    </row>
    <row r="6" spans="2:9" ht="15" customHeight="1">
      <c r="B6" s="1460"/>
      <c r="C6" s="1459"/>
      <c r="D6" s="1458">
        <v>2014</v>
      </c>
      <c r="E6" s="1458">
        <v>2014</v>
      </c>
      <c r="F6" s="1458">
        <v>2015</v>
      </c>
      <c r="G6" s="1458">
        <v>2015</v>
      </c>
      <c r="H6" s="1457" t="s">
        <v>23</v>
      </c>
      <c r="I6" s="1456" t="s">
        <v>25</v>
      </c>
    </row>
    <row r="7" spans="2:9" ht="15" customHeight="1">
      <c r="B7" s="1445"/>
      <c r="C7" s="1413"/>
      <c r="D7" s="1455"/>
      <c r="E7" s="1455"/>
      <c r="F7" s="1413"/>
      <c r="G7" s="1455"/>
      <c r="H7" s="1454"/>
      <c r="I7" s="1453"/>
    </row>
    <row r="8" spans="2:11" ht="15" customHeight="1">
      <c r="B8" s="1437" t="s">
        <v>1103</v>
      </c>
      <c r="C8" s="1436"/>
      <c r="D8" s="1435">
        <v>572400.9</v>
      </c>
      <c r="E8" s="1435">
        <v>577948</v>
      </c>
      <c r="F8" s="1435">
        <v>702876.6</v>
      </c>
      <c r="G8" s="1452">
        <v>768471.8</v>
      </c>
      <c r="H8" s="1451">
        <v>0.9690935147027062</v>
      </c>
      <c r="I8" s="1450">
        <v>9.332392058577568</v>
      </c>
      <c r="J8" s="1279"/>
      <c r="K8" s="570"/>
    </row>
    <row r="9" spans="2:10" ht="15" customHeight="1">
      <c r="B9" s="1427"/>
      <c r="C9" s="1409" t="s">
        <v>1197</v>
      </c>
      <c r="D9" s="1408">
        <v>426132.87371916004</v>
      </c>
      <c r="E9" s="1407">
        <v>428244.65783917</v>
      </c>
      <c r="F9" s="1421">
        <v>517456.66892682</v>
      </c>
      <c r="G9" s="1407">
        <v>585553.8670290001</v>
      </c>
      <c r="H9" s="1449">
        <v>0.49556939871335715</v>
      </c>
      <c r="I9" s="1405">
        <v>13.159980765811824</v>
      </c>
      <c r="J9" s="1279"/>
    </row>
    <row r="10" spans="2:10" ht="15" customHeight="1">
      <c r="B10" s="1427"/>
      <c r="C10" s="1426" t="s">
        <v>1196</v>
      </c>
      <c r="D10" s="1408">
        <v>146268.02628084</v>
      </c>
      <c r="E10" s="1407">
        <v>149703.34216082998</v>
      </c>
      <c r="F10" s="1421">
        <v>185419.93107318</v>
      </c>
      <c r="G10" s="1407">
        <v>182917.93297099997</v>
      </c>
      <c r="H10" s="1449">
        <v>2.348644449056863</v>
      </c>
      <c r="I10" s="1405">
        <v>-1.3493684781883246</v>
      </c>
      <c r="J10" s="1279"/>
    </row>
    <row r="11" spans="2:10" ht="15" customHeight="1">
      <c r="B11" s="1425"/>
      <c r="C11" s="1441"/>
      <c r="D11" s="1418"/>
      <c r="E11" s="1417"/>
      <c r="F11" s="1448"/>
      <c r="G11" s="1417"/>
      <c r="H11" s="1447"/>
      <c r="I11" s="1446"/>
      <c r="J11" s="1279"/>
    </row>
    <row r="12" spans="2:10" ht="15" customHeight="1">
      <c r="B12" s="1445"/>
      <c r="C12" s="1413"/>
      <c r="D12" s="1408"/>
      <c r="E12" s="1412"/>
      <c r="F12" s="1444"/>
      <c r="G12" s="1421"/>
      <c r="H12" s="1443"/>
      <c r="I12" s="1442"/>
      <c r="J12" s="1279"/>
    </row>
    <row r="13" spans="2:10" ht="15" customHeight="1">
      <c r="B13" s="1437" t="s">
        <v>1199</v>
      </c>
      <c r="C13" s="1409"/>
      <c r="D13" s="1435">
        <v>93006.1</v>
      </c>
      <c r="E13" s="1435">
        <v>101451.2</v>
      </c>
      <c r="F13" s="1435">
        <v>120995.09999999999</v>
      </c>
      <c r="G13" s="1435">
        <v>123602.3</v>
      </c>
      <c r="H13" s="1434">
        <v>9.080157107974628</v>
      </c>
      <c r="I13" s="1433">
        <v>2.1547980042167154</v>
      </c>
      <c r="J13" s="1279"/>
    </row>
    <row r="14" spans="2:10" ht="15" customHeight="1">
      <c r="B14" s="1427"/>
      <c r="C14" s="1409" t="s">
        <v>1197</v>
      </c>
      <c r="D14" s="1408">
        <v>87372.34000000001</v>
      </c>
      <c r="E14" s="1407">
        <v>97132.95999999999</v>
      </c>
      <c r="F14" s="1421">
        <v>114843.4</v>
      </c>
      <c r="G14" s="1407">
        <v>116583.26000000001</v>
      </c>
      <c r="H14" s="1406">
        <v>11.171292882850551</v>
      </c>
      <c r="I14" s="1411">
        <v>1.514984753150813</v>
      </c>
      <c r="J14" s="1279"/>
    </row>
    <row r="15" spans="2:10" ht="15" customHeight="1">
      <c r="B15" s="1427"/>
      <c r="C15" s="1426" t="s">
        <v>1196</v>
      </c>
      <c r="D15" s="1408">
        <v>5633.76</v>
      </c>
      <c r="E15" s="1407">
        <v>4318.24</v>
      </c>
      <c r="F15" s="1421">
        <v>6151.7</v>
      </c>
      <c r="G15" s="1407">
        <v>7019.04</v>
      </c>
      <c r="H15" s="1406">
        <v>-23.350657464996743</v>
      </c>
      <c r="I15" s="1411">
        <v>14.099192093242536</v>
      </c>
      <c r="J15" s="1279"/>
    </row>
    <row r="16" spans="2:10" ht="15" customHeight="1">
      <c r="B16" s="1425"/>
      <c r="C16" s="1441"/>
      <c r="D16" s="1418"/>
      <c r="E16" s="1440"/>
      <c r="F16" s="1439"/>
      <c r="G16" s="1417"/>
      <c r="H16" s="1438"/>
      <c r="I16" s="1415"/>
      <c r="J16" s="1279"/>
    </row>
    <row r="17" spans="2:10" ht="15" customHeight="1">
      <c r="B17" s="1427"/>
      <c r="C17" s="1409"/>
      <c r="D17" s="1408"/>
      <c r="E17" s="1407"/>
      <c r="F17" s="1421"/>
      <c r="G17" s="1421"/>
      <c r="H17" s="1406"/>
      <c r="I17" s="1405"/>
      <c r="J17" s="1279"/>
    </row>
    <row r="18" spans="2:10" ht="15" customHeight="1">
      <c r="B18" s="1437" t="s">
        <v>1198</v>
      </c>
      <c r="C18" s="1436"/>
      <c r="D18" s="1435">
        <v>665407</v>
      </c>
      <c r="E18" s="1435">
        <v>679399.2</v>
      </c>
      <c r="F18" s="1435">
        <v>823871.7</v>
      </c>
      <c r="G18" s="1435">
        <v>892074.1000000001</v>
      </c>
      <c r="H18" s="1434">
        <v>2.102803246734709</v>
      </c>
      <c r="I18" s="1433">
        <v>8.278279251490275</v>
      </c>
      <c r="J18" s="1279"/>
    </row>
    <row r="19" spans="2:10" ht="15" customHeight="1">
      <c r="B19" s="1427"/>
      <c r="C19" s="1409"/>
      <c r="D19" s="1408"/>
      <c r="E19" s="1432"/>
      <c r="F19" s="1431"/>
      <c r="G19" s="1407"/>
      <c r="H19" s="1430"/>
      <c r="I19" s="1429"/>
      <c r="J19" s="1279"/>
    </row>
    <row r="20" spans="2:12" ht="15" customHeight="1">
      <c r="B20" s="1427"/>
      <c r="C20" s="1409" t="s">
        <v>1197</v>
      </c>
      <c r="D20" s="1408">
        <v>513505.21371916006</v>
      </c>
      <c r="E20" s="1407">
        <v>525377.61783917</v>
      </c>
      <c r="F20" s="1421">
        <v>632300.06892682</v>
      </c>
      <c r="G20" s="1407">
        <v>702137.1270290001</v>
      </c>
      <c r="H20" s="1406">
        <v>2.3120318553383044</v>
      </c>
      <c r="I20" s="1411">
        <v>11.044923373282572</v>
      </c>
      <c r="J20" s="1279"/>
      <c r="L20" s="1428"/>
    </row>
    <row r="21" spans="2:10" ht="15" customHeight="1">
      <c r="B21" s="1427"/>
      <c r="C21" s="649" t="s">
        <v>1195</v>
      </c>
      <c r="D21" s="1408">
        <v>77.1715977919018</v>
      </c>
      <c r="E21" s="1407">
        <v>77.32973748558581</v>
      </c>
      <c r="F21" s="1421">
        <v>76.74739512557841</v>
      </c>
      <c r="G21" s="1407">
        <v>78.7083861115349</v>
      </c>
      <c r="H21" s="1406" t="s">
        <v>3</v>
      </c>
      <c r="I21" s="1411" t="s">
        <v>3</v>
      </c>
      <c r="J21" s="1279"/>
    </row>
    <row r="22" spans="2:12" ht="15" customHeight="1">
      <c r="B22" s="1427"/>
      <c r="C22" s="1426" t="s">
        <v>1196</v>
      </c>
      <c r="D22" s="1408">
        <v>151901.78628084</v>
      </c>
      <c r="E22" s="1407">
        <v>154021.58216082997</v>
      </c>
      <c r="F22" s="1421">
        <v>191571.63107318</v>
      </c>
      <c r="G22" s="1407">
        <v>189936.97297099998</v>
      </c>
      <c r="H22" s="1406">
        <v>1.3955042477715551</v>
      </c>
      <c r="I22" s="1411">
        <v>-0.8532881893956414</v>
      </c>
      <c r="J22" s="1279"/>
      <c r="L22" s="570"/>
    </row>
    <row r="23" spans="2:10" ht="15" customHeight="1">
      <c r="B23" s="1425"/>
      <c r="C23" s="646" t="s">
        <v>1195</v>
      </c>
      <c r="D23" s="1418">
        <v>22.8284022080982</v>
      </c>
      <c r="E23" s="1407">
        <v>22.670262514414205</v>
      </c>
      <c r="F23" s="1421">
        <v>23.25260487442159</v>
      </c>
      <c r="G23" s="1417">
        <v>21.29161388846509</v>
      </c>
      <c r="H23" s="1406" t="s">
        <v>3</v>
      </c>
      <c r="I23" s="1411" t="s">
        <v>3</v>
      </c>
      <c r="J23" s="1279"/>
    </row>
    <row r="24" spans="2:10" ht="15" customHeight="1">
      <c r="B24" s="1424" t="s">
        <v>1194</v>
      </c>
      <c r="C24" s="655"/>
      <c r="D24" s="1423"/>
      <c r="E24" s="1422"/>
      <c r="F24" s="1422"/>
      <c r="G24" s="1421"/>
      <c r="H24" s="1420"/>
      <c r="I24" s="1419"/>
      <c r="J24" s="1279"/>
    </row>
    <row r="25" spans="2:10" ht="15" customHeight="1">
      <c r="B25" s="614"/>
      <c r="C25" s="649" t="s">
        <v>1193</v>
      </c>
      <c r="D25" s="1408">
        <v>11.466384480852438</v>
      </c>
      <c r="E25" s="1407">
        <v>10.82656703082829</v>
      </c>
      <c r="F25" s="1407">
        <v>12.978223696560523</v>
      </c>
      <c r="G25" s="1407">
        <v>20.8</v>
      </c>
      <c r="H25" s="1406" t="s">
        <v>3</v>
      </c>
      <c r="I25" s="1411" t="s">
        <v>3</v>
      </c>
      <c r="J25" s="1279"/>
    </row>
    <row r="26" spans="2:10" ht="15" customHeight="1">
      <c r="B26" s="624"/>
      <c r="C26" s="613" t="s">
        <v>1192</v>
      </c>
      <c r="D26" s="1418">
        <v>9.974219048524375</v>
      </c>
      <c r="E26" s="1407">
        <v>9.25068794754034</v>
      </c>
      <c r="F26" s="1417">
        <v>11.190818568106023</v>
      </c>
      <c r="G26" s="1417">
        <v>16.4</v>
      </c>
      <c r="H26" s="1416" t="s">
        <v>3</v>
      </c>
      <c r="I26" s="1415" t="s">
        <v>3</v>
      </c>
      <c r="J26" s="1279"/>
    </row>
    <row r="27" spans="2:10" ht="15" customHeight="1">
      <c r="B27" s="1414" t="s">
        <v>1191</v>
      </c>
      <c r="C27" s="1413"/>
      <c r="D27" s="1408">
        <v>665407</v>
      </c>
      <c r="E27" s="1412">
        <v>679399.2</v>
      </c>
      <c r="F27" s="1407">
        <v>823871.7</v>
      </c>
      <c r="G27" s="1412">
        <v>892074.1000000001</v>
      </c>
      <c r="H27" s="1406">
        <v>-85.40247397457496</v>
      </c>
      <c r="I27" s="1411">
        <v>8.278279251490275</v>
      </c>
      <c r="J27" s="1279"/>
    </row>
    <row r="28" spans="2:10" ht="15" customHeight="1">
      <c r="B28" s="1410" t="s">
        <v>1190</v>
      </c>
      <c r="C28" s="1409"/>
      <c r="D28" s="1408">
        <v>21352.1</v>
      </c>
      <c r="E28" s="1407">
        <v>23373.4</v>
      </c>
      <c r="F28" s="1407">
        <v>23623</v>
      </c>
      <c r="G28" s="1407">
        <v>26913.699999999997</v>
      </c>
      <c r="H28" s="1406">
        <v>-79.7760407641403</v>
      </c>
      <c r="I28" s="1411">
        <v>13.930068153917773</v>
      </c>
      <c r="J28" s="1279"/>
    </row>
    <row r="29" spans="2:10" ht="15" customHeight="1">
      <c r="B29" s="1410" t="s">
        <v>1189</v>
      </c>
      <c r="C29" s="1409"/>
      <c r="D29" s="1408">
        <v>686759.1</v>
      </c>
      <c r="E29" s="1407">
        <v>702772.6</v>
      </c>
      <c r="F29" s="1407">
        <v>847494.7</v>
      </c>
      <c r="G29" s="1407">
        <v>918987.8</v>
      </c>
      <c r="H29" s="1406">
        <v>2.3317492261842716</v>
      </c>
      <c r="I29" s="1411">
        <v>8.435816766759729</v>
      </c>
      <c r="J29" s="1279"/>
    </row>
    <row r="30" spans="2:10" ht="15" customHeight="1">
      <c r="B30" s="1410" t="s">
        <v>1188</v>
      </c>
      <c r="C30" s="1409"/>
      <c r="D30" s="1408">
        <v>87539.30000000002</v>
      </c>
      <c r="E30" s="1407">
        <v>95643.79999999999</v>
      </c>
      <c r="F30" s="1407">
        <v>100391.6</v>
      </c>
      <c r="G30" s="1407">
        <v>99705.4</v>
      </c>
      <c r="H30" s="1406">
        <v>9.25812749245192</v>
      </c>
      <c r="I30" s="1411">
        <v>-0.6835233226684494</v>
      </c>
      <c r="J30" s="1279"/>
    </row>
    <row r="31" spans="2:10" ht="15" customHeight="1">
      <c r="B31" s="1410" t="s">
        <v>1187</v>
      </c>
      <c r="C31" s="1409"/>
      <c r="D31" s="1408">
        <v>599219.7999999999</v>
      </c>
      <c r="E31" s="1407">
        <v>607128.8</v>
      </c>
      <c r="F31" s="1407">
        <v>747103.1</v>
      </c>
      <c r="G31" s="1407">
        <v>819282.4</v>
      </c>
      <c r="H31" s="1406">
        <v>1.3198829544684827</v>
      </c>
      <c r="I31" s="1411">
        <v>9.661223464338462</v>
      </c>
      <c r="J31" s="1279"/>
    </row>
    <row r="32" spans="2:10" ht="15" customHeight="1">
      <c r="B32" s="1410" t="s">
        <v>1186</v>
      </c>
      <c r="C32" s="1409"/>
      <c r="D32" s="1408">
        <v>-130981.59999999998</v>
      </c>
      <c r="E32" s="1407">
        <v>-7909.000000000116</v>
      </c>
      <c r="F32" s="1407">
        <v>-147883.30000000005</v>
      </c>
      <c r="G32" s="1407">
        <v>-72179.30000000005</v>
      </c>
      <c r="H32" s="1406" t="s">
        <v>3</v>
      </c>
      <c r="I32" s="1405" t="s">
        <v>3</v>
      </c>
      <c r="J32" s="1279"/>
    </row>
    <row r="33" spans="2:10" ht="15" customHeight="1">
      <c r="B33" s="1410" t="s">
        <v>1185</v>
      </c>
      <c r="C33" s="1409"/>
      <c r="D33" s="1408">
        <v>3854.6</v>
      </c>
      <c r="E33" s="1407">
        <v>4948.4</v>
      </c>
      <c r="F33" s="1407">
        <v>3031</v>
      </c>
      <c r="G33" s="1407">
        <v>8031.4</v>
      </c>
      <c r="H33" s="1406" t="s">
        <v>3</v>
      </c>
      <c r="I33" s="1405" t="s">
        <v>3</v>
      </c>
      <c r="J33" s="1279"/>
    </row>
    <row r="34" spans="2:10" ht="15" customHeight="1" thickBot="1">
      <c r="B34" s="1404" t="s">
        <v>1184</v>
      </c>
      <c r="C34" s="1403"/>
      <c r="D34" s="1402">
        <v>-127127.09999999998</v>
      </c>
      <c r="E34" s="1402">
        <v>-2960.600000000117</v>
      </c>
      <c r="F34" s="1401">
        <v>-144851.70000000004</v>
      </c>
      <c r="G34" s="1401">
        <v>-64147.80000000005</v>
      </c>
      <c r="H34" s="1400" t="s">
        <v>3</v>
      </c>
      <c r="I34" s="1399" t="s">
        <v>3</v>
      </c>
      <c r="J34" s="1279"/>
    </row>
    <row r="35" spans="2:9" ht="15" customHeight="1" thickTop="1">
      <c r="B35" s="1398" t="s">
        <v>1183</v>
      </c>
      <c r="C35" s="13"/>
      <c r="D35" s="13"/>
      <c r="E35" s="13"/>
      <c r="F35" s="13"/>
      <c r="G35" s="13"/>
      <c r="H35" s="13"/>
      <c r="I35" s="13"/>
    </row>
    <row r="36" spans="2:9" ht="15" customHeight="1">
      <c r="B36" s="1395" t="s">
        <v>1182</v>
      </c>
      <c r="C36" s="13"/>
      <c r="D36" s="13"/>
      <c r="E36" s="13"/>
      <c r="F36" s="13"/>
      <c r="G36" s="13"/>
      <c r="H36" s="13"/>
      <c r="I36" s="13"/>
    </row>
    <row r="37" spans="2:9" ht="15" customHeight="1">
      <c r="B37" s="1397" t="s">
        <v>1181</v>
      </c>
      <c r="C37" s="1395"/>
      <c r="D37" s="13"/>
      <c r="E37" s="13"/>
      <c r="F37" s="13"/>
      <c r="G37" s="13"/>
      <c r="H37" s="13"/>
      <c r="I37" s="13"/>
    </row>
    <row r="38" spans="2:9" ht="15" customHeight="1">
      <c r="B38" s="1396" t="s">
        <v>1180</v>
      </c>
      <c r="C38" s="1395"/>
      <c r="D38" s="13"/>
      <c r="E38" s="13"/>
      <c r="F38" s="13"/>
      <c r="G38" s="13"/>
      <c r="H38" s="13"/>
      <c r="I38" s="13"/>
    </row>
    <row r="39" spans="2:9" ht="15" customHeight="1">
      <c r="B39" s="1395" t="s">
        <v>1179</v>
      </c>
      <c r="C39" s="13"/>
      <c r="D39" s="1394">
        <v>95.9</v>
      </c>
      <c r="E39" s="1393">
        <v>98.64</v>
      </c>
      <c r="F39" s="1393">
        <v>101.14</v>
      </c>
      <c r="G39" s="1393">
        <v>103.49</v>
      </c>
      <c r="H39" s="13"/>
      <c r="I39" s="1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5.7109375" style="914" bestFit="1" customWidth="1"/>
    <col min="2" max="2" width="6.421875" style="894" customWidth="1"/>
    <col min="3" max="3" width="6.8515625" style="894" bestFit="1" customWidth="1"/>
    <col min="4" max="4" width="7.140625" style="894" bestFit="1" customWidth="1"/>
    <col min="5" max="6" width="6.8515625" style="894" bestFit="1" customWidth="1"/>
    <col min="7" max="8" width="7.140625" style="894" bestFit="1" customWidth="1"/>
    <col min="9" max="11" width="8.421875" style="894" bestFit="1" customWidth="1"/>
    <col min="12" max="12" width="8.57421875" style="894" bestFit="1" customWidth="1"/>
    <col min="13" max="16384" width="9.140625" style="894" customWidth="1"/>
  </cols>
  <sheetData>
    <row r="1" spans="1:12" ht="14.25">
      <c r="A1" s="1628" t="s">
        <v>153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</row>
    <row r="2" spans="1:12" ht="15.75">
      <c r="A2" s="1629" t="s">
        <v>37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</row>
    <row r="3" spans="1:12" ht="14.25">
      <c r="A3" s="1630" t="s">
        <v>740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</row>
    <row r="4" spans="1:12" ht="14.25">
      <c r="A4" s="1631" t="s">
        <v>741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</row>
    <row r="5" spans="1:12" ht="14.25">
      <c r="A5" s="1632" t="s">
        <v>742</v>
      </c>
      <c r="B5" s="1632" t="s">
        <v>743</v>
      </c>
      <c r="C5" s="895" t="s">
        <v>19</v>
      </c>
      <c r="D5" s="1619" t="s">
        <v>23</v>
      </c>
      <c r="E5" s="1620"/>
      <c r="F5" s="1619" t="s">
        <v>744</v>
      </c>
      <c r="G5" s="1621"/>
      <c r="H5" s="1620"/>
      <c r="I5" s="1622" t="s">
        <v>745</v>
      </c>
      <c r="J5" s="1623"/>
      <c r="K5" s="1623"/>
      <c r="L5" s="1624"/>
    </row>
    <row r="6" spans="1:12" ht="14.25">
      <c r="A6" s="1633"/>
      <c r="B6" s="1633"/>
      <c r="C6" s="896" t="s">
        <v>746</v>
      </c>
      <c r="D6" s="896" t="s">
        <v>747</v>
      </c>
      <c r="E6" s="896" t="s">
        <v>746</v>
      </c>
      <c r="F6" s="896" t="s">
        <v>748</v>
      </c>
      <c r="G6" s="896" t="s">
        <v>747</v>
      </c>
      <c r="H6" s="896" t="s">
        <v>746</v>
      </c>
      <c r="I6" s="897" t="s">
        <v>749</v>
      </c>
      <c r="J6" s="897" t="s">
        <v>749</v>
      </c>
      <c r="K6" s="897" t="s">
        <v>750</v>
      </c>
      <c r="L6" s="897" t="s">
        <v>750</v>
      </c>
    </row>
    <row r="7" spans="1:12" ht="14.25">
      <c r="A7" s="897">
        <v>1</v>
      </c>
      <c r="B7" s="897">
        <v>2</v>
      </c>
      <c r="C7" s="897">
        <v>3</v>
      </c>
      <c r="D7" s="897">
        <v>4</v>
      </c>
      <c r="E7" s="897">
        <v>5</v>
      </c>
      <c r="F7" s="897">
        <v>6</v>
      </c>
      <c r="G7" s="897">
        <v>7</v>
      </c>
      <c r="H7" s="897">
        <v>8</v>
      </c>
      <c r="I7" s="896" t="s">
        <v>751</v>
      </c>
      <c r="J7" s="896" t="s">
        <v>752</v>
      </c>
      <c r="K7" s="896" t="s">
        <v>753</v>
      </c>
      <c r="L7" s="896" t="s">
        <v>754</v>
      </c>
    </row>
    <row r="8" spans="1:13" s="902" customFormat="1" ht="14.25">
      <c r="A8" s="898" t="s">
        <v>755</v>
      </c>
      <c r="B8" s="899">
        <v>99.99999999999997</v>
      </c>
      <c r="C8" s="900">
        <v>93.18139534883721</v>
      </c>
      <c r="D8" s="900">
        <v>99.87</v>
      </c>
      <c r="E8" s="900">
        <v>100.17</v>
      </c>
      <c r="F8" s="900">
        <v>106.51</v>
      </c>
      <c r="G8" s="900">
        <v>107.04</v>
      </c>
      <c r="H8" s="900">
        <v>108.52</v>
      </c>
      <c r="I8" s="900">
        <v>7.5</v>
      </c>
      <c r="J8" s="900">
        <v>0.3</v>
      </c>
      <c r="K8" s="900">
        <v>8.34</v>
      </c>
      <c r="L8" s="900">
        <v>1.38</v>
      </c>
      <c r="M8" s="901"/>
    </row>
    <row r="9" spans="1:13" ht="14.25">
      <c r="A9" s="903"/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1"/>
    </row>
    <row r="10" spans="1:13" ht="14.25">
      <c r="A10" s="905" t="s">
        <v>756</v>
      </c>
      <c r="B10" s="899">
        <v>43.90670407751991</v>
      </c>
      <c r="C10" s="906">
        <v>91.33815551537069</v>
      </c>
      <c r="D10" s="906">
        <v>100.3</v>
      </c>
      <c r="E10" s="906">
        <v>101.02</v>
      </c>
      <c r="F10" s="906">
        <v>106.91</v>
      </c>
      <c r="G10" s="906">
        <v>108.3</v>
      </c>
      <c r="H10" s="906">
        <v>110.55</v>
      </c>
      <c r="I10" s="906">
        <v>10.6</v>
      </c>
      <c r="J10" s="906">
        <v>0.72</v>
      </c>
      <c r="K10" s="906">
        <v>9.43</v>
      </c>
      <c r="L10" s="906">
        <v>2.07</v>
      </c>
      <c r="M10" s="901"/>
    </row>
    <row r="11" spans="1:13" ht="14.25">
      <c r="A11" s="907" t="s">
        <v>757</v>
      </c>
      <c r="B11" s="908">
        <v>11.327471455849718</v>
      </c>
      <c r="C11" s="909">
        <v>87.95660036166365</v>
      </c>
      <c r="D11" s="909">
        <v>95.97</v>
      </c>
      <c r="E11" s="909">
        <v>97.28</v>
      </c>
      <c r="F11" s="909">
        <v>102.6</v>
      </c>
      <c r="G11" s="909">
        <v>103.66</v>
      </c>
      <c r="H11" s="909">
        <v>105.83</v>
      </c>
      <c r="I11" s="909">
        <v>10.6</v>
      </c>
      <c r="J11" s="909">
        <v>1.37</v>
      </c>
      <c r="K11" s="909">
        <v>8.78</v>
      </c>
      <c r="L11" s="909">
        <v>2.1</v>
      </c>
      <c r="M11" s="901"/>
    </row>
    <row r="12" spans="1:13" ht="14.25">
      <c r="A12" s="907" t="s">
        <v>758</v>
      </c>
      <c r="B12" s="908">
        <v>1.8432739527405493</v>
      </c>
      <c r="C12" s="909">
        <v>85.60180995475113</v>
      </c>
      <c r="D12" s="909">
        <v>93.83</v>
      </c>
      <c r="E12" s="909">
        <v>94.59</v>
      </c>
      <c r="F12" s="909">
        <v>117.3</v>
      </c>
      <c r="G12" s="909">
        <v>121.12</v>
      </c>
      <c r="H12" s="909">
        <v>127.34</v>
      </c>
      <c r="I12" s="909">
        <v>10.5</v>
      </c>
      <c r="J12" s="909">
        <v>0.81</v>
      </c>
      <c r="K12" s="909">
        <v>34.62</v>
      </c>
      <c r="L12" s="909">
        <v>5.13</v>
      </c>
      <c r="M12" s="901"/>
    </row>
    <row r="13" spans="1:13" ht="14.25">
      <c r="A13" s="907" t="s">
        <v>759</v>
      </c>
      <c r="B13" s="908">
        <v>5.522252490954871</v>
      </c>
      <c r="C13" s="909">
        <v>104.17500000000001</v>
      </c>
      <c r="D13" s="909">
        <v>118.72</v>
      </c>
      <c r="E13" s="909">
        <v>125.01</v>
      </c>
      <c r="F13" s="909">
        <v>112.6</v>
      </c>
      <c r="G13" s="909">
        <v>123.11</v>
      </c>
      <c r="H13" s="909">
        <v>129.67</v>
      </c>
      <c r="I13" s="909">
        <v>20</v>
      </c>
      <c r="J13" s="909">
        <v>5.3</v>
      </c>
      <c r="K13" s="909">
        <v>3.72</v>
      </c>
      <c r="L13" s="909">
        <v>5.33</v>
      </c>
      <c r="M13" s="901"/>
    </row>
    <row r="14" spans="1:13" ht="14.25">
      <c r="A14" s="907" t="s">
        <v>760</v>
      </c>
      <c r="B14" s="908">
        <v>6.751851493144633</v>
      </c>
      <c r="C14" s="909">
        <v>90.79439252336448</v>
      </c>
      <c r="D14" s="909">
        <v>98.79</v>
      </c>
      <c r="E14" s="909">
        <v>97.15</v>
      </c>
      <c r="F14" s="909">
        <v>110.98</v>
      </c>
      <c r="G14" s="909">
        <v>108.72</v>
      </c>
      <c r="H14" s="909">
        <v>106.86</v>
      </c>
      <c r="I14" s="909">
        <v>7</v>
      </c>
      <c r="J14" s="909">
        <v>-1.66</v>
      </c>
      <c r="K14" s="909">
        <v>9.99</v>
      </c>
      <c r="L14" s="909">
        <v>-1.7</v>
      </c>
      <c r="M14" s="901"/>
    </row>
    <row r="15" spans="1:13" ht="14.25">
      <c r="A15" s="907" t="s">
        <v>761</v>
      </c>
      <c r="B15" s="908">
        <v>5.241977489182917</v>
      </c>
      <c r="C15" s="909">
        <v>88.78733031674209</v>
      </c>
      <c r="D15" s="909">
        <v>98.04</v>
      </c>
      <c r="E15" s="909">
        <v>98.11</v>
      </c>
      <c r="F15" s="909">
        <v>107.96</v>
      </c>
      <c r="G15" s="909">
        <v>108.32</v>
      </c>
      <c r="H15" s="909">
        <v>108.58</v>
      </c>
      <c r="I15" s="909">
        <v>10.5</v>
      </c>
      <c r="J15" s="909">
        <v>0.07</v>
      </c>
      <c r="K15" s="909">
        <v>10.68</v>
      </c>
      <c r="L15" s="909">
        <v>0.24</v>
      </c>
      <c r="M15" s="901"/>
    </row>
    <row r="16" spans="1:13" ht="14.25">
      <c r="A16" s="907" t="s">
        <v>762</v>
      </c>
      <c r="B16" s="908">
        <v>2.945893652720196</v>
      </c>
      <c r="C16" s="909">
        <v>100.74823053589485</v>
      </c>
      <c r="D16" s="909">
        <v>99.64</v>
      </c>
      <c r="E16" s="909">
        <v>99.64</v>
      </c>
      <c r="F16" s="909">
        <v>106.13</v>
      </c>
      <c r="G16" s="909">
        <v>106.66</v>
      </c>
      <c r="H16" s="909">
        <v>116.91</v>
      </c>
      <c r="I16" s="909">
        <v>-1.1</v>
      </c>
      <c r="J16" s="909">
        <v>0</v>
      </c>
      <c r="K16" s="909">
        <v>17.33</v>
      </c>
      <c r="L16" s="909">
        <v>9.62</v>
      </c>
      <c r="M16" s="901"/>
    </row>
    <row r="17" spans="1:13" ht="14.25">
      <c r="A17" s="907" t="s">
        <v>763</v>
      </c>
      <c r="B17" s="908">
        <v>2.0772774012511777</v>
      </c>
      <c r="C17" s="909">
        <v>85.65179352580928</v>
      </c>
      <c r="D17" s="909">
        <v>100.75</v>
      </c>
      <c r="E17" s="909">
        <v>97.9</v>
      </c>
      <c r="F17" s="909">
        <v>105.99</v>
      </c>
      <c r="G17" s="909">
        <v>104.77</v>
      </c>
      <c r="H17" s="909">
        <v>105.98</v>
      </c>
      <c r="I17" s="909">
        <v>14.3</v>
      </c>
      <c r="J17" s="909">
        <v>-2.83</v>
      </c>
      <c r="K17" s="909">
        <v>8.25</v>
      </c>
      <c r="L17" s="909">
        <v>1.16</v>
      </c>
      <c r="M17" s="901"/>
    </row>
    <row r="18" spans="1:13" ht="14.25">
      <c r="A18" s="907" t="s">
        <v>764</v>
      </c>
      <c r="B18" s="908">
        <v>1.7394372712817594</v>
      </c>
      <c r="C18" s="909">
        <v>99.76166832174776</v>
      </c>
      <c r="D18" s="909">
        <v>100.31</v>
      </c>
      <c r="E18" s="909">
        <v>100.46</v>
      </c>
      <c r="F18" s="909">
        <v>99.71</v>
      </c>
      <c r="G18" s="909">
        <v>99.53</v>
      </c>
      <c r="H18" s="909">
        <v>103.09</v>
      </c>
      <c r="I18" s="909">
        <v>0.7</v>
      </c>
      <c r="J18" s="909">
        <v>0.15</v>
      </c>
      <c r="K18" s="909">
        <v>2.61</v>
      </c>
      <c r="L18" s="909">
        <v>3.58</v>
      </c>
      <c r="M18" s="901"/>
    </row>
    <row r="19" spans="1:13" ht="14.25">
      <c r="A19" s="907" t="s">
        <v>765</v>
      </c>
      <c r="B19" s="908">
        <v>1.2110076444090159</v>
      </c>
      <c r="C19" s="909">
        <v>96.5406427221172</v>
      </c>
      <c r="D19" s="909">
        <v>100.78</v>
      </c>
      <c r="E19" s="909">
        <v>102.14</v>
      </c>
      <c r="F19" s="909">
        <v>106.04</v>
      </c>
      <c r="G19" s="909">
        <v>107.6</v>
      </c>
      <c r="H19" s="909">
        <v>110.65</v>
      </c>
      <c r="I19" s="909">
        <v>5.8</v>
      </c>
      <c r="J19" s="909">
        <v>1.35</v>
      </c>
      <c r="K19" s="909">
        <v>8.33</v>
      </c>
      <c r="L19" s="909">
        <v>2.84</v>
      </c>
      <c r="M19" s="901"/>
    </row>
    <row r="20" spans="1:13" ht="14.25">
      <c r="A20" s="907" t="s">
        <v>766</v>
      </c>
      <c r="B20" s="908">
        <v>1.2400327680173575</v>
      </c>
      <c r="C20" s="909">
        <v>99.28071928071928</v>
      </c>
      <c r="D20" s="909">
        <v>99.14</v>
      </c>
      <c r="E20" s="909">
        <v>99.38</v>
      </c>
      <c r="F20" s="909">
        <v>102.27</v>
      </c>
      <c r="G20" s="909">
        <v>102.56</v>
      </c>
      <c r="H20" s="909">
        <v>102.86</v>
      </c>
      <c r="I20" s="909">
        <v>0.1</v>
      </c>
      <c r="J20" s="909">
        <v>0.24</v>
      </c>
      <c r="K20" s="909">
        <v>3.5</v>
      </c>
      <c r="L20" s="909">
        <v>0.29</v>
      </c>
      <c r="M20" s="901"/>
    </row>
    <row r="21" spans="1:13" ht="14.25">
      <c r="A21" s="907" t="s">
        <v>767</v>
      </c>
      <c r="B21" s="908">
        <v>0.6754565700448879</v>
      </c>
      <c r="C21" s="909">
        <v>83.65159128978225</v>
      </c>
      <c r="D21" s="909">
        <v>99.88</v>
      </c>
      <c r="E21" s="909">
        <v>99.88</v>
      </c>
      <c r="F21" s="909">
        <v>107.84</v>
      </c>
      <c r="G21" s="909">
        <v>107.84</v>
      </c>
      <c r="H21" s="909">
        <v>107.86</v>
      </c>
      <c r="I21" s="909">
        <v>19.4</v>
      </c>
      <c r="J21" s="909">
        <v>0</v>
      </c>
      <c r="K21" s="909">
        <v>7.99</v>
      </c>
      <c r="L21" s="909">
        <v>0.02</v>
      </c>
      <c r="M21" s="901"/>
    </row>
    <row r="22" spans="1:13" ht="14.25">
      <c r="A22" s="907" t="s">
        <v>768</v>
      </c>
      <c r="B22" s="908">
        <v>0.4099136577310656</v>
      </c>
      <c r="C22" s="909">
        <v>80.76113360323887</v>
      </c>
      <c r="D22" s="909">
        <v>99.74</v>
      </c>
      <c r="E22" s="909">
        <v>99.74</v>
      </c>
      <c r="F22" s="909">
        <v>106.29</v>
      </c>
      <c r="G22" s="909">
        <v>106.29</v>
      </c>
      <c r="H22" s="909">
        <v>105.78</v>
      </c>
      <c r="I22" s="909">
        <v>23.5</v>
      </c>
      <c r="J22" s="909">
        <v>0</v>
      </c>
      <c r="K22" s="909">
        <v>6.06</v>
      </c>
      <c r="L22" s="909">
        <v>-0.48</v>
      </c>
      <c r="M22" s="901"/>
    </row>
    <row r="23" spans="1:13" ht="14.25">
      <c r="A23" s="907" t="s">
        <v>769</v>
      </c>
      <c r="B23" s="908">
        <v>2.9208582301917625</v>
      </c>
      <c r="C23" s="909">
        <v>90.29357798165137</v>
      </c>
      <c r="D23" s="909">
        <v>98.19</v>
      </c>
      <c r="E23" s="909">
        <v>98.42</v>
      </c>
      <c r="F23" s="909">
        <v>104.31</v>
      </c>
      <c r="G23" s="909">
        <v>104.71</v>
      </c>
      <c r="H23" s="909">
        <v>105.02</v>
      </c>
      <c r="I23" s="909">
        <v>9</v>
      </c>
      <c r="J23" s="909">
        <v>0.23</v>
      </c>
      <c r="K23" s="909">
        <v>6.71</v>
      </c>
      <c r="L23" s="909">
        <v>0.3</v>
      </c>
      <c r="M23" s="901"/>
    </row>
    <row r="24" spans="1:13" ht="14.25">
      <c r="A24" s="907"/>
      <c r="B24" s="909"/>
      <c r="M24" s="901"/>
    </row>
    <row r="25" spans="1:13" ht="14.25">
      <c r="A25" s="910" t="s">
        <v>770</v>
      </c>
      <c r="B25" s="911">
        <v>56.09329592248007</v>
      </c>
      <c r="C25" s="906">
        <v>94.85224022878933</v>
      </c>
      <c r="D25" s="906">
        <v>99.53</v>
      </c>
      <c r="E25" s="906">
        <v>99.5</v>
      </c>
      <c r="F25" s="906">
        <v>106.2</v>
      </c>
      <c r="G25" s="906">
        <v>106.07</v>
      </c>
      <c r="H25" s="906">
        <v>106.94</v>
      </c>
      <c r="I25" s="906">
        <v>4.9</v>
      </c>
      <c r="J25" s="906">
        <v>-0.03</v>
      </c>
      <c r="K25" s="906">
        <v>7.48</v>
      </c>
      <c r="L25" s="906">
        <v>0.82</v>
      </c>
      <c r="M25" s="901"/>
    </row>
    <row r="26" spans="1:13" ht="14.25">
      <c r="A26" s="907" t="s">
        <v>771</v>
      </c>
      <c r="B26" s="908">
        <v>7.192605863960603</v>
      </c>
      <c r="C26" s="909">
        <v>92.04460966542752</v>
      </c>
      <c r="D26" s="909">
        <v>99.04</v>
      </c>
      <c r="E26" s="909">
        <v>99.04</v>
      </c>
      <c r="F26" s="909">
        <v>109.29</v>
      </c>
      <c r="G26" s="909">
        <v>109.29</v>
      </c>
      <c r="H26" s="909">
        <v>109.34</v>
      </c>
      <c r="I26" s="909">
        <v>7.6</v>
      </c>
      <c r="J26" s="909">
        <v>0</v>
      </c>
      <c r="K26" s="909">
        <v>10.4</v>
      </c>
      <c r="L26" s="909">
        <v>0.05</v>
      </c>
      <c r="M26" s="901"/>
    </row>
    <row r="27" spans="1:13" ht="14.25">
      <c r="A27" s="907" t="s">
        <v>772</v>
      </c>
      <c r="B27" s="908">
        <v>20.303751734225116</v>
      </c>
      <c r="C27" s="909">
        <v>97.52446183953033</v>
      </c>
      <c r="D27" s="909">
        <v>99.68</v>
      </c>
      <c r="E27" s="909">
        <v>99.67</v>
      </c>
      <c r="F27" s="909">
        <v>109.29</v>
      </c>
      <c r="G27" s="909">
        <v>109.16</v>
      </c>
      <c r="H27" s="909">
        <v>109.46</v>
      </c>
      <c r="I27" s="909">
        <v>2.2</v>
      </c>
      <c r="J27" s="909">
        <v>-0.01</v>
      </c>
      <c r="K27" s="909">
        <v>9.82</v>
      </c>
      <c r="L27" s="909">
        <v>0.28</v>
      </c>
      <c r="M27" s="901"/>
    </row>
    <row r="28" spans="1:13" ht="14.25">
      <c r="A28" s="907" t="s">
        <v>773</v>
      </c>
      <c r="B28" s="908">
        <v>4.297340397933096</v>
      </c>
      <c r="C28" s="909">
        <v>93.16086547507057</v>
      </c>
      <c r="D28" s="909">
        <v>98.86</v>
      </c>
      <c r="E28" s="909">
        <v>99.03</v>
      </c>
      <c r="F28" s="909">
        <v>102.92</v>
      </c>
      <c r="G28" s="909">
        <v>102.95</v>
      </c>
      <c r="H28" s="909">
        <v>102.81</v>
      </c>
      <c r="I28" s="909">
        <v>6.3</v>
      </c>
      <c r="J28" s="909">
        <v>0.17</v>
      </c>
      <c r="K28" s="909">
        <v>3.81</v>
      </c>
      <c r="L28" s="909">
        <v>-0.14</v>
      </c>
      <c r="M28" s="901"/>
    </row>
    <row r="29" spans="1:13" ht="14.25">
      <c r="A29" s="907" t="s">
        <v>774</v>
      </c>
      <c r="B29" s="908">
        <v>3.465436846450275</v>
      </c>
      <c r="C29" s="909">
        <v>93.33021515434986</v>
      </c>
      <c r="D29" s="909">
        <v>99.77</v>
      </c>
      <c r="E29" s="909">
        <v>99.77</v>
      </c>
      <c r="F29" s="909">
        <v>101.29</v>
      </c>
      <c r="G29" s="909">
        <v>101.29</v>
      </c>
      <c r="H29" s="909">
        <v>101.27</v>
      </c>
      <c r="I29" s="909">
        <v>6.9</v>
      </c>
      <c r="J29" s="909">
        <v>0</v>
      </c>
      <c r="K29" s="909">
        <v>1.5</v>
      </c>
      <c r="L29" s="909">
        <v>-0.02</v>
      </c>
      <c r="M29" s="901"/>
    </row>
    <row r="30" spans="1:13" ht="14.25">
      <c r="A30" s="907" t="s">
        <v>775</v>
      </c>
      <c r="B30" s="908">
        <v>5.338597609223288</v>
      </c>
      <c r="C30" s="909">
        <v>99.62099125364433</v>
      </c>
      <c r="D30" s="909">
        <v>103.17</v>
      </c>
      <c r="E30" s="909">
        <v>102.51</v>
      </c>
      <c r="F30" s="909">
        <v>99.14</v>
      </c>
      <c r="G30" s="909">
        <v>97.82</v>
      </c>
      <c r="H30" s="909">
        <v>105.15</v>
      </c>
      <c r="I30" s="909">
        <v>2.9</v>
      </c>
      <c r="J30" s="909">
        <v>-0.63</v>
      </c>
      <c r="K30" s="909">
        <v>2.57</v>
      </c>
      <c r="L30" s="909">
        <v>7.49</v>
      </c>
      <c r="M30" s="901"/>
    </row>
    <row r="31" spans="1:13" ht="14.25">
      <c r="A31" s="907" t="s">
        <v>776</v>
      </c>
      <c r="B31" s="908">
        <v>2.8164791031022305</v>
      </c>
      <c r="C31" s="909">
        <v>100.02004008016031</v>
      </c>
      <c r="D31" s="909">
        <v>99.82</v>
      </c>
      <c r="E31" s="909">
        <v>99.82</v>
      </c>
      <c r="F31" s="909">
        <v>103.58</v>
      </c>
      <c r="G31" s="909">
        <v>103.58</v>
      </c>
      <c r="H31" s="909">
        <v>103.6</v>
      </c>
      <c r="I31" s="909">
        <v>-0.2</v>
      </c>
      <c r="J31" s="909">
        <v>0</v>
      </c>
      <c r="K31" s="909">
        <v>3.78</v>
      </c>
      <c r="L31" s="909">
        <v>0.02</v>
      </c>
      <c r="M31" s="901"/>
    </row>
    <row r="32" spans="1:13" ht="14.25">
      <c r="A32" s="907" t="s">
        <v>777</v>
      </c>
      <c r="B32" s="908">
        <v>2.4593631437248074</v>
      </c>
      <c r="C32" s="909">
        <v>95.3199617956065</v>
      </c>
      <c r="D32" s="909">
        <v>99.8</v>
      </c>
      <c r="E32" s="909">
        <v>99.8</v>
      </c>
      <c r="F32" s="909">
        <v>102.74</v>
      </c>
      <c r="G32" s="909">
        <v>102.74</v>
      </c>
      <c r="H32" s="909">
        <v>102.78</v>
      </c>
      <c r="I32" s="909">
        <v>4.7</v>
      </c>
      <c r="J32" s="909">
        <v>0</v>
      </c>
      <c r="K32" s="909">
        <v>2.99</v>
      </c>
      <c r="L32" s="909">
        <v>0.04</v>
      </c>
      <c r="M32" s="901"/>
    </row>
    <row r="33" spans="1:13" ht="14.25">
      <c r="A33" s="907" t="s">
        <v>778</v>
      </c>
      <c r="B33" s="908">
        <v>7.409382629723125</v>
      </c>
      <c r="C33" s="909">
        <v>92.18957345971565</v>
      </c>
      <c r="D33" s="909">
        <v>97.26</v>
      </c>
      <c r="E33" s="909">
        <v>97.26</v>
      </c>
      <c r="F33" s="909">
        <v>109.13</v>
      </c>
      <c r="G33" s="909">
        <v>109.13</v>
      </c>
      <c r="H33" s="909">
        <v>109.12</v>
      </c>
      <c r="I33" s="909">
        <v>5.5</v>
      </c>
      <c r="J33" s="909">
        <v>0</v>
      </c>
      <c r="K33" s="909">
        <v>12.2</v>
      </c>
      <c r="L33" s="909">
        <v>0</v>
      </c>
      <c r="M33" s="901"/>
    </row>
    <row r="34" spans="1:13" ht="14.25">
      <c r="A34" s="907" t="s">
        <v>779</v>
      </c>
      <c r="B34" s="908">
        <v>2.8103385941375256</v>
      </c>
      <c r="C34" s="909">
        <v>94.19659735349715</v>
      </c>
      <c r="D34" s="909">
        <v>99.29</v>
      </c>
      <c r="E34" s="909">
        <v>99.66</v>
      </c>
      <c r="F34" s="909">
        <v>99.88</v>
      </c>
      <c r="G34" s="909">
        <v>100.83</v>
      </c>
      <c r="H34" s="909">
        <v>101.53</v>
      </c>
      <c r="I34" s="909">
        <v>5.8</v>
      </c>
      <c r="J34" s="909">
        <v>0.37</v>
      </c>
      <c r="K34" s="909">
        <v>1.87</v>
      </c>
      <c r="L34" s="909">
        <v>0.69</v>
      </c>
      <c r="M34" s="901"/>
    </row>
    <row r="35" spans="1:13" ht="14.25">
      <c r="A35" s="1625" t="s">
        <v>780</v>
      </c>
      <c r="B35" s="1626"/>
      <c r="C35" s="1626"/>
      <c r="D35" s="1626"/>
      <c r="E35" s="1626"/>
      <c r="F35" s="1626"/>
      <c r="G35" s="1626"/>
      <c r="H35" s="1626"/>
      <c r="I35" s="1626"/>
      <c r="J35" s="1626"/>
      <c r="K35" s="1626"/>
      <c r="L35" s="1627"/>
      <c r="M35" s="901"/>
    </row>
    <row r="36" spans="1:13" ht="14.25">
      <c r="A36" s="910" t="s">
        <v>755</v>
      </c>
      <c r="B36" s="911">
        <v>100.00000000000006</v>
      </c>
      <c r="C36" s="906">
        <v>93.08263695450326</v>
      </c>
      <c r="D36" s="906">
        <v>100.01</v>
      </c>
      <c r="E36" s="906">
        <v>100.25</v>
      </c>
      <c r="F36" s="906">
        <v>108.14</v>
      </c>
      <c r="G36" s="906">
        <v>108.25</v>
      </c>
      <c r="H36" s="906">
        <v>109.36</v>
      </c>
      <c r="I36" s="906">
        <v>7.7</v>
      </c>
      <c r="J36" s="906">
        <v>0.24</v>
      </c>
      <c r="K36" s="906">
        <v>9.09</v>
      </c>
      <c r="L36" s="906">
        <v>1.03</v>
      </c>
      <c r="M36" s="901"/>
    </row>
    <row r="37" spans="1:13" ht="14.25">
      <c r="A37" s="907" t="s">
        <v>756</v>
      </c>
      <c r="B37" s="908">
        <v>39.79527504727523</v>
      </c>
      <c r="C37" s="909">
        <v>91.14003590664272</v>
      </c>
      <c r="D37" s="909">
        <v>100.84</v>
      </c>
      <c r="E37" s="909">
        <v>101.53</v>
      </c>
      <c r="F37" s="909">
        <v>108.46</v>
      </c>
      <c r="G37" s="909">
        <v>109.19</v>
      </c>
      <c r="H37" s="909">
        <v>111.84</v>
      </c>
      <c r="I37" s="909">
        <v>11.4</v>
      </c>
      <c r="J37" s="909">
        <v>0.68</v>
      </c>
      <c r="K37" s="909">
        <v>10.16</v>
      </c>
      <c r="L37" s="909">
        <v>2.43</v>
      </c>
      <c r="M37" s="901"/>
    </row>
    <row r="38" spans="1:13" ht="14.25">
      <c r="A38" s="907" t="s">
        <v>770</v>
      </c>
      <c r="B38" s="908">
        <v>60.20472495272482</v>
      </c>
      <c r="C38" s="909">
        <v>95.4126679462572</v>
      </c>
      <c r="D38" s="909">
        <v>99.47</v>
      </c>
      <c r="E38" s="909">
        <v>99.42</v>
      </c>
      <c r="F38" s="909">
        <v>107.92</v>
      </c>
      <c r="G38" s="909">
        <v>107.63</v>
      </c>
      <c r="H38" s="909">
        <v>107.75</v>
      </c>
      <c r="I38" s="909">
        <v>4.2</v>
      </c>
      <c r="J38" s="909">
        <v>-0.05</v>
      </c>
      <c r="K38" s="909">
        <v>8.38</v>
      </c>
      <c r="L38" s="909">
        <v>0.11</v>
      </c>
      <c r="M38" s="901"/>
    </row>
    <row r="39" spans="1:13" ht="14.25">
      <c r="A39" s="1625" t="s">
        <v>781</v>
      </c>
      <c r="B39" s="1626"/>
      <c r="C39" s="1626"/>
      <c r="D39" s="1626"/>
      <c r="E39" s="1626"/>
      <c r="F39" s="1626"/>
      <c r="G39" s="1626"/>
      <c r="H39" s="1626"/>
      <c r="I39" s="1626"/>
      <c r="J39" s="1626"/>
      <c r="K39" s="1626"/>
      <c r="L39" s="1627"/>
      <c r="M39" s="901"/>
    </row>
    <row r="40" spans="1:13" ht="14.25">
      <c r="A40" s="910" t="s">
        <v>755</v>
      </c>
      <c r="B40" s="911">
        <v>100.00000000000013</v>
      </c>
      <c r="C40" s="906">
        <v>93.55679702048417</v>
      </c>
      <c r="D40" s="906">
        <v>100.06</v>
      </c>
      <c r="E40" s="906">
        <v>100.48</v>
      </c>
      <c r="F40" s="906">
        <v>105.56</v>
      </c>
      <c r="G40" s="906">
        <v>106.6</v>
      </c>
      <c r="H40" s="906">
        <v>108.2</v>
      </c>
      <c r="I40" s="906">
        <v>7.4</v>
      </c>
      <c r="J40" s="906">
        <v>0.42</v>
      </c>
      <c r="K40" s="906">
        <v>7.68</v>
      </c>
      <c r="L40" s="906">
        <v>1.5</v>
      </c>
      <c r="M40" s="901"/>
    </row>
    <row r="41" spans="1:13" ht="14.25">
      <c r="A41" s="907" t="s">
        <v>756</v>
      </c>
      <c r="B41" s="908">
        <v>44.14724006962079</v>
      </c>
      <c r="C41" s="909">
        <v>91.19389587073609</v>
      </c>
      <c r="D41" s="909">
        <v>100.58</v>
      </c>
      <c r="E41" s="909">
        <v>101.59</v>
      </c>
      <c r="F41" s="909">
        <v>106.31</v>
      </c>
      <c r="G41" s="909">
        <v>108.79</v>
      </c>
      <c r="H41" s="909">
        <v>111.01</v>
      </c>
      <c r="I41" s="909">
        <v>11.4</v>
      </c>
      <c r="J41" s="909">
        <v>1.01</v>
      </c>
      <c r="K41" s="909">
        <v>9.27</v>
      </c>
      <c r="L41" s="909">
        <v>2.04</v>
      </c>
      <c r="M41" s="901"/>
    </row>
    <row r="42" spans="1:13" ht="14.25">
      <c r="A42" s="907" t="s">
        <v>770</v>
      </c>
      <c r="B42" s="908">
        <v>55.852759930379335</v>
      </c>
      <c r="C42" s="909">
        <v>95.41187739463601</v>
      </c>
      <c r="D42" s="909">
        <v>99.65</v>
      </c>
      <c r="E42" s="909">
        <v>99.61</v>
      </c>
      <c r="F42" s="909">
        <v>104.96</v>
      </c>
      <c r="G42" s="909">
        <v>104.9</v>
      </c>
      <c r="H42" s="909">
        <v>106.03</v>
      </c>
      <c r="I42" s="909">
        <v>4.4</v>
      </c>
      <c r="J42" s="909">
        <v>-0.04</v>
      </c>
      <c r="K42" s="909">
        <v>6.44</v>
      </c>
      <c r="L42" s="909">
        <v>1.07</v>
      </c>
      <c r="M42" s="901"/>
    </row>
    <row r="43" spans="1:13" ht="14.25">
      <c r="A43" s="1625" t="s">
        <v>782</v>
      </c>
      <c r="B43" s="1626"/>
      <c r="C43" s="1626"/>
      <c r="D43" s="1626"/>
      <c r="E43" s="1626"/>
      <c r="F43" s="1626"/>
      <c r="G43" s="1626"/>
      <c r="H43" s="1626"/>
      <c r="I43" s="1626"/>
      <c r="J43" s="1626"/>
      <c r="K43" s="1626"/>
      <c r="L43" s="1627"/>
      <c r="M43" s="901"/>
    </row>
    <row r="44" spans="1:13" ht="14.25">
      <c r="A44" s="910" t="s">
        <v>755</v>
      </c>
      <c r="B44" s="911">
        <v>99.99999999999997</v>
      </c>
      <c r="C44" s="906">
        <v>92.7001862197393</v>
      </c>
      <c r="D44" s="906">
        <v>99.44</v>
      </c>
      <c r="E44" s="906">
        <v>99.56</v>
      </c>
      <c r="F44" s="906">
        <v>106.45</v>
      </c>
      <c r="G44" s="906">
        <v>106.6</v>
      </c>
      <c r="H44" s="906">
        <v>108.28</v>
      </c>
      <c r="I44" s="906">
        <v>7.4</v>
      </c>
      <c r="J44" s="906">
        <v>0.12</v>
      </c>
      <c r="K44" s="906">
        <v>8.76</v>
      </c>
      <c r="L44" s="906">
        <v>1.57</v>
      </c>
      <c r="M44" s="901"/>
    </row>
    <row r="45" spans="1:13" ht="14.25">
      <c r="A45" s="907" t="s">
        <v>756</v>
      </c>
      <c r="B45" s="908">
        <v>46.846002470362876</v>
      </c>
      <c r="C45" s="909">
        <v>92.1626617375231</v>
      </c>
      <c r="D45" s="909">
        <v>99.48</v>
      </c>
      <c r="E45" s="909">
        <v>99.72</v>
      </c>
      <c r="F45" s="909">
        <v>106.69</v>
      </c>
      <c r="G45" s="909">
        <v>107.06</v>
      </c>
      <c r="H45" s="909">
        <v>109.08</v>
      </c>
      <c r="I45" s="909">
        <v>8.2</v>
      </c>
      <c r="J45" s="909">
        <v>0.24</v>
      </c>
      <c r="K45" s="909">
        <v>9.39</v>
      </c>
      <c r="L45" s="909">
        <v>1.9</v>
      </c>
      <c r="M45" s="901"/>
    </row>
    <row r="46" spans="1:13" ht="14.25">
      <c r="A46" s="907" t="s">
        <v>770</v>
      </c>
      <c r="B46" s="908">
        <v>53.15399752963709</v>
      </c>
      <c r="C46" s="909">
        <v>93.26454033771107</v>
      </c>
      <c r="D46" s="909">
        <v>99.41</v>
      </c>
      <c r="E46" s="909">
        <v>99.42</v>
      </c>
      <c r="F46" s="909">
        <v>106.25</v>
      </c>
      <c r="G46" s="909">
        <v>106.21</v>
      </c>
      <c r="H46" s="909">
        <v>107.55</v>
      </c>
      <c r="I46" s="909">
        <v>6.6</v>
      </c>
      <c r="J46" s="909">
        <v>0.01</v>
      </c>
      <c r="K46" s="909">
        <v>8.18</v>
      </c>
      <c r="L46" s="909">
        <v>1.26</v>
      </c>
      <c r="M46" s="901"/>
    </row>
    <row r="47" spans="1:13" ht="14.25">
      <c r="A47" s="1625" t="s">
        <v>783</v>
      </c>
      <c r="B47" s="1626"/>
      <c r="C47" s="1626"/>
      <c r="D47" s="1626"/>
      <c r="E47" s="1626"/>
      <c r="F47" s="1626"/>
      <c r="G47" s="1626"/>
      <c r="H47" s="1626"/>
      <c r="I47" s="1626"/>
      <c r="J47" s="1626"/>
      <c r="K47" s="1626"/>
      <c r="L47" s="1627"/>
      <c r="M47" s="901"/>
    </row>
    <row r="48" spans="1:13" ht="14.25">
      <c r="A48" s="910" t="s">
        <v>755</v>
      </c>
      <c r="B48" s="911">
        <v>100</v>
      </c>
      <c r="C48" s="906"/>
      <c r="D48" s="906">
        <v>99.12</v>
      </c>
      <c r="E48" s="906">
        <v>99.68</v>
      </c>
      <c r="F48" s="906">
        <v>105.1</v>
      </c>
      <c r="G48" s="906">
        <v>105.18</v>
      </c>
      <c r="H48" s="906">
        <v>106.89</v>
      </c>
      <c r="I48" s="906"/>
      <c r="J48" s="906">
        <v>0.56</v>
      </c>
      <c r="K48" s="906">
        <v>7.23</v>
      </c>
      <c r="L48" s="906">
        <v>1.63</v>
      </c>
      <c r="M48" s="901"/>
    </row>
    <row r="49" spans="1:13" ht="14.25">
      <c r="A49" s="907" t="s">
        <v>756</v>
      </c>
      <c r="B49" s="908">
        <v>59.350478015238</v>
      </c>
      <c r="C49" s="909"/>
      <c r="D49" s="909">
        <v>98.89</v>
      </c>
      <c r="E49" s="909">
        <v>99.83</v>
      </c>
      <c r="F49" s="909">
        <v>104.42</v>
      </c>
      <c r="G49" s="909">
        <v>104.56</v>
      </c>
      <c r="H49" s="909">
        <v>106.64</v>
      </c>
      <c r="I49" s="909"/>
      <c r="J49" s="909">
        <v>0.96</v>
      </c>
      <c r="K49" s="909">
        <v>6.81</v>
      </c>
      <c r="L49" s="909">
        <v>1.99</v>
      </c>
      <c r="M49" s="901"/>
    </row>
    <row r="50" spans="1:13" ht="14.25">
      <c r="A50" s="907" t="s">
        <v>770</v>
      </c>
      <c r="B50" s="908">
        <v>40.649521984762025</v>
      </c>
      <c r="C50" s="909"/>
      <c r="D50" s="909">
        <v>99.46</v>
      </c>
      <c r="E50" s="909">
        <v>99.46</v>
      </c>
      <c r="F50" s="909">
        <v>106.11</v>
      </c>
      <c r="G50" s="909">
        <v>106.09</v>
      </c>
      <c r="H50" s="909">
        <v>107.26</v>
      </c>
      <c r="I50" s="909"/>
      <c r="J50" s="909">
        <v>-0.01</v>
      </c>
      <c r="K50" s="909">
        <v>7.84</v>
      </c>
      <c r="L50" s="909">
        <v>1.1</v>
      </c>
      <c r="M50" s="901"/>
    </row>
    <row r="51" spans="1:12" ht="14.25">
      <c r="A51" s="912" t="s">
        <v>125</v>
      </c>
      <c r="B51" s="913"/>
      <c r="C51" s="913"/>
      <c r="D51" s="913"/>
      <c r="E51" s="913"/>
      <c r="F51" s="913"/>
      <c r="G51" s="913"/>
      <c r="H51" s="913"/>
      <c r="I51" s="913"/>
      <c r="J51" s="913"/>
      <c r="K51" s="913"/>
      <c r="L51" s="913"/>
    </row>
  </sheetData>
  <sheetProtection/>
  <mergeCells count="13">
    <mergeCell ref="A47:L47"/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35:L35"/>
    <mergeCell ref="A39:L39"/>
    <mergeCell ref="A43:L43"/>
  </mergeCells>
  <printOptions horizontalCentered="1"/>
  <pageMargins left="0.75" right="0.7" top="0.75" bottom="0.75" header="0.3" footer="0.3"/>
  <pageSetup fitToHeight="1" fitToWidth="1" horizontalDpi="600" verticalDpi="600" orientation="portrait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7">
      <selection activeCell="M30" sqref="M30"/>
    </sheetView>
  </sheetViews>
  <sheetFormatPr defaultColWidth="9.140625" defaultRowHeight="15"/>
  <cols>
    <col min="1" max="1" width="9.140625" style="542" customWidth="1"/>
    <col min="2" max="2" width="11.7109375" style="542" customWidth="1"/>
    <col min="3" max="3" width="23.140625" style="542" bestFit="1" customWidth="1"/>
    <col min="4" max="9" width="11.7109375" style="542" customWidth="1"/>
    <col min="10" max="16384" width="9.140625" style="542" customWidth="1"/>
  </cols>
  <sheetData>
    <row r="1" spans="2:9" ht="12.75">
      <c r="B1" s="1715" t="s">
        <v>1229</v>
      </c>
      <c r="C1" s="1715"/>
      <c r="D1" s="1715"/>
      <c r="E1" s="1715"/>
      <c r="F1" s="1715"/>
      <c r="G1" s="1715"/>
      <c r="H1" s="1715"/>
      <c r="I1" s="1715"/>
    </row>
    <row r="2" spans="2:9" ht="15.75">
      <c r="B2" s="1473" t="s">
        <v>55</v>
      </c>
      <c r="C2" s="1472"/>
      <c r="D2" s="1472"/>
      <c r="E2" s="1472"/>
      <c r="F2" s="1472"/>
      <c r="G2" s="1472"/>
      <c r="H2" s="1472"/>
      <c r="I2" s="1472"/>
    </row>
    <row r="3" spans="2:9" ht="13.5" customHeight="1" thickBot="1">
      <c r="B3" s="1767" t="s">
        <v>1204</v>
      </c>
      <c r="C3" s="1767"/>
      <c r="D3" s="1767"/>
      <c r="E3" s="1767"/>
      <c r="F3" s="1767"/>
      <c r="G3" s="1767"/>
      <c r="H3" s="1767"/>
      <c r="I3" s="1767"/>
    </row>
    <row r="4" spans="2:9" ht="15" customHeight="1" thickTop="1">
      <c r="B4" s="1470"/>
      <c r="C4" s="1539"/>
      <c r="D4" s="1538"/>
      <c r="E4" s="1537"/>
      <c r="F4" s="1537"/>
      <c r="G4" s="1537"/>
      <c r="H4" s="1536" t="s">
        <v>788</v>
      </c>
      <c r="I4" s="1466"/>
    </row>
    <row r="5" spans="2:9" ht="15" customHeight="1">
      <c r="B5" s="1535"/>
      <c r="C5" s="1534"/>
      <c r="D5" s="1463" t="s">
        <v>92</v>
      </c>
      <c r="E5" s="1463" t="s">
        <v>147</v>
      </c>
      <c r="F5" s="1463" t="s">
        <v>92</v>
      </c>
      <c r="G5" s="1463" t="str">
        <f>E5</f>
        <v>Mid-Oct</v>
      </c>
      <c r="H5" s="1462" t="s">
        <v>1200</v>
      </c>
      <c r="I5" s="1461"/>
    </row>
    <row r="6" spans="2:9" ht="15" customHeight="1">
      <c r="B6" s="1533"/>
      <c r="C6" s="1532"/>
      <c r="D6" s="1458">
        <v>2014</v>
      </c>
      <c r="E6" s="1458">
        <v>2014</v>
      </c>
      <c r="F6" s="1458">
        <v>2015</v>
      </c>
      <c r="G6" s="1458">
        <v>2015</v>
      </c>
      <c r="H6" s="1457" t="s">
        <v>23</v>
      </c>
      <c r="I6" s="1456" t="s">
        <v>25</v>
      </c>
    </row>
    <row r="7" spans="2:9" ht="15" customHeight="1">
      <c r="B7" s="1517"/>
      <c r="C7" s="1498"/>
      <c r="D7" s="1530"/>
      <c r="E7" s="1531"/>
      <c r="F7" s="1531"/>
      <c r="G7" s="1531"/>
      <c r="H7" s="1530"/>
      <c r="I7" s="1529"/>
    </row>
    <row r="8" spans="2:9" ht="15" customHeight="1">
      <c r="B8" s="1437" t="s">
        <v>1103</v>
      </c>
      <c r="C8" s="1528"/>
      <c r="D8" s="1523">
        <v>5968.726798748697</v>
      </c>
      <c r="E8" s="1523">
        <v>5859.164639091647</v>
      </c>
      <c r="F8" s="1523">
        <v>6949.541229978247</v>
      </c>
      <c r="G8" s="1522">
        <v>7425.565755145425</v>
      </c>
      <c r="H8" s="1522">
        <v>-1.8356035273723563</v>
      </c>
      <c r="I8" s="1521">
        <v>6.849725894333147</v>
      </c>
    </row>
    <row r="9" spans="2:9" ht="15" customHeight="1">
      <c r="B9" s="1517"/>
      <c r="C9" s="1498" t="s">
        <v>1197</v>
      </c>
      <c r="D9" s="1494">
        <v>4443.512760366632</v>
      </c>
      <c r="E9" s="1494">
        <v>4341.490854006184</v>
      </c>
      <c r="F9" s="1494">
        <v>5116.24153576053</v>
      </c>
      <c r="G9" s="1492">
        <v>5658.071958923569</v>
      </c>
      <c r="H9" s="1492">
        <v>-2.2959741956953508</v>
      </c>
      <c r="I9" s="1490">
        <v>10.590399600485156</v>
      </c>
    </row>
    <row r="10" spans="2:9" ht="15" customHeight="1">
      <c r="B10" s="1517"/>
      <c r="C10" s="1516" t="s">
        <v>1196</v>
      </c>
      <c r="D10" s="1494">
        <v>1525.2140383820645</v>
      </c>
      <c r="E10" s="1494">
        <v>1517.6737850854622</v>
      </c>
      <c r="F10" s="1494">
        <v>1833.2996942177178</v>
      </c>
      <c r="G10" s="1492">
        <v>1767.493796221857</v>
      </c>
      <c r="H10" s="1492">
        <v>-0.4943734523058083</v>
      </c>
      <c r="I10" s="1490">
        <v>-3.5894784798914543</v>
      </c>
    </row>
    <row r="11" spans="2:9" ht="15" customHeight="1">
      <c r="B11" s="1517"/>
      <c r="C11" s="1498"/>
      <c r="D11" s="1494"/>
      <c r="E11" s="1494"/>
      <c r="F11" s="1494"/>
      <c r="G11" s="1492"/>
      <c r="H11" s="1492"/>
      <c r="I11" s="1490"/>
    </row>
    <row r="12" spans="2:9" ht="15" customHeight="1">
      <c r="B12" s="1527"/>
      <c r="C12" s="1526"/>
      <c r="D12" s="1507"/>
      <c r="E12" s="1507"/>
      <c r="F12" s="1507"/>
      <c r="G12" s="1506"/>
      <c r="H12" s="1506"/>
      <c r="I12" s="1505"/>
    </row>
    <row r="13" spans="2:9" ht="15" customHeight="1">
      <c r="B13" s="1525" t="s">
        <v>1199</v>
      </c>
      <c r="C13" s="1504"/>
      <c r="D13" s="1523">
        <v>969.8237747653806</v>
      </c>
      <c r="E13" s="1523">
        <v>1028.499594484996</v>
      </c>
      <c r="F13" s="1523">
        <v>1196.313031441566</v>
      </c>
      <c r="G13" s="1522">
        <v>1194.3405159918834</v>
      </c>
      <c r="H13" s="1522">
        <v>6.050152743864217</v>
      </c>
      <c r="I13" s="1521">
        <v>-0.16488288582007726</v>
      </c>
    </row>
    <row r="14" spans="2:9" ht="15" customHeight="1">
      <c r="B14" s="1517"/>
      <c r="C14" s="1498" t="s">
        <v>1197</v>
      </c>
      <c r="D14" s="1494">
        <v>911.0775808133473</v>
      </c>
      <c r="E14" s="1494">
        <v>984.7218167072181</v>
      </c>
      <c r="F14" s="1494">
        <v>1135.4894206051017</v>
      </c>
      <c r="G14" s="1492">
        <v>1126.517151415596</v>
      </c>
      <c r="H14" s="1492">
        <v>8.083201413882477</v>
      </c>
      <c r="I14" s="1490">
        <v>-0.7901675723869346</v>
      </c>
    </row>
    <row r="15" spans="2:9" ht="15" customHeight="1">
      <c r="B15" s="1517"/>
      <c r="C15" s="1516" t="s">
        <v>1196</v>
      </c>
      <c r="D15" s="1494">
        <v>58.746193952033366</v>
      </c>
      <c r="E15" s="1494">
        <v>43.77777777777778</v>
      </c>
      <c r="F15" s="1494">
        <v>60.823610836464304</v>
      </c>
      <c r="G15" s="1492">
        <v>67.82336457628757</v>
      </c>
      <c r="H15" s="1492">
        <v>-25.479805868746823</v>
      </c>
      <c r="I15" s="1490">
        <v>11.508283779211041</v>
      </c>
    </row>
    <row r="16" spans="2:9" ht="15" customHeight="1">
      <c r="B16" s="1517"/>
      <c r="C16" s="1498"/>
      <c r="D16" s="1514"/>
      <c r="E16" s="1514"/>
      <c r="F16" s="1514"/>
      <c r="G16" s="1513"/>
      <c r="H16" s="1513"/>
      <c r="I16" s="1512"/>
    </row>
    <row r="17" spans="2:9" ht="15" customHeight="1">
      <c r="B17" s="1527"/>
      <c r="C17" s="1526"/>
      <c r="D17" s="1507"/>
      <c r="E17" s="1507"/>
      <c r="F17" s="1507"/>
      <c r="G17" s="1506"/>
      <c r="H17" s="1506"/>
      <c r="I17" s="1505"/>
    </row>
    <row r="18" spans="2:9" ht="15" customHeight="1">
      <c r="B18" s="1525" t="s">
        <v>1198</v>
      </c>
      <c r="C18" s="1524"/>
      <c r="D18" s="1523">
        <v>6938.550573514077</v>
      </c>
      <c r="E18" s="1523">
        <v>6887.664233576642</v>
      </c>
      <c r="F18" s="1523">
        <v>8145.854261419814</v>
      </c>
      <c r="G18" s="1522">
        <v>8619.90627113731</v>
      </c>
      <c r="H18" s="1522">
        <v>-0.7333857323412616</v>
      </c>
      <c r="I18" s="1521">
        <v>5.8195493622159375</v>
      </c>
    </row>
    <row r="19" spans="2:9" ht="15" customHeight="1">
      <c r="B19" s="1517"/>
      <c r="C19" s="1498"/>
      <c r="D19" s="1520"/>
      <c r="E19" s="1520"/>
      <c r="F19" s="1520"/>
      <c r="G19" s="1519"/>
      <c r="H19" s="1519"/>
      <c r="I19" s="1518"/>
    </row>
    <row r="20" spans="2:9" ht="15" customHeight="1">
      <c r="B20" s="1517"/>
      <c r="C20" s="1498" t="s">
        <v>1197</v>
      </c>
      <c r="D20" s="1494">
        <v>5354.590341179979</v>
      </c>
      <c r="E20" s="1494">
        <v>5326.212670713403</v>
      </c>
      <c r="F20" s="1494">
        <v>6251.730956365631</v>
      </c>
      <c r="G20" s="1492">
        <v>6784.589110339164</v>
      </c>
      <c r="H20" s="1492">
        <v>-0.5299690295321966</v>
      </c>
      <c r="I20" s="1490">
        <v>8.523369890557547</v>
      </c>
    </row>
    <row r="21" spans="2:9" ht="15" customHeight="1">
      <c r="B21" s="1517"/>
      <c r="C21" s="1510" t="s">
        <v>1195</v>
      </c>
      <c r="D21" s="1494">
        <v>77.1715977919018</v>
      </c>
      <c r="E21" s="1494">
        <v>77.32973748558581</v>
      </c>
      <c r="F21" s="1494">
        <v>76.74739512557841</v>
      </c>
      <c r="G21" s="1492">
        <v>78.7083861115349</v>
      </c>
      <c r="H21" s="1492" t="s">
        <v>3</v>
      </c>
      <c r="I21" s="1490" t="s">
        <v>3</v>
      </c>
    </row>
    <row r="22" spans="2:9" ht="15" customHeight="1">
      <c r="B22" s="1517"/>
      <c r="C22" s="1516" t="s">
        <v>1196</v>
      </c>
      <c r="D22" s="1494">
        <v>1583.9602323340978</v>
      </c>
      <c r="E22" s="1494">
        <v>1561.4515628632398</v>
      </c>
      <c r="F22" s="1494">
        <v>1894.1233050541823</v>
      </c>
      <c r="G22" s="1492">
        <v>1835.3171607981446</v>
      </c>
      <c r="H22" s="1492">
        <v>-1.421037536888761</v>
      </c>
      <c r="I22" s="1490">
        <v>-3.1046629382111632</v>
      </c>
    </row>
    <row r="23" spans="2:9" ht="15" customHeight="1">
      <c r="B23" s="1425"/>
      <c r="C23" s="1508" t="s">
        <v>1195</v>
      </c>
      <c r="D23" s="1507">
        <v>22.8284022080982</v>
      </c>
      <c r="E23" s="1507">
        <v>22.670262514414205</v>
      </c>
      <c r="F23" s="1507">
        <v>23.25260487442159</v>
      </c>
      <c r="G23" s="1506">
        <v>21.29161388846509</v>
      </c>
      <c r="H23" s="1506" t="s">
        <v>3</v>
      </c>
      <c r="I23" s="1505" t="s">
        <v>3</v>
      </c>
    </row>
    <row r="24" spans="2:9" ht="15" customHeight="1">
      <c r="B24" s="1424" t="s">
        <v>1194</v>
      </c>
      <c r="C24" s="1515"/>
      <c r="D24" s="1514"/>
      <c r="E24" s="1514"/>
      <c r="F24" s="1514"/>
      <c r="G24" s="1513"/>
      <c r="H24" s="1513"/>
      <c r="I24" s="1512"/>
    </row>
    <row r="25" spans="2:9" ht="15" customHeight="1">
      <c r="B25" s="1511"/>
      <c r="C25" s="1510" t="s">
        <v>1193</v>
      </c>
      <c r="D25" s="1494">
        <v>11.466384480852438</v>
      </c>
      <c r="E25" s="1494">
        <v>10.82656703082829</v>
      </c>
      <c r="F25" s="1494">
        <v>12.978223696560523</v>
      </c>
      <c r="G25" s="1494">
        <v>20.8</v>
      </c>
      <c r="H25" s="1492" t="s">
        <v>3</v>
      </c>
      <c r="I25" s="1490" t="s">
        <v>3</v>
      </c>
    </row>
    <row r="26" spans="2:9" ht="15" customHeight="1">
      <c r="B26" s="1509"/>
      <c r="C26" s="1508" t="s">
        <v>1192</v>
      </c>
      <c r="D26" s="1507">
        <v>9.974219048524375</v>
      </c>
      <c r="E26" s="1507">
        <v>9.25068794754034</v>
      </c>
      <c r="F26" s="1507">
        <v>11.190818568106023</v>
      </c>
      <c r="G26" s="1507">
        <v>16.4</v>
      </c>
      <c r="H26" s="1506" t="s">
        <v>3</v>
      </c>
      <c r="I26" s="1505" t="s">
        <v>3</v>
      </c>
    </row>
    <row r="27" spans="2:9" ht="15" customHeight="1">
      <c r="B27" s="1414" t="s">
        <v>1191</v>
      </c>
      <c r="C27" s="1504"/>
      <c r="D27" s="1503">
        <v>6938.550573514077</v>
      </c>
      <c r="E27" s="1502">
        <v>6887.66423357664</v>
      </c>
      <c r="F27" s="1502">
        <v>8145.854261419814</v>
      </c>
      <c r="G27" s="1501">
        <v>8619.90627113731</v>
      </c>
      <c r="H27" s="1500">
        <v>-85.80796080861454</v>
      </c>
      <c r="I27" s="1499">
        <v>5.8195493622159375</v>
      </c>
    </row>
    <row r="28" spans="2:9" ht="15" customHeight="1">
      <c r="B28" s="1410" t="s">
        <v>1190</v>
      </c>
      <c r="C28" s="1498"/>
      <c r="D28" s="1494">
        <v>222.64963503649633</v>
      </c>
      <c r="E28" s="1493">
        <v>236.9566098945661</v>
      </c>
      <c r="F28" s="1493">
        <v>233.56733241052007</v>
      </c>
      <c r="G28" s="1497">
        <v>260.0608754469031</v>
      </c>
      <c r="H28" s="1492">
        <v>-80.33781740958085</v>
      </c>
      <c r="I28" s="1496">
        <v>11.343000223086747</v>
      </c>
    </row>
    <row r="29" spans="2:9" ht="15" customHeight="1">
      <c r="B29" s="1410" t="s">
        <v>1203</v>
      </c>
      <c r="C29" s="1495"/>
      <c r="D29" s="1494">
        <v>7161.200208550573</v>
      </c>
      <c r="E29" s="1493">
        <v>7124.620843471208</v>
      </c>
      <c r="F29" s="1493">
        <v>8379.421593830333</v>
      </c>
      <c r="G29" s="1497">
        <v>8879.967146584211</v>
      </c>
      <c r="H29" s="1492">
        <v>-0.5107993634319712</v>
      </c>
      <c r="I29" s="1496">
        <v>5.973509593101539</v>
      </c>
    </row>
    <row r="30" spans="2:9" ht="15" customHeight="1">
      <c r="B30" s="1410" t="s">
        <v>1188</v>
      </c>
      <c r="C30" s="1495"/>
      <c r="D30" s="1494">
        <v>912.8185610010429</v>
      </c>
      <c r="E30" s="1493">
        <v>969.6248986212489</v>
      </c>
      <c r="F30" s="1493">
        <v>992.6003559422583</v>
      </c>
      <c r="G30" s="1497">
        <v>963.4302831191419</v>
      </c>
      <c r="H30" s="1492">
        <v>6.223179506550494</v>
      </c>
      <c r="I30" s="1490">
        <v>-2.9387530085485167</v>
      </c>
    </row>
    <row r="31" spans="2:9" ht="15" customHeight="1">
      <c r="B31" s="1410" t="s">
        <v>1202</v>
      </c>
      <c r="C31" s="1495"/>
      <c r="D31" s="1494">
        <v>6248.38164754953</v>
      </c>
      <c r="E31" s="1493">
        <v>6154.99594484996</v>
      </c>
      <c r="F31" s="1493">
        <v>7386.821237888075</v>
      </c>
      <c r="G31" s="1497">
        <v>7916.5368634650695</v>
      </c>
      <c r="H31" s="1492">
        <v>-1.4945582387111926</v>
      </c>
      <c r="I31" s="1496">
        <v>7.171090358326353</v>
      </c>
    </row>
    <row r="32" spans="2:9" ht="15" customHeight="1">
      <c r="B32" s="1410" t="s">
        <v>1186</v>
      </c>
      <c r="C32" s="1495"/>
      <c r="D32" s="1494">
        <v>-1365.8143899895722</v>
      </c>
      <c r="E32" s="1493">
        <v>-80.18045417680572</v>
      </c>
      <c r="F32" s="1493">
        <v>-1462.1643266758952</v>
      </c>
      <c r="G32" s="1492">
        <v>-697.4519277224857</v>
      </c>
      <c r="H32" s="1491" t="s">
        <v>3</v>
      </c>
      <c r="I32" s="1490" t="s">
        <v>3</v>
      </c>
    </row>
    <row r="33" spans="2:9" ht="15" customHeight="1">
      <c r="B33" s="1410" t="s">
        <v>1185</v>
      </c>
      <c r="C33" s="1495"/>
      <c r="D33" s="1494">
        <v>40.19395203336809</v>
      </c>
      <c r="E33" s="1493">
        <v>50.16626115166261</v>
      </c>
      <c r="F33" s="1493">
        <v>29.968360688155034</v>
      </c>
      <c r="G33" s="1492">
        <v>77.60556575514542</v>
      </c>
      <c r="H33" s="1491" t="s">
        <v>3</v>
      </c>
      <c r="I33" s="1490" t="s">
        <v>3</v>
      </c>
    </row>
    <row r="34" spans="2:9" ht="15" customHeight="1" thickBot="1">
      <c r="B34" s="1404" t="s">
        <v>1184</v>
      </c>
      <c r="C34" s="1489"/>
      <c r="D34" s="1488">
        <v>-1325.6214807090716</v>
      </c>
      <c r="E34" s="1487">
        <v>-30.014193025143115</v>
      </c>
      <c r="F34" s="1487">
        <v>-1432.1900336167691</v>
      </c>
      <c r="G34" s="1486">
        <v>-619.8453956904053</v>
      </c>
      <c r="H34" s="1485" t="s">
        <v>3</v>
      </c>
      <c r="I34" s="1484" t="s">
        <v>3</v>
      </c>
    </row>
    <row r="35" spans="2:9" ht="16.5" thickTop="1">
      <c r="B35" s="13" t="s">
        <v>1182</v>
      </c>
      <c r="C35" s="1395"/>
      <c r="D35" s="13"/>
      <c r="E35" s="13"/>
      <c r="F35" s="13"/>
      <c r="G35" s="94"/>
      <c r="H35" s="94"/>
      <c r="I35" s="94"/>
    </row>
    <row r="36" spans="2:9" ht="15.75">
      <c r="B36" s="1483" t="s">
        <v>1181</v>
      </c>
      <c r="C36" s="1477"/>
      <c r="D36" s="1482"/>
      <c r="E36" s="1482"/>
      <c r="F36" s="1482"/>
      <c r="G36" s="1479"/>
      <c r="H36" s="1479"/>
      <c r="I36" s="1478"/>
    </row>
    <row r="37" spans="2:9" ht="15.75">
      <c r="B37" s="1481" t="s">
        <v>1180</v>
      </c>
      <c r="C37" s="1477"/>
      <c r="D37" s="1480"/>
      <c r="E37" s="1480"/>
      <c r="F37" s="1480"/>
      <c r="G37" s="1475"/>
      <c r="H37" s="1479"/>
      <c r="I37" s="1478"/>
    </row>
    <row r="38" spans="2:9" ht="15.75">
      <c r="B38" s="1477" t="s">
        <v>1179</v>
      </c>
      <c r="C38" s="1475"/>
      <c r="D38" s="1476">
        <v>95.9</v>
      </c>
      <c r="E38" s="1476">
        <v>98.64</v>
      </c>
      <c r="F38" s="1476">
        <v>101.14</v>
      </c>
      <c r="G38" s="1476">
        <v>103.49</v>
      </c>
      <c r="H38" s="1475"/>
      <c r="I38" s="147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7"/>
  <sheetViews>
    <sheetView zoomScalePageLayoutView="0" workbookViewId="0" topLeftCell="A46">
      <selection activeCell="E74" sqref="E74"/>
    </sheetView>
  </sheetViews>
  <sheetFormatPr defaultColWidth="9.140625" defaultRowHeight="15"/>
  <cols>
    <col min="1" max="1" width="9.140625" style="13" customWidth="1"/>
    <col min="2" max="2" width="14.57421875" style="13" customWidth="1"/>
    <col min="3" max="3" width="13.7109375" style="13" bestFit="1" customWidth="1"/>
    <col min="4" max="4" width="12.57421875" style="13" customWidth="1"/>
    <col min="5" max="5" width="10.8515625" style="13" customWidth="1"/>
    <col min="6" max="6" width="10.7109375" style="13" customWidth="1"/>
    <col min="7" max="7" width="10.8515625" style="13" customWidth="1"/>
    <col min="8" max="8" width="10.57421875" style="13" customWidth="1"/>
    <col min="9" max="9" width="10.140625" style="13" customWidth="1"/>
    <col min="10" max="16384" width="9.140625" style="13" customWidth="1"/>
  </cols>
  <sheetData>
    <row r="1" spans="2:9" ht="12.75">
      <c r="B1" s="1715" t="s">
        <v>1218</v>
      </c>
      <c r="C1" s="1715"/>
      <c r="D1" s="1715"/>
      <c r="E1" s="1715"/>
      <c r="F1" s="1715"/>
      <c r="G1" s="1715"/>
      <c r="H1" s="1715"/>
      <c r="I1" s="1715"/>
    </row>
    <row r="2" spans="2:9" ht="16.5" thickBot="1">
      <c r="B2" s="1778" t="s">
        <v>1228</v>
      </c>
      <c r="C2" s="1779"/>
      <c r="D2" s="1779"/>
      <c r="E2" s="1779"/>
      <c r="F2" s="1779"/>
      <c r="G2" s="1779"/>
      <c r="H2" s="1779"/>
      <c r="I2" s="1779"/>
    </row>
    <row r="3" spans="2:9" ht="13.5" thickTop="1">
      <c r="B3" s="1780" t="s">
        <v>1227</v>
      </c>
      <c r="C3" s="1782" t="s">
        <v>524</v>
      </c>
      <c r="D3" s="1770" t="s">
        <v>1226</v>
      </c>
      <c r="E3" s="1770"/>
      <c r="F3" s="1770"/>
      <c r="G3" s="1784" t="s">
        <v>1225</v>
      </c>
      <c r="H3" s="1770"/>
      <c r="I3" s="1785"/>
    </row>
    <row r="4" spans="2:9" ht="13.5" thickBot="1">
      <c r="B4" s="1781"/>
      <c r="C4" s="1783"/>
      <c r="D4" s="1599" t="s">
        <v>1224</v>
      </c>
      <c r="E4" s="1599" t="s">
        <v>1223</v>
      </c>
      <c r="F4" s="1599" t="s">
        <v>1222</v>
      </c>
      <c r="G4" s="1600" t="s">
        <v>1224</v>
      </c>
      <c r="H4" s="1599" t="s">
        <v>1223</v>
      </c>
      <c r="I4" s="1598" t="s">
        <v>1222</v>
      </c>
    </row>
    <row r="5" spans="2:9" ht="12.75">
      <c r="B5" s="1427" t="s">
        <v>623</v>
      </c>
      <c r="C5" s="1570" t="s">
        <v>1169</v>
      </c>
      <c r="D5" s="1597">
        <v>72.1</v>
      </c>
      <c r="E5" s="1597">
        <v>72.7</v>
      </c>
      <c r="F5" s="1597">
        <v>72.4</v>
      </c>
      <c r="G5" s="1597">
        <v>71.1071875</v>
      </c>
      <c r="H5" s="1597">
        <v>71.7071875</v>
      </c>
      <c r="I5" s="1595">
        <v>71.4071875</v>
      </c>
    </row>
    <row r="6" spans="2:9" ht="12.75">
      <c r="B6" s="1427"/>
      <c r="C6" s="1570" t="s">
        <v>517</v>
      </c>
      <c r="D6" s="1597">
        <v>75.6</v>
      </c>
      <c r="E6" s="1597">
        <v>76.2</v>
      </c>
      <c r="F6" s="1597">
        <v>75.9</v>
      </c>
      <c r="G6" s="1597">
        <v>73.61709677419353</v>
      </c>
      <c r="H6" s="1597">
        <v>74.21709677419355</v>
      </c>
      <c r="I6" s="1595">
        <v>73.91709677419354</v>
      </c>
    </row>
    <row r="7" spans="2:9" ht="12.75">
      <c r="B7" s="1427"/>
      <c r="C7" s="1570" t="s">
        <v>1168</v>
      </c>
      <c r="D7" s="1597">
        <v>78.1</v>
      </c>
      <c r="E7" s="1597">
        <v>78.7</v>
      </c>
      <c r="F7" s="1597">
        <v>78.4</v>
      </c>
      <c r="G7" s="1597">
        <v>77.85466666666666</v>
      </c>
      <c r="H7" s="1597">
        <v>78.45466666666667</v>
      </c>
      <c r="I7" s="1595">
        <v>78.15466666666666</v>
      </c>
    </row>
    <row r="8" spans="2:9" ht="12.75">
      <c r="B8" s="1427"/>
      <c r="C8" s="1570" t="s">
        <v>515</v>
      </c>
      <c r="D8" s="1597">
        <v>80.74</v>
      </c>
      <c r="E8" s="1597">
        <v>81.34</v>
      </c>
      <c r="F8" s="1597">
        <v>81.04</v>
      </c>
      <c r="G8" s="1597">
        <v>78.98333333333333</v>
      </c>
      <c r="H8" s="1597">
        <v>79.58333333333333</v>
      </c>
      <c r="I8" s="1595">
        <v>79.28333333333333</v>
      </c>
    </row>
    <row r="9" spans="2:9" ht="12.75">
      <c r="B9" s="1427"/>
      <c r="C9" s="1570" t="s">
        <v>514</v>
      </c>
      <c r="D9" s="1597">
        <v>85.51</v>
      </c>
      <c r="E9" s="1597">
        <v>86.11</v>
      </c>
      <c r="F9" s="1597">
        <v>85.81</v>
      </c>
      <c r="G9" s="1597">
        <v>82.69724137931034</v>
      </c>
      <c r="H9" s="1597">
        <v>83.29724137931034</v>
      </c>
      <c r="I9" s="1595">
        <v>82.99724137931034</v>
      </c>
    </row>
    <row r="10" spans="2:9" ht="12.75">
      <c r="B10" s="1427"/>
      <c r="C10" s="1570" t="s">
        <v>513</v>
      </c>
      <c r="D10" s="1597">
        <v>81.9</v>
      </c>
      <c r="E10" s="1597">
        <v>82.5</v>
      </c>
      <c r="F10" s="1597">
        <v>82.2</v>
      </c>
      <c r="G10" s="1597">
        <v>84.16366666666666</v>
      </c>
      <c r="H10" s="1597">
        <v>84.76366666666667</v>
      </c>
      <c r="I10" s="1595">
        <v>84.46366666666665</v>
      </c>
    </row>
    <row r="11" spans="2:9" ht="12.75">
      <c r="B11" s="1427"/>
      <c r="C11" s="1570" t="s">
        <v>512</v>
      </c>
      <c r="D11" s="1597">
        <v>79.05</v>
      </c>
      <c r="E11" s="1597">
        <v>79.65</v>
      </c>
      <c r="F11" s="1597">
        <v>79.35</v>
      </c>
      <c r="G11" s="1597">
        <v>79.45551724137931</v>
      </c>
      <c r="H11" s="1597">
        <v>80.0555172413793</v>
      </c>
      <c r="I11" s="1595">
        <v>79.75551724137931</v>
      </c>
    </row>
    <row r="12" spans="2:9" ht="12.75">
      <c r="B12" s="1427"/>
      <c r="C12" s="1570" t="s">
        <v>511</v>
      </c>
      <c r="D12" s="1597">
        <v>79.55</v>
      </c>
      <c r="E12" s="1597">
        <v>80.15</v>
      </c>
      <c r="F12" s="1597">
        <v>79.85</v>
      </c>
      <c r="G12" s="1597">
        <v>78.76</v>
      </c>
      <c r="H12" s="1597">
        <v>79.36</v>
      </c>
      <c r="I12" s="1595">
        <v>79.06</v>
      </c>
    </row>
    <row r="13" spans="2:9" ht="12.75">
      <c r="B13" s="1427"/>
      <c r="C13" s="1570" t="s">
        <v>510</v>
      </c>
      <c r="D13" s="1597">
        <v>82.13</v>
      </c>
      <c r="E13" s="1597">
        <v>82.73</v>
      </c>
      <c r="F13" s="1597">
        <v>82.43</v>
      </c>
      <c r="G13" s="1597">
        <v>80.99233333333332</v>
      </c>
      <c r="H13" s="1597">
        <v>81.59233333333334</v>
      </c>
      <c r="I13" s="1595">
        <v>81.29233333333333</v>
      </c>
    </row>
    <row r="14" spans="2:9" ht="12.75">
      <c r="B14" s="1427"/>
      <c r="C14" s="1570" t="s">
        <v>509</v>
      </c>
      <c r="D14" s="1597">
        <v>85.32</v>
      </c>
      <c r="E14" s="1597">
        <v>85.92</v>
      </c>
      <c r="F14" s="1597">
        <v>85.62</v>
      </c>
      <c r="G14" s="1597">
        <v>83.74677419354839</v>
      </c>
      <c r="H14" s="1597">
        <v>84.34677419354838</v>
      </c>
      <c r="I14" s="1595">
        <v>84.04677419354839</v>
      </c>
    </row>
    <row r="15" spans="2:9" ht="12.75">
      <c r="B15" s="1427"/>
      <c r="C15" s="1570" t="s">
        <v>508</v>
      </c>
      <c r="D15" s="1596">
        <v>88.6</v>
      </c>
      <c r="E15" s="1597">
        <v>89.2</v>
      </c>
      <c r="F15" s="1596">
        <v>88.9</v>
      </c>
      <c r="G15" s="1597">
        <v>88.0559375</v>
      </c>
      <c r="H15" s="1596">
        <v>88.6559375</v>
      </c>
      <c r="I15" s="1595">
        <v>88.3559375</v>
      </c>
    </row>
    <row r="16" spans="2:9" ht="12.75">
      <c r="B16" s="1427"/>
      <c r="C16" s="1580" t="s">
        <v>507</v>
      </c>
      <c r="D16" s="1594">
        <v>88.6</v>
      </c>
      <c r="E16" s="1594">
        <v>89.2</v>
      </c>
      <c r="F16" s="1594">
        <v>88.9</v>
      </c>
      <c r="G16" s="1594">
        <v>89.20290322580645</v>
      </c>
      <c r="H16" s="1594">
        <v>89.80290322580646</v>
      </c>
      <c r="I16" s="1593">
        <v>89.50290322580645</v>
      </c>
    </row>
    <row r="17" spans="2:9" ht="12.75">
      <c r="B17" s="606"/>
      <c r="C17" s="1592" t="s">
        <v>506</v>
      </c>
      <c r="D17" s="1591">
        <v>81.43333333333332</v>
      </c>
      <c r="E17" s="1591">
        <v>82.03333333333335</v>
      </c>
      <c r="F17" s="1591">
        <v>81.73333333333333</v>
      </c>
      <c r="G17" s="1591">
        <v>80.71972148451984</v>
      </c>
      <c r="H17" s="1591">
        <v>81.31972148451985</v>
      </c>
      <c r="I17" s="1590">
        <v>81.0197214845198</v>
      </c>
    </row>
    <row r="18" spans="2:9" ht="12.75">
      <c r="B18" s="1427" t="s">
        <v>622</v>
      </c>
      <c r="C18" s="1570" t="s">
        <v>1169</v>
      </c>
      <c r="D18" s="1569">
        <v>88.75</v>
      </c>
      <c r="E18" s="1569">
        <v>89.35</v>
      </c>
      <c r="F18" s="1569">
        <v>89.05</v>
      </c>
      <c r="G18" s="1572">
        <v>88.4484375</v>
      </c>
      <c r="H18" s="1569">
        <v>89.0484375</v>
      </c>
      <c r="I18" s="1568">
        <v>88.7484375</v>
      </c>
    </row>
    <row r="19" spans="2:9" ht="12.75">
      <c r="B19" s="1427"/>
      <c r="C19" s="1570" t="s">
        <v>517</v>
      </c>
      <c r="D19" s="1569">
        <v>87.23</v>
      </c>
      <c r="E19" s="1569">
        <v>87.83</v>
      </c>
      <c r="F19" s="1569">
        <v>87.53</v>
      </c>
      <c r="G19" s="1572">
        <v>88.50096774193551</v>
      </c>
      <c r="H19" s="1569">
        <v>89.10096774193548</v>
      </c>
      <c r="I19" s="1568">
        <v>88.8009677419355</v>
      </c>
    </row>
    <row r="20" spans="2:9" ht="12.75">
      <c r="B20" s="1427"/>
      <c r="C20" s="1570" t="s">
        <v>1168</v>
      </c>
      <c r="D20" s="1569">
        <v>84.6</v>
      </c>
      <c r="E20" s="1569">
        <v>85.2</v>
      </c>
      <c r="F20" s="1569">
        <v>84.9</v>
      </c>
      <c r="G20" s="1572">
        <v>84.46933333333332</v>
      </c>
      <c r="H20" s="1569">
        <v>85.06933333333333</v>
      </c>
      <c r="I20" s="1568">
        <v>84.76933333333332</v>
      </c>
    </row>
    <row r="21" spans="2:9" ht="12.75">
      <c r="B21" s="1427"/>
      <c r="C21" s="1570" t="s">
        <v>515</v>
      </c>
      <c r="D21" s="1569">
        <v>87.64</v>
      </c>
      <c r="E21" s="1569">
        <v>88.24</v>
      </c>
      <c r="F21" s="1569">
        <v>87.94</v>
      </c>
      <c r="G21" s="1572">
        <v>85.92666666666668</v>
      </c>
      <c r="H21" s="1569">
        <v>86.52666666666666</v>
      </c>
      <c r="I21" s="1568">
        <v>86.22666666666666</v>
      </c>
    </row>
    <row r="22" spans="2:9" ht="12.75">
      <c r="B22" s="1427"/>
      <c r="C22" s="1570" t="s">
        <v>514</v>
      </c>
      <c r="D22" s="1569">
        <v>86.61</v>
      </c>
      <c r="E22" s="1569">
        <v>87.21</v>
      </c>
      <c r="F22" s="1569">
        <v>86.91</v>
      </c>
      <c r="G22" s="1572">
        <v>87.38366666666667</v>
      </c>
      <c r="H22" s="1569">
        <v>87.98366666666668</v>
      </c>
      <c r="I22" s="1568">
        <v>87.68366666666668</v>
      </c>
    </row>
    <row r="23" spans="2:9" ht="12.75">
      <c r="B23" s="1427"/>
      <c r="C23" s="1570" t="s">
        <v>513</v>
      </c>
      <c r="D23" s="1569">
        <v>87.1</v>
      </c>
      <c r="E23" s="1569">
        <v>87.7</v>
      </c>
      <c r="F23" s="1569">
        <v>87.4</v>
      </c>
      <c r="G23" s="1572">
        <v>87.40275862068967</v>
      </c>
      <c r="H23" s="1569">
        <v>88.00275862068963</v>
      </c>
      <c r="I23" s="1568">
        <v>87.70275862068965</v>
      </c>
    </row>
    <row r="24" spans="2:9" ht="12.75">
      <c r="B24" s="1427"/>
      <c r="C24" s="1570" t="s">
        <v>512</v>
      </c>
      <c r="D24" s="1569">
        <v>85.3</v>
      </c>
      <c r="E24" s="1569">
        <v>85.9</v>
      </c>
      <c r="F24" s="1569">
        <v>85.6</v>
      </c>
      <c r="G24" s="1572">
        <v>85.64689655172413</v>
      </c>
      <c r="H24" s="1569">
        <v>86.24689655172415</v>
      </c>
      <c r="I24" s="1568">
        <v>85.94689655172414</v>
      </c>
    </row>
    <row r="25" spans="2:9" ht="12.75">
      <c r="B25" s="1427"/>
      <c r="C25" s="1570" t="s">
        <v>511</v>
      </c>
      <c r="D25" s="1569">
        <v>86.77</v>
      </c>
      <c r="E25" s="1569">
        <v>87.37</v>
      </c>
      <c r="F25" s="1569">
        <v>87.07</v>
      </c>
      <c r="G25" s="1572">
        <v>86.57233333333333</v>
      </c>
      <c r="H25" s="1569">
        <v>87.17233333333334</v>
      </c>
      <c r="I25" s="1568">
        <v>86.87233333333333</v>
      </c>
    </row>
    <row r="26" spans="2:9" ht="12.75">
      <c r="B26" s="1427"/>
      <c r="C26" s="1570" t="s">
        <v>510</v>
      </c>
      <c r="D26" s="1569">
        <v>86.86</v>
      </c>
      <c r="E26" s="1569">
        <v>87.46</v>
      </c>
      <c r="F26" s="1569">
        <v>87.16</v>
      </c>
      <c r="G26" s="1572">
        <v>86.68645161290321</v>
      </c>
      <c r="H26" s="1569">
        <v>87.29100000000001</v>
      </c>
      <c r="I26" s="1568">
        <v>86.98872580645161</v>
      </c>
    </row>
    <row r="27" spans="2:9" ht="12.75">
      <c r="B27" s="1427"/>
      <c r="C27" s="1570" t="s">
        <v>509</v>
      </c>
      <c r="D27" s="1569">
        <v>87.61</v>
      </c>
      <c r="E27" s="1569">
        <v>88.21</v>
      </c>
      <c r="F27" s="1569">
        <v>87.91</v>
      </c>
      <c r="G27" s="1572">
        <v>86.4558064516129</v>
      </c>
      <c r="H27" s="1569">
        <v>87.0558064516129</v>
      </c>
      <c r="I27" s="1568">
        <v>86.7558064516129</v>
      </c>
    </row>
    <row r="28" spans="2:9" ht="12.75">
      <c r="B28" s="1427"/>
      <c r="C28" s="1570" t="s">
        <v>508</v>
      </c>
      <c r="D28" s="1569">
        <v>92.72</v>
      </c>
      <c r="E28" s="1569">
        <v>93.32</v>
      </c>
      <c r="F28" s="1569">
        <v>93.02</v>
      </c>
      <c r="G28" s="1572">
        <v>89.45870967741936</v>
      </c>
      <c r="H28" s="1569">
        <v>90.05870967741934</v>
      </c>
      <c r="I28" s="1568">
        <v>89.75870967741935</v>
      </c>
    </row>
    <row r="29" spans="2:9" ht="12.75">
      <c r="B29" s="1427"/>
      <c r="C29" s="1580" t="s">
        <v>507</v>
      </c>
      <c r="D29" s="1569">
        <v>95</v>
      </c>
      <c r="E29" s="1569">
        <v>95.6</v>
      </c>
      <c r="F29" s="1569">
        <v>95.3</v>
      </c>
      <c r="G29" s="1572">
        <v>94.91548387096775</v>
      </c>
      <c r="H29" s="1569">
        <v>95.51548387096774</v>
      </c>
      <c r="I29" s="1568">
        <v>95.21548387096774</v>
      </c>
    </row>
    <row r="30" spans="2:9" ht="12.75">
      <c r="B30" s="1567"/>
      <c r="C30" s="1589" t="s">
        <v>506</v>
      </c>
      <c r="D30" s="1565">
        <v>88.01583333333333</v>
      </c>
      <c r="E30" s="1565">
        <v>88.61583333333333</v>
      </c>
      <c r="F30" s="1565">
        <v>88.31583333333333</v>
      </c>
      <c r="G30" s="1588">
        <v>87.65562600227105</v>
      </c>
      <c r="H30" s="1565">
        <v>88.2560050345291</v>
      </c>
      <c r="I30" s="1564">
        <v>87.95581551840007</v>
      </c>
    </row>
    <row r="31" spans="2:11" ht="12.75">
      <c r="B31" s="1587" t="s">
        <v>19</v>
      </c>
      <c r="C31" s="1570" t="s">
        <v>1169</v>
      </c>
      <c r="D31" s="1586">
        <v>97.96</v>
      </c>
      <c r="E31" s="1586">
        <v>98.56</v>
      </c>
      <c r="F31" s="1586">
        <f aca="true" t="shared" si="0" ref="F31:F42">(D31+E31)/2</f>
        <v>98.25999999999999</v>
      </c>
      <c r="G31" s="1586">
        <v>96.0121875</v>
      </c>
      <c r="H31" s="1586">
        <v>96.6121875</v>
      </c>
      <c r="I31" s="1585">
        <v>96.3121875</v>
      </c>
      <c r="K31" s="1196"/>
    </row>
    <row r="32" spans="2:12" ht="12.75">
      <c r="B32" s="1571"/>
      <c r="C32" s="1570" t="s">
        <v>517</v>
      </c>
      <c r="D32" s="1569">
        <v>101.29</v>
      </c>
      <c r="E32" s="1569">
        <v>101.89</v>
      </c>
      <c r="F32" s="1569">
        <f t="shared" si="0"/>
        <v>101.59</v>
      </c>
      <c r="G32" s="1569">
        <v>103.24870967741936</v>
      </c>
      <c r="H32" s="1569">
        <v>103.84870967741935</v>
      </c>
      <c r="I32" s="1568">
        <v>103.54870967741935</v>
      </c>
      <c r="K32" s="1196"/>
      <c r="L32" s="1196"/>
    </row>
    <row r="33" spans="2:12" ht="12.75">
      <c r="B33" s="1571"/>
      <c r="C33" s="1570" t="s">
        <v>1168</v>
      </c>
      <c r="D33" s="1569">
        <v>98.64</v>
      </c>
      <c r="E33" s="1569">
        <v>99.24</v>
      </c>
      <c r="F33" s="1569">
        <f t="shared" si="0"/>
        <v>98.94</v>
      </c>
      <c r="G33" s="1569">
        <v>98.93967741935484</v>
      </c>
      <c r="H33" s="1569">
        <v>99.53967741935485</v>
      </c>
      <c r="I33" s="1568">
        <v>98.74</v>
      </c>
      <c r="K33" s="1196"/>
      <c r="L33" s="1196"/>
    </row>
    <row r="34" spans="2:12" ht="12.75">
      <c r="B34" s="1571"/>
      <c r="C34" s="1570" t="s">
        <v>515</v>
      </c>
      <c r="D34" s="1569">
        <v>100.73</v>
      </c>
      <c r="E34" s="1569">
        <v>101.33</v>
      </c>
      <c r="F34" s="1569">
        <f t="shared" si="0"/>
        <v>101.03</v>
      </c>
      <c r="G34" s="1569">
        <v>98.80310344827586</v>
      </c>
      <c r="H34" s="1569">
        <v>99.40310344827586</v>
      </c>
      <c r="I34" s="1568">
        <v>99.10310344827586</v>
      </c>
      <c r="K34" s="1196"/>
      <c r="L34" s="1196"/>
    </row>
    <row r="35" spans="2:12" ht="12.75">
      <c r="B35" s="1571"/>
      <c r="C35" s="1570" t="s">
        <v>514</v>
      </c>
      <c r="D35" s="1569">
        <v>99.11</v>
      </c>
      <c r="E35" s="1569">
        <v>99.71</v>
      </c>
      <c r="F35" s="1569">
        <f t="shared" si="0"/>
        <v>99.41</v>
      </c>
      <c r="G35" s="1569">
        <v>99.2683333333333</v>
      </c>
      <c r="H35" s="1569">
        <v>99.86833333333334</v>
      </c>
      <c r="I35" s="1568">
        <v>99.56833333333333</v>
      </c>
      <c r="K35" s="1196"/>
      <c r="L35" s="1196"/>
    </row>
    <row r="36" spans="2:12" ht="12.75">
      <c r="B36" s="1571"/>
      <c r="C36" s="1570" t="s">
        <v>513</v>
      </c>
      <c r="D36" s="1569">
        <v>98.14</v>
      </c>
      <c r="E36" s="1569">
        <v>98.74</v>
      </c>
      <c r="F36" s="1569">
        <f t="shared" si="0"/>
        <v>98.44</v>
      </c>
      <c r="G36" s="1569">
        <v>98.89533333333334</v>
      </c>
      <c r="H36" s="1569">
        <v>99.49533333333332</v>
      </c>
      <c r="I36" s="1568">
        <v>99.19533333333334</v>
      </c>
      <c r="K36" s="1196"/>
      <c r="L36" s="1196"/>
    </row>
    <row r="37" spans="2:12" ht="12.75">
      <c r="B37" s="566"/>
      <c r="C37" s="1584" t="s">
        <v>512</v>
      </c>
      <c r="D37" s="1583">
        <v>99.26</v>
      </c>
      <c r="E37" s="1583">
        <v>99.86</v>
      </c>
      <c r="F37" s="1583">
        <f t="shared" si="0"/>
        <v>99.56</v>
      </c>
      <c r="G37" s="1583">
        <v>99.27</v>
      </c>
      <c r="H37" s="1583">
        <v>99.87</v>
      </c>
      <c r="I37" s="1582">
        <v>99.57</v>
      </c>
      <c r="K37" s="1196"/>
      <c r="L37" s="1196"/>
    </row>
    <row r="38" spans="2:12" ht="12.75">
      <c r="B38" s="566"/>
      <c r="C38" s="1584" t="s">
        <v>511</v>
      </c>
      <c r="D38" s="1583">
        <v>97.58</v>
      </c>
      <c r="E38" s="1583">
        <v>98.18</v>
      </c>
      <c r="F38" s="1583">
        <f t="shared" si="0"/>
        <v>97.88</v>
      </c>
      <c r="G38" s="1583">
        <v>98.50866666666667</v>
      </c>
      <c r="H38" s="1583">
        <v>99.10866666666668</v>
      </c>
      <c r="I38" s="1582">
        <v>98.80866666666668</v>
      </c>
      <c r="K38" s="1196"/>
      <c r="L38" s="1196"/>
    </row>
    <row r="39" spans="2:12" ht="12.75">
      <c r="B39" s="1571"/>
      <c r="C39" s="1570" t="s">
        <v>510</v>
      </c>
      <c r="D39" s="1569">
        <v>95.99</v>
      </c>
      <c r="E39" s="1569">
        <v>96.59</v>
      </c>
      <c r="F39" s="1569">
        <f t="shared" si="0"/>
        <v>96.28999999999999</v>
      </c>
      <c r="G39" s="1569">
        <v>96.41466666666666</v>
      </c>
      <c r="H39" s="1569">
        <v>97.01466666666668</v>
      </c>
      <c r="I39" s="1568">
        <v>96.71466666666667</v>
      </c>
      <c r="K39" s="1196"/>
      <c r="L39" s="1196"/>
    </row>
    <row r="40" spans="2:12" ht="12.75">
      <c r="B40" s="1571"/>
      <c r="C40" s="1570" t="s">
        <v>509</v>
      </c>
      <c r="D40" s="1569">
        <v>95.2</v>
      </c>
      <c r="E40" s="1569">
        <v>95.8</v>
      </c>
      <c r="F40" s="1569">
        <f t="shared" si="0"/>
        <v>95.5</v>
      </c>
      <c r="G40" s="1569">
        <v>96.2209677419355</v>
      </c>
      <c r="H40" s="1569">
        <v>96.82096774193548</v>
      </c>
      <c r="I40" s="1568">
        <v>96.5209677419355</v>
      </c>
      <c r="K40" s="1196"/>
      <c r="L40" s="1196"/>
    </row>
    <row r="41" spans="2:12" ht="12.75">
      <c r="B41" s="1571"/>
      <c r="C41" s="1570" t="s">
        <v>508</v>
      </c>
      <c r="D41" s="1569">
        <v>95.32</v>
      </c>
      <c r="E41" s="1569">
        <v>95.92</v>
      </c>
      <c r="F41" s="1569">
        <f t="shared" si="0"/>
        <v>95.62</v>
      </c>
      <c r="G41" s="1569">
        <v>94.15225806451613</v>
      </c>
      <c r="H41" s="1569">
        <v>94.75225806451614</v>
      </c>
      <c r="I41" s="1568">
        <v>94.45225806451614</v>
      </c>
      <c r="K41" s="1196"/>
      <c r="L41" s="1196"/>
    </row>
    <row r="42" spans="2:12" ht="12.75">
      <c r="B42" s="1581"/>
      <c r="C42" s="1580" t="s">
        <v>507</v>
      </c>
      <c r="D42" s="1579">
        <v>95.9</v>
      </c>
      <c r="E42" s="1579">
        <v>96.5</v>
      </c>
      <c r="F42" s="1579">
        <f t="shared" si="0"/>
        <v>96.2</v>
      </c>
      <c r="G42" s="1579">
        <v>95.7140625</v>
      </c>
      <c r="H42" s="1579">
        <v>96.3140625</v>
      </c>
      <c r="I42" s="1578">
        <v>96.0140625</v>
      </c>
      <c r="K42" s="1196"/>
      <c r="L42" s="1196"/>
    </row>
    <row r="43" spans="2:10" ht="12.75">
      <c r="B43" s="1567"/>
      <c r="C43" s="1566" t="s">
        <v>506</v>
      </c>
      <c r="D43" s="1577">
        <v>97.92666666666668</v>
      </c>
      <c r="E43" s="1577">
        <v>98.52666666666666</v>
      </c>
      <c r="F43" s="1577">
        <v>98.25163978494624</v>
      </c>
      <c r="G43" s="1577">
        <v>97.95399719595848</v>
      </c>
      <c r="H43" s="1577">
        <v>98.55399719595847</v>
      </c>
      <c r="I43" s="1576">
        <v>98.21235741101223</v>
      </c>
      <c r="J43" s="1573"/>
    </row>
    <row r="44" spans="2:18" ht="12.75">
      <c r="B44" s="1427" t="s">
        <v>23</v>
      </c>
      <c r="C44" s="1570" t="s">
        <v>1169</v>
      </c>
      <c r="D44" s="1575">
        <v>96.92</v>
      </c>
      <c r="E44" s="1575">
        <v>97.52</v>
      </c>
      <c r="F44" s="1575">
        <v>97.22</v>
      </c>
      <c r="G44" s="1575">
        <v>96.7141935483871</v>
      </c>
      <c r="H44" s="1575">
        <v>97.3141935483871</v>
      </c>
      <c r="I44" s="1574">
        <v>97.0141935483871</v>
      </c>
      <c r="K44" s="1196"/>
      <c r="L44" s="1196"/>
      <c r="M44" s="1573"/>
      <c r="N44" s="1573"/>
      <c r="O44" s="1573"/>
      <c r="P44" s="1573"/>
      <c r="Q44" s="1573"/>
      <c r="R44" s="1573"/>
    </row>
    <row r="45" spans="2:18" ht="12.75">
      <c r="B45" s="1427"/>
      <c r="C45" s="1570" t="s">
        <v>517</v>
      </c>
      <c r="D45" s="1572">
        <v>97.52</v>
      </c>
      <c r="E45" s="1572">
        <v>98.12</v>
      </c>
      <c r="F45" s="1572">
        <v>97.82</v>
      </c>
      <c r="G45" s="1572">
        <v>96.64225806451614</v>
      </c>
      <c r="H45" s="1572">
        <v>97.24225806451611</v>
      </c>
      <c r="I45" s="1561">
        <v>96.94225806451612</v>
      </c>
      <c r="K45" s="1196"/>
      <c r="L45" s="1196"/>
      <c r="M45" s="1573"/>
      <c r="N45" s="1573"/>
      <c r="O45" s="1573"/>
      <c r="P45" s="1573"/>
      <c r="Q45" s="1573"/>
      <c r="R45" s="1573"/>
    </row>
    <row r="46" spans="2:12" ht="12.75">
      <c r="B46" s="1427"/>
      <c r="C46" s="1570" t="s">
        <v>1168</v>
      </c>
      <c r="D46" s="1572">
        <v>98.64</v>
      </c>
      <c r="E46" s="1572">
        <v>99.24</v>
      </c>
      <c r="F46" s="1572">
        <v>98.94</v>
      </c>
      <c r="G46" s="1572">
        <v>97.7341935483871</v>
      </c>
      <c r="H46" s="1572">
        <v>98.3341935483871</v>
      </c>
      <c r="I46" s="1561">
        <v>98.0341935483871</v>
      </c>
      <c r="K46" s="1196"/>
      <c r="L46" s="1196"/>
    </row>
    <row r="47" spans="2:12" ht="12.75">
      <c r="B47" s="1427"/>
      <c r="C47" s="1570" t="s">
        <v>515</v>
      </c>
      <c r="D47" s="1572">
        <v>98.46</v>
      </c>
      <c r="E47" s="1572">
        <v>99.06</v>
      </c>
      <c r="F47" s="1572">
        <v>98.76</v>
      </c>
      <c r="G47" s="1572">
        <v>97.99633333333331</v>
      </c>
      <c r="H47" s="1572">
        <v>98.59633333333333</v>
      </c>
      <c r="I47" s="1561">
        <v>98.29633333333332</v>
      </c>
      <c r="K47" s="1196"/>
      <c r="L47" s="1196"/>
    </row>
    <row r="48" spans="2:12" ht="12.75">
      <c r="B48" s="1427"/>
      <c r="C48" s="1570" t="s">
        <v>514</v>
      </c>
      <c r="D48" s="1572">
        <v>99.37</v>
      </c>
      <c r="E48" s="1572">
        <v>99.97</v>
      </c>
      <c r="F48" s="1572">
        <v>99.67</v>
      </c>
      <c r="G48" s="1572">
        <v>98.79517241379308</v>
      </c>
      <c r="H48" s="1572">
        <v>99.3951724137931</v>
      </c>
      <c r="I48" s="1561">
        <v>99.0951724137931</v>
      </c>
      <c r="K48" s="1196"/>
      <c r="L48" s="1196"/>
    </row>
    <row r="49" spans="2:18" ht="12.75">
      <c r="B49" s="1427"/>
      <c r="C49" s="1570" t="s">
        <v>513</v>
      </c>
      <c r="D49" s="1572">
        <v>99.13</v>
      </c>
      <c r="E49" s="1572">
        <v>99.73</v>
      </c>
      <c r="F49" s="1572">
        <v>99.43</v>
      </c>
      <c r="G49" s="1572">
        <v>100.75700000000002</v>
      </c>
      <c r="H49" s="1572">
        <v>101.357</v>
      </c>
      <c r="I49" s="1561">
        <v>101.05700000000002</v>
      </c>
      <c r="K49" s="1196"/>
      <c r="L49" s="1196"/>
      <c r="M49" s="1573"/>
      <c r="N49" s="1573"/>
      <c r="O49" s="1573"/>
      <c r="P49" s="1573"/>
      <c r="Q49" s="1573"/>
      <c r="R49" s="1573"/>
    </row>
    <row r="50" spans="2:12" ht="12.75">
      <c r="B50" s="1427"/>
      <c r="C50" s="1570" t="s">
        <v>1221</v>
      </c>
      <c r="D50" s="1572">
        <v>99.31</v>
      </c>
      <c r="E50" s="1572">
        <v>99.91</v>
      </c>
      <c r="F50" s="1572">
        <v>99.61</v>
      </c>
      <c r="G50" s="1572">
        <v>98.53</v>
      </c>
      <c r="H50" s="1572">
        <v>99.13</v>
      </c>
      <c r="I50" s="1561">
        <v>98.83</v>
      </c>
      <c r="K50" s="1196"/>
      <c r="L50" s="1196"/>
    </row>
    <row r="51" spans="2:12" ht="12.75">
      <c r="B51" s="1427"/>
      <c r="C51" s="1570" t="s">
        <v>511</v>
      </c>
      <c r="D51" s="1572">
        <v>100.45</v>
      </c>
      <c r="E51" s="1572">
        <v>101.05</v>
      </c>
      <c r="F51" s="1572">
        <v>100.75</v>
      </c>
      <c r="G51" s="1572">
        <v>99.25366666666669</v>
      </c>
      <c r="H51" s="1572">
        <v>99.85366666666665</v>
      </c>
      <c r="I51" s="1561">
        <v>99.55366666666667</v>
      </c>
      <c r="K51" s="1196"/>
      <c r="L51" s="1196"/>
    </row>
    <row r="52" spans="2:12" ht="12.75">
      <c r="B52" s="1427"/>
      <c r="C52" s="1570" t="s">
        <v>510</v>
      </c>
      <c r="D52" s="1572">
        <v>99.4</v>
      </c>
      <c r="E52" s="1572">
        <v>100</v>
      </c>
      <c r="F52" s="1572">
        <v>99.7</v>
      </c>
      <c r="G52" s="1572">
        <v>99.667</v>
      </c>
      <c r="H52" s="1572">
        <v>100.26700000000001</v>
      </c>
      <c r="I52" s="1561">
        <v>99.96700000000001</v>
      </c>
      <c r="K52" s="1196"/>
      <c r="L52" s="1196"/>
    </row>
    <row r="53" spans="2:12" ht="12.75">
      <c r="B53" s="1427"/>
      <c r="C53" s="1570" t="s">
        <v>509</v>
      </c>
      <c r="D53" s="1572">
        <v>102.16</v>
      </c>
      <c r="E53" s="1572">
        <v>102.76</v>
      </c>
      <c r="F53" s="1572">
        <v>102.46000000000001</v>
      </c>
      <c r="G53" s="1572">
        <v>100.94516129032259</v>
      </c>
      <c r="H53" s="1572">
        <v>101.54516129032258</v>
      </c>
      <c r="I53" s="1561">
        <v>101.24516129032259</v>
      </c>
      <c r="K53" s="1196"/>
      <c r="L53" s="1196"/>
    </row>
    <row r="54" spans="2:12" ht="12.75">
      <c r="B54" s="1571"/>
      <c r="C54" s="1570" t="s">
        <v>1220</v>
      </c>
      <c r="D54" s="1572">
        <v>102.2</v>
      </c>
      <c r="E54" s="1572">
        <v>102.8</v>
      </c>
      <c r="F54" s="1572">
        <v>102.5</v>
      </c>
      <c r="G54" s="1572">
        <v>101.78375</v>
      </c>
      <c r="H54" s="1572">
        <v>102.38374999999999</v>
      </c>
      <c r="I54" s="1561">
        <v>102.08375</v>
      </c>
      <c r="K54" s="1196"/>
      <c r="L54" s="1196"/>
    </row>
    <row r="55" spans="2:12" ht="12.75">
      <c r="B55" s="1571"/>
      <c r="C55" s="1570" t="s">
        <v>507</v>
      </c>
      <c r="D55" s="1569">
        <v>101.14</v>
      </c>
      <c r="E55" s="1569">
        <v>101.74</v>
      </c>
      <c r="F55" s="1569">
        <v>101.44</v>
      </c>
      <c r="G55" s="1569">
        <v>101.45258064516129</v>
      </c>
      <c r="H55" s="1569">
        <v>102.0525806451613</v>
      </c>
      <c r="I55" s="1568">
        <v>101.75258064516129</v>
      </c>
      <c r="K55" s="1196"/>
      <c r="L55" s="1196"/>
    </row>
    <row r="56" spans="2:12" ht="12.75">
      <c r="B56" s="1567"/>
      <c r="C56" s="1566" t="s">
        <v>506</v>
      </c>
      <c r="D56" s="1565">
        <f aca="true" t="shared" si="1" ref="D56:I56">AVERAGE(D44:D55)</f>
        <v>99.55833333333334</v>
      </c>
      <c r="E56" s="1565">
        <f t="shared" si="1"/>
        <v>100.15833333333332</v>
      </c>
      <c r="F56" s="1565">
        <f t="shared" si="1"/>
        <v>99.85833333333335</v>
      </c>
      <c r="G56" s="1565">
        <f t="shared" si="1"/>
        <v>99.18927579254729</v>
      </c>
      <c r="H56" s="1565">
        <f t="shared" si="1"/>
        <v>99.78927579254726</v>
      </c>
      <c r="I56" s="1564">
        <f t="shared" si="1"/>
        <v>99.48927579254728</v>
      </c>
      <c r="K56" s="1196"/>
      <c r="L56" s="1196"/>
    </row>
    <row r="57" spans="2:13" ht="12.75">
      <c r="B57" s="1427" t="s">
        <v>25</v>
      </c>
      <c r="C57" s="1563" t="s">
        <v>1169</v>
      </c>
      <c r="D57" s="1562">
        <v>103.71</v>
      </c>
      <c r="E57" s="1562">
        <v>104.31</v>
      </c>
      <c r="F57" s="1562">
        <v>104.00999999999999</v>
      </c>
      <c r="G57" s="1562">
        <v>102.12375000000002</v>
      </c>
      <c r="H57" s="1562">
        <v>102.72375</v>
      </c>
      <c r="I57" s="1561">
        <v>102.42375000000001</v>
      </c>
      <c r="K57" s="1196"/>
      <c r="L57" s="1196"/>
      <c r="M57" s="1196"/>
    </row>
    <row r="58" spans="2:13" ht="12.75">
      <c r="B58" s="1427"/>
      <c r="C58" s="1563" t="s">
        <v>517</v>
      </c>
      <c r="D58" s="1562">
        <v>105.92</v>
      </c>
      <c r="E58" s="1562">
        <v>106.52</v>
      </c>
      <c r="F58" s="1562">
        <v>106.22</v>
      </c>
      <c r="G58" s="1562">
        <v>105.59096774193547</v>
      </c>
      <c r="H58" s="1562">
        <v>106.1909677419355</v>
      </c>
      <c r="I58" s="1561">
        <v>105.89096774193548</v>
      </c>
      <c r="K58" s="1196"/>
      <c r="L58" s="1196"/>
      <c r="M58" s="1196"/>
    </row>
    <row r="59" spans="2:12" ht="13.5" thickBot="1">
      <c r="B59" s="1560"/>
      <c r="C59" s="1559" t="s">
        <v>1168</v>
      </c>
      <c r="D59" s="1558">
        <v>103.49</v>
      </c>
      <c r="E59" s="1558">
        <v>104.09</v>
      </c>
      <c r="F59" s="1558">
        <v>103.78999999999999</v>
      </c>
      <c r="G59" s="1558">
        <v>104.52666666666666</v>
      </c>
      <c r="H59" s="1558">
        <v>105.12666666666668</v>
      </c>
      <c r="I59" s="1557">
        <v>104.82666666666667</v>
      </c>
      <c r="K59" s="1196"/>
      <c r="L59" s="1196"/>
    </row>
    <row r="60" spans="2:12" ht="13.5" thickTop="1">
      <c r="B60" s="1540" t="s">
        <v>1219</v>
      </c>
      <c r="J60" s="1556"/>
      <c r="K60" s="1556"/>
      <c r="L60" s="1556"/>
    </row>
    <row r="61" spans="2:12" ht="12.75">
      <c r="B61" s="1715" t="s">
        <v>93</v>
      </c>
      <c r="C61" s="1715"/>
      <c r="D61" s="1715"/>
      <c r="E61" s="1715"/>
      <c r="F61" s="1715"/>
      <c r="G61" s="1715"/>
      <c r="H61" s="1715"/>
      <c r="I61" s="1715"/>
      <c r="J61" s="1715"/>
      <c r="K61" s="1715"/>
      <c r="L61" s="1715"/>
    </row>
    <row r="62" spans="2:12" ht="13.5" customHeight="1">
      <c r="B62" s="1715" t="s">
        <v>58</v>
      </c>
      <c r="C62" s="1715"/>
      <c r="D62" s="1715"/>
      <c r="E62" s="1715"/>
      <c r="F62" s="1715"/>
      <c r="G62" s="1715"/>
      <c r="H62" s="1715"/>
      <c r="I62" s="1715"/>
      <c r="J62" s="1715"/>
      <c r="K62" s="1715"/>
      <c r="L62" s="1715"/>
    </row>
    <row r="63" spans="2:9" ht="16.5" thickBot="1">
      <c r="B63" s="893"/>
      <c r="C63" s="893"/>
      <c r="D63" s="893"/>
      <c r="E63" s="893"/>
      <c r="F63" s="893"/>
      <c r="G63" s="893"/>
      <c r="H63" s="893"/>
      <c r="I63" s="893"/>
    </row>
    <row r="64" spans="2:12" ht="13.5" thickTop="1">
      <c r="B64" s="1768"/>
      <c r="C64" s="1770" t="s">
        <v>1217</v>
      </c>
      <c r="D64" s="1770"/>
      <c r="E64" s="1770"/>
      <c r="F64" s="1770" t="s">
        <v>147</v>
      </c>
      <c r="G64" s="1770"/>
      <c r="H64" s="1770"/>
      <c r="I64" s="1772" t="s">
        <v>788</v>
      </c>
      <c r="J64" s="1773"/>
      <c r="K64" s="1773"/>
      <c r="L64" s="1774"/>
    </row>
    <row r="65" spans="2:12" ht="12.75">
      <c r="B65" s="1769"/>
      <c r="C65" s="1771"/>
      <c r="D65" s="1771"/>
      <c r="E65" s="1771"/>
      <c r="F65" s="1771"/>
      <c r="G65" s="1771"/>
      <c r="H65" s="1771"/>
      <c r="I65" s="1775" t="s">
        <v>1216</v>
      </c>
      <c r="J65" s="1776"/>
      <c r="K65" s="1775" t="s">
        <v>1215</v>
      </c>
      <c r="L65" s="1777"/>
    </row>
    <row r="66" spans="2:12" ht="12.75">
      <c r="B66" s="1555"/>
      <c r="C66" s="1554" t="s">
        <v>1214</v>
      </c>
      <c r="D66" s="1553" t="s">
        <v>1213</v>
      </c>
      <c r="E66" s="1553" t="s">
        <v>1212</v>
      </c>
      <c r="F66" s="1553">
        <v>2013</v>
      </c>
      <c r="G66" s="1553">
        <v>2014</v>
      </c>
      <c r="H66" s="1553">
        <v>2015</v>
      </c>
      <c r="I66" s="1552">
        <v>2014</v>
      </c>
      <c r="J66" s="1552">
        <v>2015</v>
      </c>
      <c r="K66" s="1552">
        <v>2014</v>
      </c>
      <c r="L66" s="1551">
        <v>2015</v>
      </c>
    </row>
    <row r="67" spans="2:12" ht="12.75">
      <c r="B67" s="1550" t="s">
        <v>1211</v>
      </c>
      <c r="C67" s="1549">
        <v>109.05</v>
      </c>
      <c r="D67" s="1549">
        <v>104.73</v>
      </c>
      <c r="E67" s="1549">
        <v>57.31</v>
      </c>
      <c r="F67" s="1548">
        <v>110.67</v>
      </c>
      <c r="G67" s="1548">
        <v>85.23</v>
      </c>
      <c r="H67" s="1548">
        <v>48.96</v>
      </c>
      <c r="I67" s="1547">
        <f>D67/C67*100-100</f>
        <v>-3.961485557083904</v>
      </c>
      <c r="J67" s="1547">
        <f>E67/D67*100-100</f>
        <v>-45.2783347655877</v>
      </c>
      <c r="K67" s="1547">
        <f>G67/F67*100-100</f>
        <v>-22.987259419896986</v>
      </c>
      <c r="L67" s="1546">
        <f>H67/G67*100-100</f>
        <v>-42.55543822597677</v>
      </c>
    </row>
    <row r="68" spans="2:12" ht="13.5" thickBot="1">
      <c r="B68" s="1545" t="s">
        <v>1210</v>
      </c>
      <c r="C68" s="1544">
        <v>1284.75</v>
      </c>
      <c r="D68" s="1544">
        <v>1310</v>
      </c>
      <c r="E68" s="1544">
        <v>1144.4</v>
      </c>
      <c r="F68" s="1544">
        <v>1270.5</v>
      </c>
      <c r="G68" s="1544">
        <v>1237.5</v>
      </c>
      <c r="H68" s="1544">
        <v>1180.85</v>
      </c>
      <c r="I68" s="1543">
        <f>D68/C68*100-100</f>
        <v>1.9653629110721909</v>
      </c>
      <c r="J68" s="1543">
        <f>E68/D68*100-100</f>
        <v>-12.641221374045799</v>
      </c>
      <c r="K68" s="1543">
        <f>G68/F68*100-100</f>
        <v>-2.597402597402592</v>
      </c>
      <c r="L68" s="1542">
        <f>H68/G68*100-100</f>
        <v>-4.577777777777783</v>
      </c>
    </row>
    <row r="69" ht="13.5" thickTop="1">
      <c r="B69" s="1540" t="s">
        <v>1209</v>
      </c>
    </row>
    <row r="70" ht="12.75">
      <c r="B70" s="1540" t="s">
        <v>1208</v>
      </c>
    </row>
    <row r="71" spans="2:8" ht="12.75">
      <c r="B71" s="1540" t="s">
        <v>1207</v>
      </c>
      <c r="C71" s="1541"/>
      <c r="D71" s="1541"/>
      <c r="E71" s="1541"/>
      <c r="F71" s="1541"/>
      <c r="G71" s="1541"/>
      <c r="H71" s="1541"/>
    </row>
    <row r="72" ht="12.75">
      <c r="B72" s="1540" t="s">
        <v>1206</v>
      </c>
    </row>
    <row r="74" spans="10:11" ht="12.75">
      <c r="J74" s="1196"/>
      <c r="K74" s="1196"/>
    </row>
    <row r="75" spans="10:11" ht="12.75">
      <c r="J75" s="1196"/>
      <c r="K75" s="1196"/>
    </row>
    <row r="76" spans="10:11" ht="12.75">
      <c r="J76" s="1196"/>
      <c r="K76" s="1196"/>
    </row>
    <row r="77" spans="10:11" ht="12.75">
      <c r="J77" s="1196"/>
      <c r="K77" s="1196"/>
    </row>
  </sheetData>
  <sheetProtection/>
  <mergeCells count="14">
    <mergeCell ref="B1:I1"/>
    <mergeCell ref="B2:I2"/>
    <mergeCell ref="B3:B4"/>
    <mergeCell ref="C3:C4"/>
    <mergeCell ref="D3:F3"/>
    <mergeCell ref="G3:I3"/>
    <mergeCell ref="B61:L61"/>
    <mergeCell ref="B62:L62"/>
    <mergeCell ref="B64:B65"/>
    <mergeCell ref="C64:E65"/>
    <mergeCell ref="F64:H65"/>
    <mergeCell ref="I64:L64"/>
    <mergeCell ref="I65:J65"/>
    <mergeCell ref="K65:L6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9">
      <selection activeCell="F41" sqref="F41:F45"/>
    </sheetView>
  </sheetViews>
  <sheetFormatPr defaultColWidth="9.140625" defaultRowHeight="17.25" customHeight="1"/>
  <cols>
    <col min="1" max="1" width="35.7109375" style="16" customWidth="1"/>
    <col min="2" max="2" width="12.00390625" style="16" bestFit="1" customWidth="1"/>
    <col min="3" max="3" width="10.7109375" style="16" customWidth="1"/>
    <col min="4" max="4" width="12.00390625" style="16" bestFit="1" customWidth="1"/>
    <col min="5" max="5" width="10.7109375" style="16" customWidth="1"/>
    <col min="6" max="6" width="11.140625" style="16" customWidth="1"/>
    <col min="7" max="8" width="10.7109375" style="16" customWidth="1"/>
    <col min="9" max="16384" width="9.140625" style="16" customWidth="1"/>
  </cols>
  <sheetData>
    <row r="1" spans="1:8" ht="17.25" customHeight="1">
      <c r="A1" s="1802" t="s">
        <v>866</v>
      </c>
      <c r="B1" s="1802"/>
      <c r="C1" s="1802"/>
      <c r="D1" s="1802"/>
      <c r="E1" s="1802"/>
      <c r="F1" s="1802"/>
      <c r="G1" s="1802"/>
      <c r="H1" s="1802"/>
    </row>
    <row r="2" spans="1:8" ht="17.25" customHeight="1">
      <c r="A2" s="1803" t="s">
        <v>0</v>
      </c>
      <c r="B2" s="1803"/>
      <c r="C2" s="1803"/>
      <c r="D2" s="1803"/>
      <c r="E2" s="1803"/>
      <c r="F2" s="1803"/>
      <c r="G2" s="1803"/>
      <c r="H2" s="1803"/>
    </row>
    <row r="3" spans="1:8" ht="17.25" customHeight="1">
      <c r="A3" s="1804" t="s">
        <v>94</v>
      </c>
      <c r="B3" s="1804"/>
      <c r="C3" s="1804"/>
      <c r="D3" s="1804"/>
      <c r="E3" s="1804"/>
      <c r="F3" s="1804"/>
      <c r="G3" s="1804"/>
      <c r="H3" s="1804"/>
    </row>
    <row r="4" spans="1:8" ht="17.25" customHeight="1">
      <c r="A4" s="1805" t="s">
        <v>144</v>
      </c>
      <c r="B4" s="1805"/>
      <c r="C4" s="1805"/>
      <c r="D4" s="1805"/>
      <c r="E4" s="1805"/>
      <c r="F4" s="1805"/>
      <c r="G4" s="1805"/>
      <c r="H4" s="1805"/>
    </row>
    <row r="5" spans="1:8" ht="12.75" customHeight="1" thickBot="1">
      <c r="A5" s="17"/>
      <c r="B5" s="1806"/>
      <c r="C5" s="1806"/>
      <c r="D5" s="1806"/>
      <c r="E5" s="17"/>
      <c r="F5" s="17"/>
      <c r="G5" s="1807" t="s">
        <v>1</v>
      </c>
      <c r="H5" s="1807"/>
    </row>
    <row r="6" spans="1:8" ht="17.25" customHeight="1" thickTop="1">
      <c r="A6" s="1790" t="s">
        <v>2</v>
      </c>
      <c r="B6" s="1792" t="s">
        <v>18</v>
      </c>
      <c r="C6" s="1793"/>
      <c r="D6" s="1793"/>
      <c r="E6" s="1793"/>
      <c r="F6" s="1793"/>
      <c r="G6" s="1794" t="s">
        <v>145</v>
      </c>
      <c r="H6" s="1795"/>
    </row>
    <row r="7" spans="1:8" ht="15.75">
      <c r="A7" s="1791"/>
      <c r="B7" s="1798" t="s">
        <v>19</v>
      </c>
      <c r="C7" s="1799"/>
      <c r="D7" s="1800" t="s">
        <v>23</v>
      </c>
      <c r="E7" s="1799"/>
      <c r="F7" s="18" t="s">
        <v>89</v>
      </c>
      <c r="G7" s="1796"/>
      <c r="H7" s="1797"/>
    </row>
    <row r="8" spans="1:8" ht="17.25" customHeight="1">
      <c r="A8" s="19"/>
      <c r="B8" s="20" t="s">
        <v>144</v>
      </c>
      <c r="C8" s="20" t="s">
        <v>91</v>
      </c>
      <c r="D8" s="20" t="str">
        <f>B8</f>
        <v>Three Months</v>
      </c>
      <c r="E8" s="20" t="s">
        <v>91</v>
      </c>
      <c r="F8" s="20" t="str">
        <f>D8</f>
        <v>Three Months</v>
      </c>
      <c r="G8" s="21" t="s">
        <v>23</v>
      </c>
      <c r="H8" s="22" t="s">
        <v>25</v>
      </c>
    </row>
    <row r="9" spans="1:8" ht="17.25" customHeight="1">
      <c r="A9" s="23" t="s">
        <v>31</v>
      </c>
      <c r="B9" s="24">
        <f>B10+B14+B18</f>
        <v>56971.9</v>
      </c>
      <c r="C9" s="24">
        <f>C10+C14+C18</f>
        <v>417327.5</v>
      </c>
      <c r="D9" s="24">
        <f>D10+D14+D18</f>
        <v>55242.7</v>
      </c>
      <c r="E9" s="24">
        <f>E10+E14+E18</f>
        <v>499956.1</v>
      </c>
      <c r="F9" s="24">
        <f>F10+F14+F18</f>
        <v>49395.100000000006</v>
      </c>
      <c r="G9" s="25">
        <f>((D9-B9)/B9)*100</f>
        <v>-3.035180501264666</v>
      </c>
      <c r="H9" s="26">
        <f>((F9-D9)/D9)*100</f>
        <v>-10.585290002117912</v>
      </c>
    </row>
    <row r="10" spans="1:8" s="28" customFormat="1" ht="17.25" customHeight="1">
      <c r="A10" s="23" t="s">
        <v>20</v>
      </c>
      <c r="B10" s="27">
        <v>54449.1</v>
      </c>
      <c r="C10" s="27">
        <v>296552.2</v>
      </c>
      <c r="D10" s="27">
        <v>52659.7</v>
      </c>
      <c r="E10" s="27">
        <v>328982.4</v>
      </c>
      <c r="F10" s="27">
        <v>41074.700000000004</v>
      </c>
      <c r="G10" s="25">
        <f aca="true" t="shared" si="0" ref="G10:G49">((D10-B10)/B10)*100</f>
        <v>-3.286372042880418</v>
      </c>
      <c r="H10" s="26">
        <f aca="true" t="shared" si="1" ref="H10:H49">((F10-D10)/D10)*100</f>
        <v>-21.999745535960123</v>
      </c>
    </row>
    <row r="11" spans="1:8" ht="17.25" customHeight="1">
      <c r="A11" s="29" t="s">
        <v>34</v>
      </c>
      <c r="B11" s="30">
        <v>50593</v>
      </c>
      <c r="C11" s="30">
        <v>268110.5</v>
      </c>
      <c r="D11" s="30">
        <v>50708.7</v>
      </c>
      <c r="E11" s="30">
        <v>304959.3</v>
      </c>
      <c r="F11" s="30">
        <v>39883.9</v>
      </c>
      <c r="G11" s="31">
        <f t="shared" si="0"/>
        <v>0.22868776312928088</v>
      </c>
      <c r="H11" s="32">
        <f t="shared" si="1"/>
        <v>-21.34702723595753</v>
      </c>
    </row>
    <row r="12" spans="1:8" ht="17.25" customHeight="1">
      <c r="A12" s="29" t="s">
        <v>32</v>
      </c>
      <c r="B12" s="30">
        <v>349.6</v>
      </c>
      <c r="C12" s="30">
        <v>4209.599999999999</v>
      </c>
      <c r="D12" s="30">
        <v>114.6</v>
      </c>
      <c r="E12" s="30">
        <v>3557.4</v>
      </c>
      <c r="F12" s="30">
        <v>258.9</v>
      </c>
      <c r="G12" s="31">
        <f t="shared" si="0"/>
        <v>-67.21967963386729</v>
      </c>
      <c r="H12" s="32">
        <f t="shared" si="1"/>
        <v>125.91623036649213</v>
      </c>
    </row>
    <row r="13" spans="1:8" ht="17.25" customHeight="1">
      <c r="A13" s="29" t="s">
        <v>33</v>
      </c>
      <c r="B13" s="30">
        <v>3506.5</v>
      </c>
      <c r="C13" s="30">
        <v>24232.1</v>
      </c>
      <c r="D13" s="30">
        <v>1836.4</v>
      </c>
      <c r="E13" s="30">
        <v>20465.7</v>
      </c>
      <c r="F13" s="30">
        <v>931.9</v>
      </c>
      <c r="G13" s="31">
        <f t="shared" si="0"/>
        <v>-47.62868957650078</v>
      </c>
      <c r="H13" s="32">
        <f t="shared" si="1"/>
        <v>-49.253975168808545</v>
      </c>
    </row>
    <row r="14" spans="1:8" s="28" customFormat="1" ht="17.25" customHeight="1">
      <c r="A14" s="23" t="s">
        <v>21</v>
      </c>
      <c r="B14" s="27">
        <v>2156.8999999999996</v>
      </c>
      <c r="C14" s="27">
        <v>61360</v>
      </c>
      <c r="D14" s="27">
        <v>1810.9</v>
      </c>
      <c r="E14" s="27">
        <v>77671.59999999999</v>
      </c>
      <c r="F14" s="27">
        <v>2871.3999999999996</v>
      </c>
      <c r="G14" s="25">
        <f t="shared" si="0"/>
        <v>-16.041541100653696</v>
      </c>
      <c r="H14" s="26">
        <f t="shared" si="1"/>
        <v>58.56204097410125</v>
      </c>
    </row>
    <row r="15" spans="1:8" ht="17.25" customHeight="1">
      <c r="A15" s="29" t="s">
        <v>34</v>
      </c>
      <c r="B15" s="30">
        <v>1789.6</v>
      </c>
      <c r="C15" s="30">
        <v>48804</v>
      </c>
      <c r="D15" s="30">
        <v>1485.3</v>
      </c>
      <c r="E15" s="30">
        <v>65947.7</v>
      </c>
      <c r="F15" s="30">
        <v>2388.7</v>
      </c>
      <c r="G15" s="31">
        <f t="shared" si="0"/>
        <v>-17.003799731783637</v>
      </c>
      <c r="H15" s="32">
        <f t="shared" si="1"/>
        <v>60.82272941493301</v>
      </c>
    </row>
    <row r="16" spans="1:8" ht="17.25" customHeight="1">
      <c r="A16" s="29" t="s">
        <v>32</v>
      </c>
      <c r="B16" s="30">
        <v>72.6</v>
      </c>
      <c r="C16" s="30">
        <v>5446.8</v>
      </c>
      <c r="D16" s="30">
        <v>235.7</v>
      </c>
      <c r="E16" s="30">
        <v>7540.9</v>
      </c>
      <c r="F16" s="30">
        <v>361.6</v>
      </c>
      <c r="G16" s="31">
        <f t="shared" si="0"/>
        <v>224.6556473829201</v>
      </c>
      <c r="H16" s="32">
        <f t="shared" si="1"/>
        <v>53.41535850657617</v>
      </c>
    </row>
    <row r="17" spans="1:8" ht="17.25" customHeight="1">
      <c r="A17" s="29" t="s">
        <v>33</v>
      </c>
      <c r="B17" s="30">
        <v>294.7</v>
      </c>
      <c r="C17" s="30">
        <v>7109.2</v>
      </c>
      <c r="D17" s="30">
        <v>89.9</v>
      </c>
      <c r="E17" s="30">
        <v>4183</v>
      </c>
      <c r="F17" s="30">
        <v>121.1</v>
      </c>
      <c r="G17" s="31">
        <f t="shared" si="0"/>
        <v>-69.49440108585001</v>
      </c>
      <c r="H17" s="32">
        <f t="shared" si="1"/>
        <v>34.7052280311457</v>
      </c>
    </row>
    <row r="18" spans="1:8" s="28" customFormat="1" ht="17.25" customHeight="1">
      <c r="A18" s="33" t="s">
        <v>22</v>
      </c>
      <c r="B18" s="27">
        <v>365.9</v>
      </c>
      <c r="C18" s="27">
        <v>59415.3</v>
      </c>
      <c r="D18" s="27">
        <v>772.1</v>
      </c>
      <c r="E18" s="27">
        <v>93302.1</v>
      </c>
      <c r="F18" s="27">
        <v>5449</v>
      </c>
      <c r="G18" s="31">
        <f t="shared" si="0"/>
        <v>111.01393823449033</v>
      </c>
      <c r="H18" s="32">
        <f t="shared" si="1"/>
        <v>605.7375987566377</v>
      </c>
    </row>
    <row r="19" spans="1:8" ht="17.25" customHeight="1">
      <c r="A19" s="29" t="s">
        <v>34</v>
      </c>
      <c r="B19" s="30">
        <v>365.9</v>
      </c>
      <c r="C19" s="170">
        <v>57937.4</v>
      </c>
      <c r="D19" s="30">
        <v>772.1</v>
      </c>
      <c r="E19" s="30">
        <v>87750.5</v>
      </c>
      <c r="F19" s="30">
        <v>5449</v>
      </c>
      <c r="G19" s="31">
        <f t="shared" si="0"/>
        <v>111.01393823449033</v>
      </c>
      <c r="H19" s="32">
        <f t="shared" si="1"/>
        <v>605.7375987566377</v>
      </c>
    </row>
    <row r="20" spans="1:8" ht="17.25" customHeight="1">
      <c r="A20" s="29" t="s">
        <v>32</v>
      </c>
      <c r="B20" s="30">
        <v>0</v>
      </c>
      <c r="C20" s="30">
        <v>319.3</v>
      </c>
      <c r="D20" s="30">
        <v>0</v>
      </c>
      <c r="E20" s="30">
        <v>4051.6</v>
      </c>
      <c r="F20" s="30">
        <v>0</v>
      </c>
      <c r="G20" s="25" t="s">
        <v>3</v>
      </c>
      <c r="H20" s="26" t="s">
        <v>3</v>
      </c>
    </row>
    <row r="21" spans="1:8" ht="17.25" customHeight="1">
      <c r="A21" s="34" t="s">
        <v>33</v>
      </c>
      <c r="B21" s="35">
        <v>0</v>
      </c>
      <c r="C21" s="35">
        <v>1158.6</v>
      </c>
      <c r="D21" s="35">
        <v>0</v>
      </c>
      <c r="E21" s="35">
        <v>1500</v>
      </c>
      <c r="F21" s="35">
        <v>0</v>
      </c>
      <c r="G21" s="1092" t="s">
        <v>3</v>
      </c>
      <c r="H21" s="36" t="s">
        <v>3</v>
      </c>
    </row>
    <row r="22" spans="1:8" s="40" customFormat="1" ht="18" customHeight="1">
      <c r="A22" s="37" t="s">
        <v>4</v>
      </c>
      <c r="B22" s="39">
        <f>B23+B24+B25</f>
        <v>136</v>
      </c>
      <c r="C22" s="39">
        <f>C23+C24+C25</f>
        <v>138.39999999999998</v>
      </c>
      <c r="D22" s="38">
        <v>0</v>
      </c>
      <c r="E22" s="38">
        <v>0</v>
      </c>
      <c r="F22" s="38">
        <v>0</v>
      </c>
      <c r="G22" s="25" t="s">
        <v>3</v>
      </c>
      <c r="H22" s="32" t="s">
        <v>3</v>
      </c>
    </row>
    <row r="23" spans="1:8" s="40" customFormat="1" ht="18" customHeight="1">
      <c r="A23" s="41" t="s">
        <v>5</v>
      </c>
      <c r="B23" s="30">
        <v>9.2</v>
      </c>
      <c r="C23" s="42">
        <v>9.200000000000001</v>
      </c>
      <c r="D23" s="43">
        <v>0</v>
      </c>
      <c r="E23" s="43">
        <v>0</v>
      </c>
      <c r="F23" s="43">
        <v>0</v>
      </c>
      <c r="G23" s="31" t="s">
        <v>3</v>
      </c>
      <c r="H23" s="44" t="s">
        <v>3</v>
      </c>
    </row>
    <row r="24" spans="1:8" s="40" customFormat="1" ht="18" customHeight="1">
      <c r="A24" s="41" t="s">
        <v>6</v>
      </c>
      <c r="B24" s="30">
        <v>126.8</v>
      </c>
      <c r="C24" s="42">
        <v>129.2</v>
      </c>
      <c r="D24" s="43">
        <v>0</v>
      </c>
      <c r="E24" s="43">
        <v>0</v>
      </c>
      <c r="F24" s="43">
        <v>0</v>
      </c>
      <c r="G24" s="31" t="s">
        <v>3</v>
      </c>
      <c r="H24" s="44" t="s">
        <v>3</v>
      </c>
    </row>
    <row r="25" spans="1:8" s="48" customFormat="1" ht="22.5" customHeight="1" thickBot="1">
      <c r="A25" s="45" t="s">
        <v>7</v>
      </c>
      <c r="B25" s="35">
        <v>0</v>
      </c>
      <c r="C25" s="42">
        <v>0</v>
      </c>
      <c r="D25" s="46">
        <v>0</v>
      </c>
      <c r="E25" s="46">
        <v>0</v>
      </c>
      <c r="F25" s="46">
        <v>0</v>
      </c>
      <c r="G25" s="31" t="s">
        <v>3</v>
      </c>
      <c r="H25" s="47" t="s">
        <v>3</v>
      </c>
    </row>
    <row r="26" spans="1:8" ht="17.25" customHeight="1" thickBot="1">
      <c r="A26" s="49" t="s">
        <v>8</v>
      </c>
      <c r="B26" s="50">
        <f>B9+B22</f>
        <v>57107.9</v>
      </c>
      <c r="C26" s="50">
        <f>C9+C22</f>
        <v>417465.9</v>
      </c>
      <c r="D26" s="50">
        <f>D9+D22</f>
        <v>55242.7</v>
      </c>
      <c r="E26" s="50">
        <f>E9+E22</f>
        <v>499956.1</v>
      </c>
      <c r="F26" s="50">
        <f>F9+F22</f>
        <v>49395.100000000006</v>
      </c>
      <c r="G26" s="51">
        <f t="shared" si="0"/>
        <v>-3.2660980354732083</v>
      </c>
      <c r="H26" s="52">
        <f t="shared" si="1"/>
        <v>-10.585290002117912</v>
      </c>
    </row>
    <row r="27" spans="1:8" ht="17.25" customHeight="1" thickBot="1">
      <c r="A27" s="49" t="s">
        <v>9</v>
      </c>
      <c r="B27" s="53">
        <f>B28+B31+B32+B33+B34+B35+B36</f>
        <v>89729.09999999999</v>
      </c>
      <c r="C27" s="53">
        <f>C28+C31+C32+C33+C34+C35+C36</f>
        <v>403715</v>
      </c>
      <c r="D27" s="53">
        <f>D28+D31+D32+D33+D34+D35+D36</f>
        <v>92678.59999999999</v>
      </c>
      <c r="E27" s="53">
        <f>E28+E31+E32+E33+E34+E35+E36</f>
        <v>461340.60000000003</v>
      </c>
      <c r="F27" s="53">
        <v>90077.59999999999</v>
      </c>
      <c r="G27" s="51">
        <f t="shared" si="0"/>
        <v>3.2871164427147943</v>
      </c>
      <c r="H27" s="52">
        <f t="shared" si="1"/>
        <v>-2.80647312324528</v>
      </c>
    </row>
    <row r="28" spans="1:8" ht="17.25" customHeight="1">
      <c r="A28" s="41" t="s">
        <v>10</v>
      </c>
      <c r="B28" s="66">
        <f>B29+B30</f>
        <v>85822.40000000001</v>
      </c>
      <c r="C28" s="66">
        <f>C29+C30</f>
        <v>393560.30000000005</v>
      </c>
      <c r="D28" s="66">
        <f>D29+D30</f>
        <v>87613.7</v>
      </c>
      <c r="E28" s="66">
        <f>E29+E30</f>
        <v>434793.60000000003</v>
      </c>
      <c r="F28" s="66">
        <f>F29+F30</f>
        <v>86014.6</v>
      </c>
      <c r="G28" s="25">
        <f t="shared" si="0"/>
        <v>2.0872173232163025</v>
      </c>
      <c r="H28" s="26">
        <f t="shared" si="1"/>
        <v>-1.8251711775669688</v>
      </c>
    </row>
    <row r="29" spans="1:8" ht="17.25" customHeight="1">
      <c r="A29" s="55" t="s">
        <v>24</v>
      </c>
      <c r="B29" s="56">
        <v>72432.6</v>
      </c>
      <c r="C29" s="57">
        <v>356619.60000000003</v>
      </c>
      <c r="D29" s="56">
        <v>84273.3</v>
      </c>
      <c r="E29" s="56">
        <v>405846.4</v>
      </c>
      <c r="F29" s="56">
        <v>75661.3</v>
      </c>
      <c r="G29" s="58">
        <f t="shared" si="0"/>
        <v>16.347197256483952</v>
      </c>
      <c r="H29" s="59">
        <f t="shared" si="1"/>
        <v>-10.219132275584318</v>
      </c>
    </row>
    <row r="30" spans="1:8" ht="17.25" customHeight="1">
      <c r="A30" s="55" t="s">
        <v>95</v>
      </c>
      <c r="B30" s="56">
        <v>13389.8</v>
      </c>
      <c r="C30" s="57">
        <v>36940.7</v>
      </c>
      <c r="D30" s="56">
        <v>3340.4</v>
      </c>
      <c r="E30" s="56">
        <v>28947.199999999993</v>
      </c>
      <c r="F30" s="56">
        <v>10353.300000000003</v>
      </c>
      <c r="G30" s="58">
        <f t="shared" si="0"/>
        <v>-75.05265201870081</v>
      </c>
      <c r="H30" s="59">
        <f t="shared" si="1"/>
        <v>209.94192312297938</v>
      </c>
    </row>
    <row r="31" spans="1:8" ht="17.25" customHeight="1">
      <c r="A31" s="41" t="s">
        <v>26</v>
      </c>
      <c r="B31" s="30">
        <v>2069.899999999999</v>
      </c>
      <c r="C31" s="42">
        <v>8084.4</v>
      </c>
      <c r="D31" s="30">
        <v>2580.3000000000015</v>
      </c>
      <c r="E31" s="30">
        <v>11145.699999999999</v>
      </c>
      <c r="F31" s="30">
        <v>2448.4000000000005</v>
      </c>
      <c r="G31" s="31">
        <f t="shared" si="0"/>
        <v>24.65819604811839</v>
      </c>
      <c r="H31" s="32">
        <f t="shared" si="1"/>
        <v>-5.111808704414251</v>
      </c>
    </row>
    <row r="32" spans="1:8" ht="17.25" customHeight="1">
      <c r="A32" s="41" t="s">
        <v>27</v>
      </c>
      <c r="B32" s="30">
        <v>-139.8</v>
      </c>
      <c r="C32" s="42">
        <v>-63.400000000000034</v>
      </c>
      <c r="D32" s="30">
        <v>-49.9</v>
      </c>
      <c r="E32" s="30">
        <v>-26.499999999999943</v>
      </c>
      <c r="F32" s="30">
        <v>23.69999999999999</v>
      </c>
      <c r="G32" s="31">
        <f t="shared" si="0"/>
        <v>-64.30615164520745</v>
      </c>
      <c r="H32" s="32">
        <f t="shared" si="1"/>
        <v>-147.4949899799599</v>
      </c>
    </row>
    <row r="33" spans="1:8" ht="17.25" customHeight="1">
      <c r="A33" s="41" t="s">
        <v>28</v>
      </c>
      <c r="B33" s="30">
        <v>684.5</v>
      </c>
      <c r="C33" s="42">
        <v>-44.7</v>
      </c>
      <c r="D33" s="30">
        <v>1259.4</v>
      </c>
      <c r="E33" s="30">
        <v>24.299999999999997</v>
      </c>
      <c r="F33" s="30">
        <v>1385.7</v>
      </c>
      <c r="G33" s="31">
        <f t="shared" si="0"/>
        <v>83.98831263696131</v>
      </c>
      <c r="H33" s="32">
        <f t="shared" si="1"/>
        <v>10.02858504049547</v>
      </c>
    </row>
    <row r="34" spans="1:8" ht="17.25" customHeight="1">
      <c r="A34" s="41" t="s">
        <v>29</v>
      </c>
      <c r="B34" s="30">
        <v>146.2</v>
      </c>
      <c r="C34" s="42">
        <v>136.60000000000002</v>
      </c>
      <c r="D34" s="30">
        <v>454.4</v>
      </c>
      <c r="E34" s="30">
        <v>268.19999999999993</v>
      </c>
      <c r="F34" s="30">
        <v>211.4000000000001</v>
      </c>
      <c r="G34" s="31">
        <f t="shared" si="0"/>
        <v>210.80711354309165</v>
      </c>
      <c r="H34" s="32">
        <f t="shared" si="1"/>
        <v>-53.477112676056315</v>
      </c>
    </row>
    <row r="35" spans="1:8" ht="17.25" customHeight="1">
      <c r="A35" s="41" t="s">
        <v>30</v>
      </c>
      <c r="B35" s="30"/>
      <c r="C35" s="1093">
        <v>0</v>
      </c>
      <c r="D35" s="30"/>
      <c r="E35" s="30">
        <v>10000</v>
      </c>
      <c r="F35" s="30">
        <v>0</v>
      </c>
      <c r="G35" s="31" t="s">
        <v>3</v>
      </c>
      <c r="H35" s="32" t="s">
        <v>3</v>
      </c>
    </row>
    <row r="36" spans="1:8" ht="17.25" customHeight="1" thickBot="1">
      <c r="A36" s="41" t="s">
        <v>96</v>
      </c>
      <c r="B36" s="60">
        <v>1145.9</v>
      </c>
      <c r="C36" s="61">
        <v>2041.7999999999993</v>
      </c>
      <c r="D36" s="60">
        <v>820.6999999999989</v>
      </c>
      <c r="E36" s="60">
        <v>5135.299999999999</v>
      </c>
      <c r="F36" s="60">
        <v>-6.200000000000728</v>
      </c>
      <c r="G36" s="31">
        <f t="shared" si="0"/>
        <v>-28.379439741687857</v>
      </c>
      <c r="H36" s="32">
        <f t="shared" si="1"/>
        <v>-100.75545266236148</v>
      </c>
    </row>
    <row r="37" spans="1:8" ht="17.25" customHeight="1" thickBot="1">
      <c r="A37" s="62" t="s">
        <v>11</v>
      </c>
      <c r="B37" s="53">
        <f>B27-B26</f>
        <v>32621.19999999999</v>
      </c>
      <c r="C37" s="53">
        <f>C27-C26</f>
        <v>-13750.900000000023</v>
      </c>
      <c r="D37" s="53">
        <f>D27-D26</f>
        <v>37435.899999999994</v>
      </c>
      <c r="E37" s="53">
        <f>E27-E26</f>
        <v>-38615.49999999994</v>
      </c>
      <c r="F37" s="53">
        <f>F27-F26</f>
        <v>40682.499999999985</v>
      </c>
      <c r="G37" s="51">
        <f t="shared" si="0"/>
        <v>14.759420254313163</v>
      </c>
      <c r="H37" s="52">
        <f t="shared" si="1"/>
        <v>8.672424063532576</v>
      </c>
    </row>
    <row r="38" spans="1:8" ht="17.25" customHeight="1" thickBot="1">
      <c r="A38" s="62" t="s">
        <v>12</v>
      </c>
      <c r="B38" s="64">
        <f>B39+B48+B49</f>
        <v>-32621.200000000008</v>
      </c>
      <c r="C38" s="64">
        <f>C39+C48+C49</f>
        <v>13750.904999999959</v>
      </c>
      <c r="D38" s="64">
        <f>D39+D48+D49</f>
        <v>-37435.9</v>
      </c>
      <c r="E38" s="64">
        <f>E39+E48+E49</f>
        <v>38615.499999999985</v>
      </c>
      <c r="F38" s="63">
        <v>-40682.50000000001</v>
      </c>
      <c r="G38" s="51">
        <f t="shared" si="0"/>
        <v>14.759420254313122</v>
      </c>
      <c r="H38" s="52">
        <f t="shared" si="1"/>
        <v>8.672424063532613</v>
      </c>
    </row>
    <row r="39" spans="1:8" ht="17.25" customHeight="1">
      <c r="A39" s="65" t="s">
        <v>97</v>
      </c>
      <c r="B39" s="66">
        <v>-33826.700000000004</v>
      </c>
      <c r="C39" s="54">
        <f>C40+C46+C47</f>
        <v>-1901.795000000042</v>
      </c>
      <c r="D39" s="54">
        <f>D40+D46+D47</f>
        <v>-39425.9</v>
      </c>
      <c r="E39" s="54">
        <f>E40+E46+E47</f>
        <v>24790.29999999999</v>
      </c>
      <c r="F39" s="66">
        <v>-43741.8</v>
      </c>
      <c r="G39" s="31">
        <f>((D39-B39)/B39)*100</f>
        <v>16.552604894949837</v>
      </c>
      <c r="H39" s="32">
        <f t="shared" si="1"/>
        <v>10.94686487816385</v>
      </c>
    </row>
    <row r="40" spans="1:8" ht="17.25" customHeight="1">
      <c r="A40" s="67" t="s">
        <v>98</v>
      </c>
      <c r="B40" s="30">
        <v>0</v>
      </c>
      <c r="C40" s="42">
        <v>19982.805</v>
      </c>
      <c r="D40" s="30">
        <v>0</v>
      </c>
      <c r="E40" s="30">
        <v>42423.1</v>
      </c>
      <c r="F40" s="30">
        <v>0</v>
      </c>
      <c r="G40" s="68" t="s">
        <v>3</v>
      </c>
      <c r="H40" s="32" t="s">
        <v>3</v>
      </c>
    </row>
    <row r="41" spans="1:8" ht="17.25" customHeight="1">
      <c r="A41" s="29" t="s">
        <v>99</v>
      </c>
      <c r="B41" s="66">
        <v>0</v>
      </c>
      <c r="C41" s="54">
        <v>10000</v>
      </c>
      <c r="D41" s="66">
        <v>0</v>
      </c>
      <c r="E41" s="66">
        <v>10000</v>
      </c>
      <c r="F41" s="66">
        <v>0</v>
      </c>
      <c r="G41" s="68" t="s">
        <v>3</v>
      </c>
      <c r="H41" s="32" t="s">
        <v>3</v>
      </c>
    </row>
    <row r="42" spans="1:8" ht="17.25" customHeight="1">
      <c r="A42" s="29" t="s">
        <v>100</v>
      </c>
      <c r="B42" s="66">
        <v>0</v>
      </c>
      <c r="C42" s="54">
        <v>9000</v>
      </c>
      <c r="D42" s="66">
        <v>0</v>
      </c>
      <c r="E42" s="66">
        <v>30000</v>
      </c>
      <c r="F42" s="66">
        <v>0</v>
      </c>
      <c r="G42" s="68" t="s">
        <v>3</v>
      </c>
      <c r="H42" s="32" t="s">
        <v>3</v>
      </c>
    </row>
    <row r="43" spans="1:8" ht="18.75" customHeight="1">
      <c r="A43" s="29" t="s">
        <v>101</v>
      </c>
      <c r="B43" s="66">
        <v>0</v>
      </c>
      <c r="C43" s="54">
        <v>906.4</v>
      </c>
      <c r="D43" s="66">
        <v>0</v>
      </c>
      <c r="E43" s="66">
        <v>0</v>
      </c>
      <c r="F43" s="66">
        <v>0</v>
      </c>
      <c r="G43" s="68" t="s">
        <v>3</v>
      </c>
      <c r="H43" s="32" t="s">
        <v>3</v>
      </c>
    </row>
    <row r="44" spans="1:8" ht="17.25" customHeight="1">
      <c r="A44" s="29" t="s">
        <v>102</v>
      </c>
      <c r="B44" s="66">
        <v>0</v>
      </c>
      <c r="C44" s="54">
        <v>0</v>
      </c>
      <c r="D44" s="66">
        <v>0</v>
      </c>
      <c r="E44" s="66">
        <v>2339.4</v>
      </c>
      <c r="F44" s="66">
        <v>0</v>
      </c>
      <c r="G44" s="68" t="s">
        <v>3</v>
      </c>
      <c r="H44" s="32" t="s">
        <v>3</v>
      </c>
    </row>
    <row r="45" spans="1:8" ht="17.25" customHeight="1">
      <c r="A45" s="29" t="s">
        <v>103</v>
      </c>
      <c r="B45" s="69">
        <v>0</v>
      </c>
      <c r="C45" s="70">
        <v>76.405</v>
      </c>
      <c r="D45" s="71">
        <v>0</v>
      </c>
      <c r="E45" s="71">
        <v>83.7</v>
      </c>
      <c r="F45" s="66">
        <v>0</v>
      </c>
      <c r="G45" s="68" t="s">
        <v>3</v>
      </c>
      <c r="H45" s="32" t="s">
        <v>3</v>
      </c>
    </row>
    <row r="46" spans="1:8" ht="17.25" customHeight="1">
      <c r="A46" s="67" t="s">
        <v>104</v>
      </c>
      <c r="B46" s="66">
        <v>-34089.4</v>
      </c>
      <c r="C46" s="54">
        <v>-23316.300000000043</v>
      </c>
      <c r="D46" s="66">
        <v>-39381.9</v>
      </c>
      <c r="E46" s="66">
        <v>-17577.30000000001</v>
      </c>
      <c r="F46" s="66">
        <v>-43539.5</v>
      </c>
      <c r="G46" s="72">
        <f t="shared" si="0"/>
        <v>15.525353922333629</v>
      </c>
      <c r="H46" s="32">
        <f t="shared" si="1"/>
        <v>10.557134114910653</v>
      </c>
    </row>
    <row r="47" spans="1:8" ht="17.25" customHeight="1">
      <c r="A47" s="73" t="s">
        <v>105</v>
      </c>
      <c r="B47" s="66">
        <v>262.7</v>
      </c>
      <c r="C47" s="54">
        <v>1431.7000000000007</v>
      </c>
      <c r="D47" s="66">
        <v>-44</v>
      </c>
      <c r="E47" s="66">
        <v>-55.5</v>
      </c>
      <c r="F47" s="66">
        <v>-202.3</v>
      </c>
      <c r="G47" s="72">
        <f t="shared" si="0"/>
        <v>-116.74914350970688</v>
      </c>
      <c r="H47" s="32">
        <f t="shared" si="1"/>
        <v>359.7727272727273</v>
      </c>
    </row>
    <row r="48" spans="1:8" ht="17.25" customHeight="1">
      <c r="A48" s="65" t="s">
        <v>106</v>
      </c>
      <c r="B48" s="66">
        <v>17.7</v>
      </c>
      <c r="C48" s="54">
        <v>569.8</v>
      </c>
      <c r="D48" s="66">
        <v>0</v>
      </c>
      <c r="E48" s="66">
        <v>11224.099999999999</v>
      </c>
      <c r="F48" s="66">
        <v>61.7</v>
      </c>
      <c r="G48" s="72" t="s">
        <v>3</v>
      </c>
      <c r="H48" s="32" t="s">
        <v>3</v>
      </c>
    </row>
    <row r="49" spans="1:8" s="79" customFormat="1" ht="17.25" customHeight="1" thickBot="1">
      <c r="A49" s="145" t="s">
        <v>107</v>
      </c>
      <c r="B49" s="146">
        <v>1187.8</v>
      </c>
      <c r="C49" s="74">
        <v>15082.900000000001</v>
      </c>
      <c r="D49" s="146">
        <v>1990</v>
      </c>
      <c r="E49" s="146">
        <v>2601.0999999999995</v>
      </c>
      <c r="F49" s="146">
        <v>2997.5999999999995</v>
      </c>
      <c r="G49" s="147">
        <f t="shared" si="0"/>
        <v>67.53662232699108</v>
      </c>
      <c r="H49" s="148">
        <f t="shared" si="1"/>
        <v>50.633165829145696</v>
      </c>
    </row>
    <row r="50" spans="2:8" s="79" customFormat="1" ht="12" customHeight="1" hidden="1" thickTop="1">
      <c r="B50" s="79">
        <v>-34089.4</v>
      </c>
      <c r="D50" s="79">
        <v>-39381.9</v>
      </c>
      <c r="F50" s="79">
        <v>-43539.5</v>
      </c>
      <c r="G50" s="77"/>
      <c r="H50" s="78"/>
    </row>
    <row r="51" spans="1:8" s="79" customFormat="1" ht="17.25" customHeight="1" hidden="1">
      <c r="A51" s="75" t="s">
        <v>108</v>
      </c>
      <c r="B51" s="76">
        <v>262.7</v>
      </c>
      <c r="C51" s="76"/>
      <c r="D51" s="76">
        <v>-44</v>
      </c>
      <c r="E51" s="76"/>
      <c r="F51" s="76">
        <v>-202.3</v>
      </c>
      <c r="G51" s="77"/>
      <c r="H51" s="78"/>
    </row>
    <row r="52" spans="1:8" s="79" customFormat="1" ht="17.25" customHeight="1" hidden="1">
      <c r="A52" s="80" t="s">
        <v>109</v>
      </c>
      <c r="B52" s="76">
        <v>17.7</v>
      </c>
      <c r="C52" s="76"/>
      <c r="D52" s="76">
        <v>0</v>
      </c>
      <c r="E52" s="76"/>
      <c r="F52" s="76">
        <v>61.7</v>
      </c>
      <c r="G52" s="77"/>
      <c r="H52" s="78"/>
    </row>
    <row r="53" spans="1:8" s="79" customFormat="1" ht="17.25" customHeight="1" hidden="1">
      <c r="A53" s="80" t="s">
        <v>110</v>
      </c>
      <c r="B53" s="76">
        <v>1187.8</v>
      </c>
      <c r="C53" s="76"/>
      <c r="D53" s="76">
        <v>1990</v>
      </c>
      <c r="E53" s="76"/>
      <c r="F53" s="76">
        <v>2997.5999999999995</v>
      </c>
      <c r="G53" s="77"/>
      <c r="H53" s="78"/>
    </row>
    <row r="54" spans="1:8" ht="48.75" customHeight="1" thickTop="1">
      <c r="A54" s="1801" t="s">
        <v>865</v>
      </c>
      <c r="B54" s="1801"/>
      <c r="C54" s="1801"/>
      <c r="D54" s="1801"/>
      <c r="E54" s="1801"/>
      <c r="F54" s="1801"/>
      <c r="G54" s="1801"/>
      <c r="H54" s="1801"/>
    </row>
    <row r="55" spans="1:8" ht="19.5" customHeight="1">
      <c r="A55" s="1786" t="s">
        <v>13</v>
      </c>
      <c r="B55" s="1786"/>
      <c r="C55" s="1786"/>
      <c r="D55" s="1786"/>
      <c r="E55" s="1786"/>
      <c r="F55" s="1786"/>
      <c r="G55" s="1786"/>
      <c r="H55" s="1786"/>
    </row>
    <row r="56" spans="1:8" ht="17.25" customHeight="1">
      <c r="A56" s="1787" t="s">
        <v>14</v>
      </c>
      <c r="B56" s="1787"/>
      <c r="C56" s="1787"/>
      <c r="D56" s="1787"/>
      <c r="E56" s="1787"/>
      <c r="F56" s="1787"/>
      <c r="G56" s="1787"/>
      <c r="H56" s="1787"/>
    </row>
    <row r="57" spans="1:8" ht="17.25" customHeight="1">
      <c r="A57" s="1788" t="s">
        <v>15</v>
      </c>
      <c r="B57" s="1788"/>
      <c r="C57" s="1788"/>
      <c r="D57" s="1788"/>
      <c r="E57" s="1788"/>
      <c r="F57" s="1788"/>
      <c r="G57" s="1788"/>
      <c r="H57" s="1788"/>
    </row>
    <row r="58" spans="1:8" ht="17.25" customHeight="1">
      <c r="A58" s="1789" t="s">
        <v>16</v>
      </c>
      <c r="B58" s="1789"/>
      <c r="C58" s="1789"/>
      <c r="D58" s="1789"/>
      <c r="E58" s="1789"/>
      <c r="F58" s="1789"/>
      <c r="G58" s="1789"/>
      <c r="H58" s="1789"/>
    </row>
  </sheetData>
  <sheetProtection/>
  <mergeCells count="16">
    <mergeCell ref="A1:H1"/>
    <mergeCell ref="A2:H2"/>
    <mergeCell ref="A3:H3"/>
    <mergeCell ref="A4:H4"/>
    <mergeCell ref="B5:D5"/>
    <mergeCell ref="G5:H5"/>
    <mergeCell ref="A55:H55"/>
    <mergeCell ref="A56:H56"/>
    <mergeCell ref="A57:H57"/>
    <mergeCell ref="A58:H58"/>
    <mergeCell ref="A6:A7"/>
    <mergeCell ref="B6:F6"/>
    <mergeCell ref="G6:H7"/>
    <mergeCell ref="B7:C7"/>
    <mergeCell ref="D7:E7"/>
    <mergeCell ref="A54:H54"/>
  </mergeCells>
  <printOptions horizontalCentered="1"/>
  <pageMargins left="1.27" right="0.7" top="0.47" bottom="0.3" header="0.3" footer="0.3"/>
  <pageSetup fitToHeight="1" fitToWidth="1"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12" customWidth="1"/>
    <col min="2" max="2" width="11.7109375" style="12" customWidth="1"/>
    <col min="3" max="3" width="12.7109375" style="12" bestFit="1" customWidth="1"/>
    <col min="4" max="4" width="11.28125" style="12" bestFit="1" customWidth="1"/>
    <col min="5" max="5" width="12.8515625" style="12" bestFit="1" customWidth="1"/>
    <col min="6" max="6" width="11.421875" style="12" bestFit="1" customWidth="1"/>
    <col min="7" max="10" width="9.421875" style="12" bestFit="1" customWidth="1"/>
    <col min="11" max="16384" width="9.140625" style="12" customWidth="1"/>
  </cols>
  <sheetData>
    <row r="1" spans="1:10" ht="12.75">
      <c r="A1" s="1715" t="s">
        <v>149</v>
      </c>
      <c r="B1" s="1715"/>
      <c r="C1" s="1715"/>
      <c r="D1" s="1715"/>
      <c r="E1" s="1715"/>
      <c r="F1" s="1715"/>
      <c r="G1" s="1715"/>
      <c r="H1" s="1715"/>
      <c r="I1" s="1715"/>
      <c r="J1" s="1715"/>
    </row>
    <row r="2" spans="1:10" ht="15.75">
      <c r="A2" s="1763" t="s">
        <v>61</v>
      </c>
      <c r="B2" s="1763"/>
      <c r="C2" s="1763"/>
      <c r="D2" s="1763"/>
      <c r="E2" s="1763"/>
      <c r="F2" s="1763"/>
      <c r="G2" s="1763"/>
      <c r="H2" s="1763"/>
      <c r="I2" s="1763"/>
      <c r="J2" s="1763"/>
    </row>
    <row r="3" spans="1:10" ht="12.75">
      <c r="A3" s="1809" t="s">
        <v>150</v>
      </c>
      <c r="B3" s="1809"/>
      <c r="C3" s="1809"/>
      <c r="D3" s="1809"/>
      <c r="E3" s="1809"/>
      <c r="F3" s="1809"/>
      <c r="G3" s="1809"/>
      <c r="H3" s="1809"/>
      <c r="I3" s="1809"/>
      <c r="J3" s="1809"/>
    </row>
    <row r="4" spans="1:10" ht="13.5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3.5">
      <c r="A5" s="1810"/>
      <c r="B5" s="1812" t="s">
        <v>111</v>
      </c>
      <c r="C5" s="1813"/>
      <c r="D5" s="1813"/>
      <c r="E5" s="1813"/>
      <c r="F5" s="1814"/>
      <c r="G5" s="1815" t="s">
        <v>151</v>
      </c>
      <c r="H5" s="1816"/>
      <c r="I5" s="1815" t="s">
        <v>152</v>
      </c>
      <c r="J5" s="1819"/>
    </row>
    <row r="6" spans="1:10" ht="13.5">
      <c r="A6" s="1811"/>
      <c r="B6" s="1821" t="s">
        <v>19</v>
      </c>
      <c r="C6" s="1822"/>
      <c r="D6" s="1821" t="s">
        <v>23</v>
      </c>
      <c r="E6" s="1822"/>
      <c r="F6" s="152" t="s">
        <v>112</v>
      </c>
      <c r="G6" s="1817"/>
      <c r="H6" s="1818"/>
      <c r="I6" s="1817"/>
      <c r="J6" s="1820"/>
    </row>
    <row r="7" spans="1:10" ht="13.5">
      <c r="A7" s="1811"/>
      <c r="B7" s="81" t="s">
        <v>150</v>
      </c>
      <c r="C7" s="82" t="s">
        <v>90</v>
      </c>
      <c r="D7" s="83" t="str">
        <f>B7</f>
        <v>Three months</v>
      </c>
      <c r="E7" s="82" t="s">
        <v>90</v>
      </c>
      <c r="F7" s="84" t="str">
        <f>B7</f>
        <v>Three months</v>
      </c>
      <c r="G7" s="152" t="s">
        <v>23</v>
      </c>
      <c r="H7" s="153" t="s">
        <v>25</v>
      </c>
      <c r="I7" s="152" t="s">
        <v>23</v>
      </c>
      <c r="J7" s="154" t="s">
        <v>25</v>
      </c>
    </row>
    <row r="8" spans="1:10" ht="19.5" customHeight="1">
      <c r="A8" s="155" t="s">
        <v>113</v>
      </c>
      <c r="B8" s="85">
        <v>23637.6</v>
      </c>
      <c r="C8" s="85">
        <v>100966.88</v>
      </c>
      <c r="D8" s="86">
        <f>+'[2]Source'!E14/1000</f>
        <v>28213.284</v>
      </c>
      <c r="E8" s="86">
        <v>112377.395</v>
      </c>
      <c r="F8" s="86">
        <f>+'[2]Source'!I14/1000</f>
        <v>23582.775</v>
      </c>
      <c r="G8" s="87">
        <f>(D8-B8)/B8*100</f>
        <v>19.35765052289573</v>
      </c>
      <c r="H8" s="87">
        <f>(F8-D8)/D8*100</f>
        <v>-16.412513339460936</v>
      </c>
      <c r="I8" s="88">
        <f>D8/D$18%</f>
        <v>33.47831875576251</v>
      </c>
      <c r="J8" s="156">
        <f>F8/F$18%</f>
        <v>31.16887365139114</v>
      </c>
    </row>
    <row r="9" spans="1:10" ht="19.5" customHeight="1">
      <c r="A9" s="157" t="s">
        <v>114</v>
      </c>
      <c r="B9" s="89">
        <v>15038.5</v>
      </c>
      <c r="C9" s="89">
        <v>77927.541</v>
      </c>
      <c r="D9" s="90">
        <f>+'[2]Source'!E9/1000</f>
        <v>18595.2</v>
      </c>
      <c r="E9" s="158">
        <v>74671.022</v>
      </c>
      <c r="F9" s="90">
        <f>+'[2]Source'!I9/1000</f>
        <v>13629.565</v>
      </c>
      <c r="G9" s="159">
        <f aca="true" t="shared" si="0" ref="G9:G17">(D9-B9)/B9*100</f>
        <v>23.65063004953952</v>
      </c>
      <c r="H9" s="91">
        <f>(F9-D9)/D9*100</f>
        <v>-26.703853682670797</v>
      </c>
      <c r="I9" s="92">
        <f aca="true" t="shared" si="1" ref="I9:I18">D9/D$18%</f>
        <v>22.065351659422383</v>
      </c>
      <c r="J9" s="160">
        <f>F9/F$18%</f>
        <v>18.013918608324207</v>
      </c>
    </row>
    <row r="10" spans="1:10" ht="19.5" customHeight="1">
      <c r="A10" s="157" t="s">
        <v>115</v>
      </c>
      <c r="B10" s="89">
        <v>9188.3</v>
      </c>
      <c r="C10" s="89">
        <v>67882.009</v>
      </c>
      <c r="D10" s="90">
        <f>+'[2]Source'!E22/1000</f>
        <v>10420.201</v>
      </c>
      <c r="E10" s="158">
        <v>88459.09</v>
      </c>
      <c r="F10" s="90">
        <f>+'[2]Source'!I22/1000</f>
        <v>14856.751</v>
      </c>
      <c r="G10" s="159">
        <f t="shared" si="0"/>
        <v>13.407278821980126</v>
      </c>
      <c r="H10" s="91">
        <f aca="true" t="shared" si="2" ref="H10:H18">(F10-D10)/D10*100</f>
        <v>42.576433986254216</v>
      </c>
      <c r="I10" s="92">
        <f t="shared" si="1"/>
        <v>12.36477152312773</v>
      </c>
      <c r="J10" s="160">
        <f aca="true" t="shared" si="3" ref="J10:J18">F10/F$18%</f>
        <v>19.635865363138095</v>
      </c>
    </row>
    <row r="11" spans="1:10" ht="19.5" customHeight="1">
      <c r="A11" s="157" t="s">
        <v>116</v>
      </c>
      <c r="B11" s="89">
        <v>10395.6</v>
      </c>
      <c r="C11" s="89">
        <v>45395.355</v>
      </c>
      <c r="D11" s="90">
        <f>+'[2]Source'!E17/1000</f>
        <v>13034.917</v>
      </c>
      <c r="E11" s="158">
        <v>53524.95</v>
      </c>
      <c r="F11" s="90">
        <f>+'[2]Source'!I17/1000</f>
        <v>10215.562</v>
      </c>
      <c r="G11" s="159">
        <f t="shared" si="0"/>
        <v>25.38878948786024</v>
      </c>
      <c r="H11" s="91">
        <f t="shared" si="2"/>
        <v>-21.629251647708994</v>
      </c>
      <c r="I11" s="92">
        <f t="shared" si="1"/>
        <v>15.467433932218155</v>
      </c>
      <c r="J11" s="160">
        <f>F11/F$18%</f>
        <v>13.501700340861182</v>
      </c>
    </row>
    <row r="12" spans="1:10" ht="19.5" customHeight="1">
      <c r="A12" s="157" t="s">
        <v>117</v>
      </c>
      <c r="B12" s="89">
        <v>1335.9</v>
      </c>
      <c r="C12" s="89">
        <v>7813.653</v>
      </c>
      <c r="D12" s="90">
        <f>+'[2]Source'!E26/1000</f>
        <v>1447.794</v>
      </c>
      <c r="E12" s="158">
        <v>10650</v>
      </c>
      <c r="F12" s="90">
        <f>+'[2]Source'!I26/1000</f>
        <v>1314.8</v>
      </c>
      <c r="G12" s="159">
        <f>(D12-B12)/B12*100</f>
        <v>8.37592634179205</v>
      </c>
      <c r="H12" s="91">
        <f t="shared" si="2"/>
        <v>-9.18597535284717</v>
      </c>
      <c r="I12" s="92">
        <f t="shared" si="1"/>
        <v>1.7179747322105583</v>
      </c>
      <c r="J12" s="160">
        <f t="shared" si="3"/>
        <v>1.7377443950870528</v>
      </c>
    </row>
    <row r="13" spans="1:10" ht="19.5" customHeight="1">
      <c r="A13" s="157" t="s">
        <v>118</v>
      </c>
      <c r="B13" s="89">
        <v>1482.2</v>
      </c>
      <c r="C13" s="89">
        <v>4090</v>
      </c>
      <c r="D13" s="90">
        <f>+'[2]Source'!E27/1000</f>
        <v>1790.057</v>
      </c>
      <c r="E13" s="158">
        <v>6217.373</v>
      </c>
      <c r="F13" s="90">
        <f>+'[2]Source'!I27/1000</f>
        <v>1112.043</v>
      </c>
      <c r="G13" s="159">
        <f t="shared" si="0"/>
        <v>20.770273917150178</v>
      </c>
      <c r="H13" s="91">
        <f t="shared" si="2"/>
        <v>-37.87667096634353</v>
      </c>
      <c r="I13" s="92">
        <f t="shared" si="1"/>
        <v>2.124109296776085</v>
      </c>
      <c r="J13" s="160">
        <f>F13/F$18%</f>
        <v>1.4697645956387217</v>
      </c>
    </row>
    <row r="14" spans="1:10" ht="19.5" customHeight="1">
      <c r="A14" s="157" t="s">
        <v>119</v>
      </c>
      <c r="B14" s="93">
        <v>102.7</v>
      </c>
      <c r="C14" s="93">
        <v>434.906</v>
      </c>
      <c r="D14" s="93">
        <f>+'[2]Source'!E21/1000</f>
        <v>108.638</v>
      </c>
      <c r="E14" s="161">
        <v>461.616</v>
      </c>
      <c r="F14" s="90">
        <f>+'[2]Source'!I21/1000</f>
        <v>130.647</v>
      </c>
      <c r="G14" s="159">
        <f t="shared" si="0"/>
        <v>5.781888997078872</v>
      </c>
      <c r="H14" s="91">
        <f t="shared" si="2"/>
        <v>20.259025387065286</v>
      </c>
      <c r="I14" s="92">
        <f t="shared" si="1"/>
        <v>0.12891152951171964</v>
      </c>
      <c r="J14" s="160">
        <f t="shared" si="3"/>
        <v>0.17267348036578808</v>
      </c>
    </row>
    <row r="15" spans="1:10" ht="19.5" customHeight="1">
      <c r="A15" s="157" t="s">
        <v>120</v>
      </c>
      <c r="B15" s="93">
        <v>135.2</v>
      </c>
      <c r="C15" s="93">
        <v>440.533</v>
      </c>
      <c r="D15" s="93">
        <f>+'[2]Source'!E20/1000</f>
        <v>167.161</v>
      </c>
      <c r="E15" s="161">
        <v>562.917</v>
      </c>
      <c r="F15" s="90">
        <f>+'[2]Source'!I20/1000</f>
        <v>187.099</v>
      </c>
      <c r="G15" s="159">
        <f t="shared" si="0"/>
        <v>23.639792899408295</v>
      </c>
      <c r="H15" s="91">
        <f t="shared" si="2"/>
        <v>11.927423262603112</v>
      </c>
      <c r="I15" s="92">
        <f t="shared" si="1"/>
        <v>0.19835582562923254</v>
      </c>
      <c r="J15" s="160">
        <f t="shared" si="3"/>
        <v>0.24728493959263195</v>
      </c>
    </row>
    <row r="16" spans="1:10" ht="19.5" customHeight="1">
      <c r="A16" s="157" t="s">
        <v>121</v>
      </c>
      <c r="B16" s="93">
        <v>1672.5</v>
      </c>
      <c r="C16" s="93">
        <v>6850.123</v>
      </c>
      <c r="D16" s="93">
        <f>+'[2]Source'!E28/1000</f>
        <v>884.548</v>
      </c>
      <c r="E16" s="161">
        <v>11016.301</v>
      </c>
      <c r="F16" s="90">
        <f>+'[2]Source'!I28/1000</f>
        <v>666.858</v>
      </c>
      <c r="G16" s="159">
        <f t="shared" si="0"/>
        <v>-47.11222720478326</v>
      </c>
      <c r="H16" s="91">
        <f>(F16-D16)/D16*100</f>
        <v>-24.610309446180427</v>
      </c>
      <c r="I16" s="92">
        <f t="shared" si="1"/>
        <v>1.049618325139754</v>
      </c>
      <c r="J16" s="160">
        <f>F16/F$18%</f>
        <v>0.881372643610406</v>
      </c>
    </row>
    <row r="17" spans="1:10" ht="19.5" customHeight="1">
      <c r="A17" s="157" t="s">
        <v>122</v>
      </c>
      <c r="B17" s="89">
        <v>9444</v>
      </c>
      <c r="C17" s="89">
        <v>45045</v>
      </c>
      <c r="D17" s="90">
        <f>+'[2]Source'!E30/1000</f>
        <v>9611.5</v>
      </c>
      <c r="E17" s="90">
        <v>45093.2</v>
      </c>
      <c r="F17" s="90">
        <f>+'[2]Source'!I30/1000</f>
        <v>9965.2</v>
      </c>
      <c r="G17" s="91">
        <f t="shared" si="0"/>
        <v>1.7736128759000422</v>
      </c>
      <c r="H17" s="91">
        <f>(F17-D17)/D17*100</f>
        <v>3.6799667065494535</v>
      </c>
      <c r="I17" s="92">
        <f t="shared" si="1"/>
        <v>11.405154420201892</v>
      </c>
      <c r="J17" s="160">
        <f t="shared" si="3"/>
        <v>13.170801981990797</v>
      </c>
    </row>
    <row r="18" spans="1:10" ht="19.5" customHeight="1" thickBot="1">
      <c r="A18" s="162" t="s">
        <v>123</v>
      </c>
      <c r="B18" s="163">
        <f>SUM(B8:B17)</f>
        <v>72432.49999999999</v>
      </c>
      <c r="C18" s="163">
        <v>356846</v>
      </c>
      <c r="D18" s="164">
        <f>SUM(D8:D17)</f>
        <v>84273.29999999999</v>
      </c>
      <c r="E18" s="164">
        <v>403033.864</v>
      </c>
      <c r="F18" s="164">
        <f>SUM(F8:F17)</f>
        <v>75661.29999999999</v>
      </c>
      <c r="G18" s="91">
        <f>(D18-B18)/B18*100</f>
        <v>16.34735788492735</v>
      </c>
      <c r="H18" s="91">
        <f t="shared" si="2"/>
        <v>-10.219132275584322</v>
      </c>
      <c r="I18" s="92">
        <f t="shared" si="1"/>
        <v>100</v>
      </c>
      <c r="J18" s="160">
        <f t="shared" si="3"/>
        <v>100.00000000000001</v>
      </c>
    </row>
    <row r="19" spans="1:10" ht="12.75">
      <c r="A19" s="165"/>
      <c r="B19" s="166"/>
      <c r="C19" s="166"/>
      <c r="D19" s="167"/>
      <c r="E19" s="167"/>
      <c r="F19" s="167"/>
      <c r="G19" s="168"/>
      <c r="H19" s="168"/>
      <c r="I19" s="169"/>
      <c r="J19" s="169"/>
    </row>
    <row r="20" spans="1:10" ht="29.25" customHeight="1">
      <c r="A20" s="1808" t="s">
        <v>124</v>
      </c>
      <c r="B20" s="1808"/>
      <c r="C20" s="1808"/>
      <c r="D20" s="1808"/>
      <c r="E20" s="1808"/>
      <c r="F20" s="1808"/>
      <c r="G20" s="1808"/>
      <c r="H20" s="1808"/>
      <c r="I20" s="1808"/>
      <c r="J20" s="1808"/>
    </row>
    <row r="21" spans="1:10" ht="15.75">
      <c r="A21" s="13" t="s">
        <v>125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5.75">
      <c r="A22" s="13" t="s">
        <v>126</v>
      </c>
      <c r="B22" s="94"/>
      <c r="C22" s="94"/>
      <c r="D22" s="94"/>
      <c r="E22" s="94"/>
      <c r="F22" s="94"/>
      <c r="G22" s="95"/>
      <c r="H22" s="94"/>
      <c r="I22" s="94"/>
      <c r="J22" s="94"/>
    </row>
  </sheetData>
  <sheetProtection/>
  <mergeCells count="10">
    <mergeCell ref="A20:J20"/>
    <mergeCell ref="A1:J1"/>
    <mergeCell ref="A2:J2"/>
    <mergeCell ref="A3:J3"/>
    <mergeCell ref="A5:A7"/>
    <mergeCell ref="B5:F5"/>
    <mergeCell ref="G5:H6"/>
    <mergeCell ref="I5:J6"/>
    <mergeCell ref="B6:C6"/>
    <mergeCell ref="D6:E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7">
      <selection activeCell="J40" sqref="J40"/>
    </sheetView>
  </sheetViews>
  <sheetFormatPr defaultColWidth="9.140625" defaultRowHeight="15"/>
  <cols>
    <col min="1" max="1" width="5.421875" style="12" bestFit="1" customWidth="1"/>
    <col min="2" max="2" width="34.57421875" style="12" customWidth="1"/>
    <col min="3" max="3" width="11.7109375" style="140" customWidth="1"/>
    <col min="4" max="5" width="10.00390625" style="141" customWidth="1"/>
    <col min="6" max="6" width="11.57421875" style="140" bestFit="1" customWidth="1"/>
    <col min="7" max="7" width="9.421875" style="12" customWidth="1"/>
    <col min="8" max="8" width="8.8515625" style="12" customWidth="1"/>
    <col min="9" max="9" width="10.00390625" style="142" customWidth="1"/>
    <col min="10" max="16384" width="9.140625" style="12" customWidth="1"/>
  </cols>
  <sheetData>
    <row r="1" spans="1:9" ht="12.75">
      <c r="A1" s="1823" t="s">
        <v>867</v>
      </c>
      <c r="B1" s="1823"/>
      <c r="C1" s="1823"/>
      <c r="D1" s="1823"/>
      <c r="E1" s="1823"/>
      <c r="F1" s="1823"/>
      <c r="G1" s="1823"/>
      <c r="H1" s="1823"/>
      <c r="I1" s="96"/>
    </row>
    <row r="2" spans="1:9" ht="15.75">
      <c r="A2" s="1824" t="s">
        <v>62</v>
      </c>
      <c r="B2" s="1824"/>
      <c r="C2" s="1824"/>
      <c r="D2" s="1824"/>
      <c r="E2" s="1824"/>
      <c r="F2" s="1824"/>
      <c r="G2" s="1824"/>
      <c r="H2" s="1824"/>
      <c r="I2" s="97"/>
    </row>
    <row r="3" spans="1:9" ht="15.75">
      <c r="A3" s="1824"/>
      <c r="B3" s="1824"/>
      <c r="C3" s="1824"/>
      <c r="D3" s="1824"/>
      <c r="E3" s="1824"/>
      <c r="F3" s="1824"/>
      <c r="G3" s="1824"/>
      <c r="H3" s="1824"/>
      <c r="I3" s="97"/>
    </row>
    <row r="4" spans="1:9" ht="13.5" thickBot="1">
      <c r="A4" s="1825" t="s">
        <v>88</v>
      </c>
      <c r="B4" s="1825"/>
      <c r="C4" s="1825"/>
      <c r="D4" s="1825"/>
      <c r="E4" s="1825"/>
      <c r="F4" s="1825"/>
      <c r="G4" s="1825"/>
      <c r="H4" s="1825"/>
      <c r="I4" s="98"/>
    </row>
    <row r="5" spans="1:9" ht="27.75" customHeight="1" thickTop="1">
      <c r="A5" s="1826" t="s">
        <v>127</v>
      </c>
      <c r="B5" s="1828" t="s">
        <v>128</v>
      </c>
      <c r="C5" s="99">
        <v>2014</v>
      </c>
      <c r="D5" s="99">
        <v>2014</v>
      </c>
      <c r="E5" s="99">
        <v>2015</v>
      </c>
      <c r="F5" s="99">
        <v>2015</v>
      </c>
      <c r="G5" s="1830" t="s">
        <v>146</v>
      </c>
      <c r="H5" s="1831"/>
      <c r="I5" s="100"/>
    </row>
    <row r="6" spans="1:9" ht="12.75">
      <c r="A6" s="1827"/>
      <c r="B6" s="1829"/>
      <c r="C6" s="149" t="s">
        <v>92</v>
      </c>
      <c r="D6" s="99" t="s">
        <v>147</v>
      </c>
      <c r="E6" s="149" t="s">
        <v>92</v>
      </c>
      <c r="F6" s="99" t="str">
        <f>D6</f>
        <v>Mid-Oct</v>
      </c>
      <c r="G6" s="99">
        <v>2014</v>
      </c>
      <c r="H6" s="101">
        <v>2015</v>
      </c>
      <c r="I6" s="102"/>
    </row>
    <row r="7" spans="1:10" ht="12.75">
      <c r="A7" s="103">
        <v>1</v>
      </c>
      <c r="B7" s="104" t="s">
        <v>129</v>
      </c>
      <c r="C7" s="105">
        <v>136468.107</v>
      </c>
      <c r="D7" s="105">
        <v>136468.10700000002</v>
      </c>
      <c r="E7" s="105">
        <v>119858.10699999999</v>
      </c>
      <c r="F7" s="105">
        <v>114409.107</v>
      </c>
      <c r="G7" s="105">
        <v>0</v>
      </c>
      <c r="H7" s="106">
        <v>-5448.999999999985</v>
      </c>
      <c r="I7" s="107"/>
      <c r="J7" s="14"/>
    </row>
    <row r="8" spans="1:10" ht="12.75">
      <c r="A8" s="108"/>
      <c r="B8" s="109" t="s">
        <v>130</v>
      </c>
      <c r="C8" s="110">
        <v>22048.932</v>
      </c>
      <c r="D8" s="110">
        <v>21518.932</v>
      </c>
      <c r="E8" s="110">
        <v>17968.932</v>
      </c>
      <c r="F8" s="110">
        <v>11919.932</v>
      </c>
      <c r="G8" s="111">
        <v>-530</v>
      </c>
      <c r="H8" s="112">
        <v>-6049</v>
      </c>
      <c r="I8" s="113"/>
      <c r="J8" s="14"/>
    </row>
    <row r="9" spans="1:10" ht="12.75">
      <c r="A9" s="108"/>
      <c r="B9" s="109" t="s">
        <v>131</v>
      </c>
      <c r="C9" s="110">
        <v>113360.25</v>
      </c>
      <c r="D9" s="110">
        <v>113809.225</v>
      </c>
      <c r="E9" s="110">
        <v>100729.15</v>
      </c>
      <c r="F9" s="110">
        <v>95129.375</v>
      </c>
      <c r="G9" s="111">
        <v>448.9750000000058</v>
      </c>
      <c r="H9" s="112">
        <v>-5599.774999999994</v>
      </c>
      <c r="I9" s="113"/>
      <c r="J9" s="14"/>
    </row>
    <row r="10" spans="1:10" ht="12.75">
      <c r="A10" s="114"/>
      <c r="B10" s="109" t="s">
        <v>132</v>
      </c>
      <c r="C10" s="110">
        <v>721.425</v>
      </c>
      <c r="D10" s="110">
        <v>614.95</v>
      </c>
      <c r="E10" s="111">
        <v>906.95</v>
      </c>
      <c r="F10" s="110">
        <v>1424.725</v>
      </c>
      <c r="G10" s="111">
        <v>-106.47499999999991</v>
      </c>
      <c r="H10" s="112">
        <v>517.7749999999999</v>
      </c>
      <c r="I10" s="113"/>
      <c r="J10" s="14"/>
    </row>
    <row r="11" spans="1:10" ht="12.75">
      <c r="A11" s="115"/>
      <c r="B11" s="109" t="s">
        <v>133</v>
      </c>
      <c r="C11" s="110">
        <v>337.5</v>
      </c>
      <c r="D11" s="110">
        <v>525</v>
      </c>
      <c r="E11" s="111">
        <v>253.075</v>
      </c>
      <c r="F11" s="110">
        <v>1925.575</v>
      </c>
      <c r="G11" s="111">
        <v>187.5</v>
      </c>
      <c r="H11" s="112">
        <v>1672.5</v>
      </c>
      <c r="I11" s="113"/>
      <c r="J11" s="14"/>
    </row>
    <row r="12" spans="1:10" ht="12.75">
      <c r="A12" s="108"/>
      <c r="B12" s="109" t="s">
        <v>134</v>
      </c>
      <c r="C12" s="110">
        <v>0</v>
      </c>
      <c r="D12" s="110">
        <v>0</v>
      </c>
      <c r="E12" s="110">
        <v>0</v>
      </c>
      <c r="F12" s="110">
        <v>4009.5</v>
      </c>
      <c r="G12" s="111">
        <v>0</v>
      </c>
      <c r="H12" s="112">
        <v>4009.5</v>
      </c>
      <c r="I12" s="113"/>
      <c r="J12" s="14"/>
    </row>
    <row r="13" spans="1:10" ht="13.5">
      <c r="A13" s="116">
        <v>2</v>
      </c>
      <c r="B13" s="117" t="s">
        <v>135</v>
      </c>
      <c r="C13" s="118">
        <v>47110.899999999994</v>
      </c>
      <c r="D13" s="118">
        <v>47110.9</v>
      </c>
      <c r="E13" s="118">
        <v>57070</v>
      </c>
      <c r="F13" s="118">
        <v>57070</v>
      </c>
      <c r="G13" s="118">
        <v>0</v>
      </c>
      <c r="H13" s="119">
        <v>0</v>
      </c>
      <c r="I13" s="107"/>
      <c r="J13" s="14"/>
    </row>
    <row r="14" spans="1:10" ht="12.75">
      <c r="A14" s="114"/>
      <c r="B14" s="109" t="s">
        <v>130</v>
      </c>
      <c r="C14" s="110">
        <v>0</v>
      </c>
      <c r="D14" s="110">
        <v>0</v>
      </c>
      <c r="E14" s="111">
        <v>28.675</v>
      </c>
      <c r="F14" s="110">
        <v>0</v>
      </c>
      <c r="G14" s="111">
        <v>0</v>
      </c>
      <c r="H14" s="112">
        <v>-28.675</v>
      </c>
      <c r="I14" s="113"/>
      <c r="J14" s="14"/>
    </row>
    <row r="15" spans="1:10" ht="12.75">
      <c r="A15" s="115"/>
      <c r="B15" s="109" t="s">
        <v>131</v>
      </c>
      <c r="C15" s="110">
        <v>23006.775</v>
      </c>
      <c r="D15" s="110">
        <v>23006.775</v>
      </c>
      <c r="E15" s="120">
        <v>35633.925</v>
      </c>
      <c r="F15" s="110">
        <v>35633.925</v>
      </c>
      <c r="G15" s="111">
        <v>0</v>
      </c>
      <c r="H15" s="112">
        <v>0</v>
      </c>
      <c r="I15" s="113"/>
      <c r="J15" s="14"/>
    </row>
    <row r="16" spans="1:10" ht="12.75">
      <c r="A16" s="108"/>
      <c r="B16" s="109" t="s">
        <v>132</v>
      </c>
      <c r="C16" s="120">
        <v>2022.925</v>
      </c>
      <c r="D16" s="110">
        <v>2022.925</v>
      </c>
      <c r="E16" s="110">
        <v>2180.875</v>
      </c>
      <c r="F16" s="110">
        <v>2180.875</v>
      </c>
      <c r="G16" s="111">
        <v>0</v>
      </c>
      <c r="H16" s="112">
        <v>0</v>
      </c>
      <c r="I16" s="113"/>
      <c r="J16" s="14"/>
    </row>
    <row r="17" spans="1:10" ht="12.75">
      <c r="A17" s="115"/>
      <c r="B17" s="109" t="s">
        <v>133</v>
      </c>
      <c r="C17" s="120">
        <v>2702.475</v>
      </c>
      <c r="D17" s="110">
        <v>2702.475</v>
      </c>
      <c r="E17" s="110">
        <v>2793.875</v>
      </c>
      <c r="F17" s="110">
        <v>2793.875</v>
      </c>
      <c r="G17" s="111">
        <v>0</v>
      </c>
      <c r="H17" s="112">
        <v>0</v>
      </c>
      <c r="I17" s="113"/>
      <c r="J17" s="14"/>
    </row>
    <row r="18" spans="1:10" ht="12.75">
      <c r="A18" s="114"/>
      <c r="B18" s="109" t="s">
        <v>134</v>
      </c>
      <c r="C18" s="110">
        <v>19378.725</v>
      </c>
      <c r="D18" s="110">
        <v>19378.725000000002</v>
      </c>
      <c r="E18" s="120">
        <v>16432.649999999998</v>
      </c>
      <c r="F18" s="110">
        <v>16461.324999999997</v>
      </c>
      <c r="G18" s="111">
        <v>0</v>
      </c>
      <c r="H18" s="112">
        <v>28.674999999999272</v>
      </c>
      <c r="I18" s="113"/>
      <c r="J18" s="14"/>
    </row>
    <row r="19" spans="1:10" ht="12.75">
      <c r="A19" s="114">
        <v>3</v>
      </c>
      <c r="B19" s="117" t="s">
        <v>136</v>
      </c>
      <c r="C19" s="118">
        <v>16586.48</v>
      </c>
      <c r="D19" s="110">
        <v>16586.479999999996</v>
      </c>
      <c r="E19" s="118">
        <v>16586.48</v>
      </c>
      <c r="F19" s="118">
        <v>16586.48</v>
      </c>
      <c r="G19" s="118">
        <v>0</v>
      </c>
      <c r="H19" s="119">
        <v>0</v>
      </c>
      <c r="I19" s="107"/>
      <c r="J19" s="14"/>
    </row>
    <row r="20" spans="1:10" ht="12.75">
      <c r="A20" s="115"/>
      <c r="B20" s="109" t="s">
        <v>130</v>
      </c>
      <c r="C20" s="120">
        <v>18.67</v>
      </c>
      <c r="D20" s="110">
        <v>18.67</v>
      </c>
      <c r="E20" s="110">
        <v>21.37</v>
      </c>
      <c r="F20" s="110">
        <v>22.17</v>
      </c>
      <c r="G20" s="111">
        <v>0</v>
      </c>
      <c r="H20" s="112">
        <v>0.8000000000000007</v>
      </c>
      <c r="I20" s="113"/>
      <c r="J20" s="14"/>
    </row>
    <row r="21" spans="1:10" ht="12.75">
      <c r="A21" s="115"/>
      <c r="B21" s="109" t="s">
        <v>131</v>
      </c>
      <c r="C21" s="120">
        <v>0</v>
      </c>
      <c r="D21" s="110">
        <v>0</v>
      </c>
      <c r="E21" s="110">
        <v>0</v>
      </c>
      <c r="F21" s="110">
        <v>0</v>
      </c>
      <c r="G21" s="111">
        <v>0</v>
      </c>
      <c r="H21" s="112">
        <v>0</v>
      </c>
      <c r="I21" s="113"/>
      <c r="J21" s="14"/>
    </row>
    <row r="22" spans="1:10" ht="12.75">
      <c r="A22" s="115"/>
      <c r="B22" s="109" t="s">
        <v>132</v>
      </c>
      <c r="C22" s="110">
        <v>0</v>
      </c>
      <c r="D22" s="110">
        <v>0</v>
      </c>
      <c r="E22" s="120">
        <v>0</v>
      </c>
      <c r="F22" s="110">
        <v>0</v>
      </c>
      <c r="G22" s="111">
        <v>0</v>
      </c>
      <c r="H22" s="112">
        <v>0</v>
      </c>
      <c r="I22" s="113"/>
      <c r="J22" s="14"/>
    </row>
    <row r="23" spans="1:10" ht="12.75">
      <c r="A23" s="108"/>
      <c r="B23" s="109" t="s">
        <v>133</v>
      </c>
      <c r="C23" s="110">
        <v>0</v>
      </c>
      <c r="D23" s="110">
        <v>0</v>
      </c>
      <c r="E23" s="110">
        <v>0</v>
      </c>
      <c r="F23" s="110">
        <v>0</v>
      </c>
      <c r="G23" s="111">
        <v>0</v>
      </c>
      <c r="H23" s="112">
        <v>0</v>
      </c>
      <c r="I23" s="113"/>
      <c r="J23" s="14"/>
    </row>
    <row r="24" spans="1:10" ht="12.75">
      <c r="A24" s="115"/>
      <c r="B24" s="109" t="s">
        <v>134</v>
      </c>
      <c r="C24" s="110">
        <v>16567.81</v>
      </c>
      <c r="D24" s="110">
        <v>16567.809999999998</v>
      </c>
      <c r="E24" s="110">
        <v>16565.11</v>
      </c>
      <c r="F24" s="110">
        <v>16564.31</v>
      </c>
      <c r="G24" s="111">
        <v>0</v>
      </c>
      <c r="H24" s="112">
        <v>-0.7999999999992724</v>
      </c>
      <c r="I24" s="113"/>
      <c r="J24" s="14"/>
    </row>
    <row r="25" spans="1:10" ht="12.75">
      <c r="A25" s="114">
        <v>4</v>
      </c>
      <c r="B25" s="117" t="s">
        <v>137</v>
      </c>
      <c r="C25" s="118">
        <v>1516.7459999999999</v>
      </c>
      <c r="D25" s="118">
        <v>1516.7459999999999</v>
      </c>
      <c r="E25" s="118">
        <v>3056.166</v>
      </c>
      <c r="F25" s="118">
        <v>3056.176</v>
      </c>
      <c r="G25" s="118">
        <v>0</v>
      </c>
      <c r="H25" s="119">
        <v>0.009999999999763531</v>
      </c>
      <c r="I25" s="107"/>
      <c r="J25" s="14"/>
    </row>
    <row r="26" spans="1:10" ht="12.75">
      <c r="A26" s="114"/>
      <c r="B26" s="109" t="s">
        <v>138</v>
      </c>
      <c r="C26" s="111">
        <v>1265.358</v>
      </c>
      <c r="D26" s="110">
        <v>1266.668</v>
      </c>
      <c r="E26" s="110">
        <v>507.597</v>
      </c>
      <c r="F26" s="110">
        <v>509.107</v>
      </c>
      <c r="G26" s="111">
        <v>1.3099999999999454</v>
      </c>
      <c r="H26" s="112">
        <v>1.5100000000000477</v>
      </c>
      <c r="I26" s="113"/>
      <c r="J26" s="14"/>
    </row>
    <row r="27" spans="1:10" ht="12.75">
      <c r="A27" s="114"/>
      <c r="B27" s="109" t="s">
        <v>131</v>
      </c>
      <c r="C27" s="121">
        <v>0</v>
      </c>
      <c r="D27" s="110">
        <v>0</v>
      </c>
      <c r="E27" s="111">
        <v>0</v>
      </c>
      <c r="F27" s="110">
        <v>0</v>
      </c>
      <c r="G27" s="111">
        <v>0</v>
      </c>
      <c r="H27" s="112">
        <v>0</v>
      </c>
      <c r="I27" s="113"/>
      <c r="J27" s="14"/>
    </row>
    <row r="28" spans="1:10" ht="12.75">
      <c r="A28" s="122"/>
      <c r="B28" s="109" t="s">
        <v>132</v>
      </c>
      <c r="C28" s="120">
        <v>0</v>
      </c>
      <c r="D28" s="110">
        <v>0</v>
      </c>
      <c r="E28" s="111">
        <v>0</v>
      </c>
      <c r="F28" s="110">
        <v>0</v>
      </c>
      <c r="G28" s="111">
        <v>0</v>
      </c>
      <c r="H28" s="112">
        <v>0</v>
      </c>
      <c r="I28" s="113"/>
      <c r="J28" s="14"/>
    </row>
    <row r="29" spans="1:10" ht="12.75">
      <c r="A29" s="123"/>
      <c r="B29" s="109" t="s">
        <v>133</v>
      </c>
      <c r="C29" s="110">
        <v>6.349</v>
      </c>
      <c r="D29" s="110">
        <v>6.849</v>
      </c>
      <c r="E29" s="120">
        <v>0</v>
      </c>
      <c r="F29" s="110">
        <v>0</v>
      </c>
      <c r="G29" s="111">
        <v>0.5</v>
      </c>
      <c r="H29" s="112">
        <v>0</v>
      </c>
      <c r="I29" s="113"/>
      <c r="J29" s="14"/>
    </row>
    <row r="30" spans="1:10" ht="12.75">
      <c r="A30" s="122"/>
      <c r="B30" s="109" t="s">
        <v>134</v>
      </c>
      <c r="C30" s="110">
        <v>245.039</v>
      </c>
      <c r="D30" s="110">
        <v>243.229</v>
      </c>
      <c r="E30" s="120">
        <v>2548.569</v>
      </c>
      <c r="F30" s="110">
        <v>2547.069</v>
      </c>
      <c r="G30" s="111">
        <v>-1.8099999999999739</v>
      </c>
      <c r="H30" s="112">
        <v>-1.5</v>
      </c>
      <c r="I30" s="113"/>
      <c r="J30" s="14"/>
    </row>
    <row r="31" spans="1:10" ht="13.5">
      <c r="A31" s="124">
        <v>5</v>
      </c>
      <c r="B31" s="125" t="s">
        <v>139</v>
      </c>
      <c r="C31" s="126">
        <v>135.31</v>
      </c>
      <c r="D31" s="126">
        <v>135.31</v>
      </c>
      <c r="E31" s="126">
        <v>215.02499999999998</v>
      </c>
      <c r="F31" s="126">
        <v>215.025</v>
      </c>
      <c r="G31" s="118">
        <v>0</v>
      </c>
      <c r="H31" s="119">
        <v>0</v>
      </c>
      <c r="I31" s="107"/>
      <c r="J31" s="14"/>
    </row>
    <row r="32" spans="1:10" ht="12.75">
      <c r="A32" s="123"/>
      <c r="B32" s="127" t="s">
        <v>140</v>
      </c>
      <c r="C32" s="128">
        <v>0.04</v>
      </c>
      <c r="D32" s="110">
        <v>0.05</v>
      </c>
      <c r="E32" s="128">
        <v>0.015</v>
      </c>
      <c r="F32" s="1602">
        <v>0.025</v>
      </c>
      <c r="G32" s="129">
        <v>0.010000000000000002</v>
      </c>
      <c r="H32" s="130">
        <v>0.010000000000000002</v>
      </c>
      <c r="I32" s="131"/>
      <c r="J32" s="14"/>
    </row>
    <row r="33" spans="1:10" ht="12.75">
      <c r="A33" s="123"/>
      <c r="B33" s="127" t="s">
        <v>141</v>
      </c>
      <c r="C33" s="132">
        <v>135.27</v>
      </c>
      <c r="D33" s="110">
        <v>135.26</v>
      </c>
      <c r="E33" s="132">
        <v>215.01</v>
      </c>
      <c r="F33" s="110">
        <v>215</v>
      </c>
      <c r="G33" s="111">
        <v>-0.010000000000019327</v>
      </c>
      <c r="H33" s="112">
        <v>-0.009999999999990905</v>
      </c>
      <c r="I33" s="113"/>
      <c r="J33" s="14"/>
    </row>
    <row r="34" spans="1:10" ht="12.75">
      <c r="A34" s="133">
        <v>6</v>
      </c>
      <c r="B34" s="134" t="s">
        <v>142</v>
      </c>
      <c r="C34" s="118">
        <v>201817.543</v>
      </c>
      <c r="D34" s="118">
        <v>201817.543</v>
      </c>
      <c r="E34" s="118">
        <v>196785.77800000005</v>
      </c>
      <c r="F34" s="118">
        <v>191336.78800000003</v>
      </c>
      <c r="G34" s="118">
        <v>0</v>
      </c>
      <c r="H34" s="119">
        <v>-5448.99000000002</v>
      </c>
      <c r="I34" s="107"/>
      <c r="J34" s="14"/>
    </row>
    <row r="35" spans="1:10" ht="12.75">
      <c r="A35" s="15"/>
      <c r="B35" s="135" t="s">
        <v>130</v>
      </c>
      <c r="C35" s="111">
        <v>23333</v>
      </c>
      <c r="D35" s="111">
        <v>22804.32</v>
      </c>
      <c r="E35" s="111">
        <v>18526.589</v>
      </c>
      <c r="F35" s="111">
        <v>12451.234</v>
      </c>
      <c r="G35" s="111">
        <v>-528.6800000000003</v>
      </c>
      <c r="H35" s="112">
        <v>-6075.355</v>
      </c>
      <c r="I35" s="113"/>
      <c r="J35" s="14"/>
    </row>
    <row r="36" spans="1:10" ht="12.75">
      <c r="A36" s="15"/>
      <c r="B36" s="135" t="s">
        <v>131</v>
      </c>
      <c r="C36" s="111">
        <v>136367.025</v>
      </c>
      <c r="D36" s="111">
        <v>136816</v>
      </c>
      <c r="E36" s="111">
        <v>136363.075</v>
      </c>
      <c r="F36" s="111">
        <v>130763.3</v>
      </c>
      <c r="G36" s="111">
        <v>448.9750000000058</v>
      </c>
      <c r="H36" s="112">
        <v>-5599.775000000009</v>
      </c>
      <c r="I36" s="113"/>
      <c r="J36" s="14"/>
    </row>
    <row r="37" spans="1:10" ht="12.75">
      <c r="A37" s="15"/>
      <c r="B37" s="135" t="s">
        <v>132</v>
      </c>
      <c r="C37" s="111">
        <v>2744.35</v>
      </c>
      <c r="D37" s="111">
        <v>2637.875</v>
      </c>
      <c r="E37" s="111">
        <v>3087.825</v>
      </c>
      <c r="F37" s="111">
        <v>3605.6</v>
      </c>
      <c r="G37" s="111">
        <v>-106.47499999999991</v>
      </c>
      <c r="H37" s="112">
        <v>517.7750000000001</v>
      </c>
      <c r="I37" s="113"/>
      <c r="J37" s="14"/>
    </row>
    <row r="38" spans="1:10" ht="12.75">
      <c r="A38" s="15"/>
      <c r="B38" s="135" t="s">
        <v>133</v>
      </c>
      <c r="C38" s="111">
        <v>3046.324</v>
      </c>
      <c r="D38" s="111">
        <v>3234.324</v>
      </c>
      <c r="E38" s="111">
        <v>3046.95</v>
      </c>
      <c r="F38" s="111">
        <v>4719.45</v>
      </c>
      <c r="G38" s="111">
        <v>188</v>
      </c>
      <c r="H38" s="112">
        <v>1672.5</v>
      </c>
      <c r="I38" s="113"/>
      <c r="J38" s="14"/>
    </row>
    <row r="39" spans="1:10" ht="12.75">
      <c r="A39" s="15"/>
      <c r="B39" s="135" t="s">
        <v>134</v>
      </c>
      <c r="C39" s="111">
        <v>36326.844</v>
      </c>
      <c r="D39" s="111">
        <v>36325.024000000005</v>
      </c>
      <c r="E39" s="111">
        <v>35761.339</v>
      </c>
      <c r="F39" s="111">
        <v>39797.204</v>
      </c>
      <c r="G39" s="111">
        <v>-1.819999999992433</v>
      </c>
      <c r="H39" s="112">
        <v>4035.864999999998</v>
      </c>
      <c r="I39" s="113"/>
      <c r="J39" s="14"/>
    </row>
    <row r="40" spans="1:10" ht="13.5" thickBot="1">
      <c r="A40" s="136">
        <v>7</v>
      </c>
      <c r="B40" s="137" t="s">
        <v>143</v>
      </c>
      <c r="C40" s="138">
        <v>-23500.8</v>
      </c>
      <c r="D40" s="150">
        <v>-62882.7</v>
      </c>
      <c r="E40" s="138">
        <v>-41078.1</v>
      </c>
      <c r="F40" s="150">
        <v>-84617.6</v>
      </c>
      <c r="G40" s="138">
        <v>-39381.899999999994</v>
      </c>
      <c r="H40" s="139">
        <v>-43539.50000000001</v>
      </c>
      <c r="I40" s="107"/>
      <c r="J40" s="14"/>
    </row>
    <row r="41" ht="13.5" thickTop="1"/>
    <row r="43" spans="3:9" ht="12.75">
      <c r="C43" s="143"/>
      <c r="D43" s="143"/>
      <c r="E43" s="143"/>
      <c r="F43" s="143"/>
      <c r="G43" s="143"/>
      <c r="H43" s="143"/>
      <c r="I43" s="144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N21" sqref="N21"/>
    </sheetView>
  </sheetViews>
  <sheetFormatPr defaultColWidth="11.00390625" defaultRowHeight="16.5" customHeight="1"/>
  <cols>
    <col min="1" max="1" width="46.7109375" style="241" bestFit="1" customWidth="1"/>
    <col min="2" max="2" width="10.57421875" style="241" bestFit="1" customWidth="1"/>
    <col min="3" max="3" width="11.421875" style="241" bestFit="1" customWidth="1"/>
    <col min="4" max="5" width="10.7109375" style="241" bestFit="1" customWidth="1"/>
    <col min="6" max="6" width="9.28125" style="241" bestFit="1" customWidth="1"/>
    <col min="7" max="7" width="2.421875" style="241" bestFit="1" customWidth="1"/>
    <col min="8" max="8" width="7.7109375" style="241" bestFit="1" customWidth="1"/>
    <col min="9" max="9" width="10.7109375" style="241" customWidth="1"/>
    <col min="10" max="10" width="2.140625" style="241" customWidth="1"/>
    <col min="11" max="11" width="7.7109375" style="241" bestFit="1" customWidth="1"/>
    <col min="12" max="16384" width="11.00390625" style="171" customWidth="1"/>
  </cols>
  <sheetData>
    <row r="1" spans="1:11" ht="12.75">
      <c r="A1" s="1832" t="s">
        <v>1230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</row>
    <row r="2" spans="1:11" ht="16.5" customHeight="1">
      <c r="A2" s="1833" t="s">
        <v>64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</row>
    <row r="3" spans="1:11" ht="16.5" customHeight="1" thickBot="1">
      <c r="A3" s="172" t="s">
        <v>17</v>
      </c>
      <c r="B3" s="172"/>
      <c r="C3" s="172"/>
      <c r="D3" s="172"/>
      <c r="E3" s="173"/>
      <c r="F3" s="172"/>
      <c r="G3" s="172"/>
      <c r="H3" s="172"/>
      <c r="I3" s="1834" t="s">
        <v>1</v>
      </c>
      <c r="J3" s="1834"/>
      <c r="K3" s="1834"/>
    </row>
    <row r="4" spans="1:11" ht="16.5" customHeight="1" thickTop="1">
      <c r="A4" s="174"/>
      <c r="B4" s="175">
        <v>2014</v>
      </c>
      <c r="C4" s="176">
        <v>2014</v>
      </c>
      <c r="D4" s="176">
        <v>2015</v>
      </c>
      <c r="E4" s="177">
        <v>2015</v>
      </c>
      <c r="F4" s="1835" t="s">
        <v>154</v>
      </c>
      <c r="G4" s="1835"/>
      <c r="H4" s="1835"/>
      <c r="I4" s="1835"/>
      <c r="J4" s="1835"/>
      <c r="K4" s="1836"/>
    </row>
    <row r="5" spans="1:11" ht="12.75">
      <c r="A5" s="178" t="s">
        <v>155</v>
      </c>
      <c r="B5" s="179" t="s">
        <v>156</v>
      </c>
      <c r="C5" s="179" t="s">
        <v>157</v>
      </c>
      <c r="D5" s="179" t="s">
        <v>158</v>
      </c>
      <c r="E5" s="180" t="s">
        <v>159</v>
      </c>
      <c r="F5" s="1837" t="s">
        <v>23</v>
      </c>
      <c r="G5" s="1838"/>
      <c r="H5" s="1839"/>
      <c r="I5" s="1838" t="s">
        <v>25</v>
      </c>
      <c r="J5" s="1838"/>
      <c r="K5" s="1840"/>
    </row>
    <row r="6" spans="1:11" ht="12.75">
      <c r="A6" s="182" t="s">
        <v>17</v>
      </c>
      <c r="B6" s="183"/>
      <c r="C6" s="184"/>
      <c r="D6" s="184"/>
      <c r="E6" s="185"/>
      <c r="F6" s="184" t="s">
        <v>18</v>
      </c>
      <c r="G6" s="186" t="s">
        <v>17</v>
      </c>
      <c r="H6" s="187" t="s">
        <v>160</v>
      </c>
      <c r="I6" s="184" t="s">
        <v>18</v>
      </c>
      <c r="J6" s="186" t="s">
        <v>17</v>
      </c>
      <c r="K6" s="188" t="s">
        <v>160</v>
      </c>
    </row>
    <row r="7" spans="1:11" ht="16.5" customHeight="1">
      <c r="A7" s="189" t="s">
        <v>161</v>
      </c>
      <c r="B7" s="190">
        <v>599219.7117261993</v>
      </c>
      <c r="C7" s="190">
        <v>607128.6458774436</v>
      </c>
      <c r="D7" s="190">
        <v>747103.0937133707</v>
      </c>
      <c r="E7" s="191">
        <v>819282.2586147101</v>
      </c>
      <c r="F7" s="192">
        <v>2960.534943544345</v>
      </c>
      <c r="G7" s="193" t="s">
        <v>162</v>
      </c>
      <c r="H7" s="191">
        <v>0.49406501248361784</v>
      </c>
      <c r="I7" s="190">
        <v>64147.777307122946</v>
      </c>
      <c r="J7" s="194" t="s">
        <v>163</v>
      </c>
      <c r="K7" s="195">
        <v>8.586201535893185</v>
      </c>
    </row>
    <row r="8" spans="1:11" ht="16.5" customHeight="1">
      <c r="A8" s="196" t="s">
        <v>164</v>
      </c>
      <c r="B8" s="197">
        <v>686759.0177883125</v>
      </c>
      <c r="C8" s="197">
        <v>702772.4859908384</v>
      </c>
      <c r="D8" s="197">
        <v>847494.6845905733</v>
      </c>
      <c r="E8" s="198">
        <v>918987.7629525653</v>
      </c>
      <c r="F8" s="199">
        <v>16013.468202525866</v>
      </c>
      <c r="G8" s="200"/>
      <c r="H8" s="198">
        <v>2.3317448752397567</v>
      </c>
      <c r="I8" s="197">
        <v>71493.07836199203</v>
      </c>
      <c r="J8" s="198"/>
      <c r="K8" s="201">
        <v>8.435814366969216</v>
      </c>
    </row>
    <row r="9" spans="1:11" ht="16.5" customHeight="1">
      <c r="A9" s="196" t="s">
        <v>165</v>
      </c>
      <c r="B9" s="197">
        <v>87539.30606211328</v>
      </c>
      <c r="C9" s="197">
        <v>95643.8401133947</v>
      </c>
      <c r="D9" s="197">
        <v>100391.5908772026</v>
      </c>
      <c r="E9" s="198">
        <v>99705.50433785535</v>
      </c>
      <c r="F9" s="199">
        <v>8104.534051281429</v>
      </c>
      <c r="G9" s="200"/>
      <c r="H9" s="198">
        <v>9.258165749601533</v>
      </c>
      <c r="I9" s="197">
        <v>-686.0865393472486</v>
      </c>
      <c r="J9" s="198"/>
      <c r="K9" s="201">
        <v>-0.6834103666974047</v>
      </c>
    </row>
    <row r="10" spans="1:11" ht="16.5" customHeight="1">
      <c r="A10" s="202" t="s">
        <v>166</v>
      </c>
      <c r="B10" s="197">
        <v>80052.68665923328</v>
      </c>
      <c r="C10" s="197">
        <v>88184.7834352047</v>
      </c>
      <c r="D10" s="197">
        <v>94395.6224746026</v>
      </c>
      <c r="E10" s="198">
        <v>93486.40419143536</v>
      </c>
      <c r="F10" s="199">
        <v>8132.096775971426</v>
      </c>
      <c r="G10" s="200"/>
      <c r="H10" s="198">
        <v>10.158430797691995</v>
      </c>
      <c r="I10" s="197">
        <v>-909.2182831672399</v>
      </c>
      <c r="J10" s="198"/>
      <c r="K10" s="201">
        <v>-0.9631996265630512</v>
      </c>
    </row>
    <row r="11" spans="1:11" s="203" customFormat="1" ht="16.5" customHeight="1">
      <c r="A11" s="202" t="s">
        <v>167</v>
      </c>
      <c r="B11" s="197">
        <v>7486.619402879999</v>
      </c>
      <c r="C11" s="197">
        <v>7459.056678190001</v>
      </c>
      <c r="D11" s="197">
        <v>5995.9684025999995</v>
      </c>
      <c r="E11" s="198">
        <v>6219.10014642</v>
      </c>
      <c r="F11" s="199">
        <v>-27.562724689998504</v>
      </c>
      <c r="G11" s="200"/>
      <c r="H11" s="198">
        <v>-0.36815982230104427</v>
      </c>
      <c r="I11" s="197">
        <v>223.13174382000034</v>
      </c>
      <c r="J11" s="198"/>
      <c r="K11" s="201">
        <v>3.7213629031674835</v>
      </c>
    </row>
    <row r="12" spans="1:11" ht="16.5" customHeight="1">
      <c r="A12" s="189" t="s">
        <v>168</v>
      </c>
      <c r="B12" s="190">
        <v>966747.4467863806</v>
      </c>
      <c r="C12" s="190">
        <v>1006401.3435947679</v>
      </c>
      <c r="D12" s="190">
        <v>1130698.4391695096</v>
      </c>
      <c r="E12" s="191">
        <v>1142912.096746946</v>
      </c>
      <c r="F12" s="192">
        <v>44602.296016087246</v>
      </c>
      <c r="G12" s="193" t="s">
        <v>162</v>
      </c>
      <c r="H12" s="191">
        <v>4.613645080144999</v>
      </c>
      <c r="I12" s="190">
        <v>20245.045171652862</v>
      </c>
      <c r="J12" s="204" t="s">
        <v>163</v>
      </c>
      <c r="K12" s="195">
        <v>1.790490237743913</v>
      </c>
    </row>
    <row r="13" spans="1:14" ht="16.5" customHeight="1">
      <c r="A13" s="196" t="s">
        <v>169</v>
      </c>
      <c r="B13" s="197">
        <v>1314304.964722467</v>
      </c>
      <c r="C13" s="197">
        <v>1341327.0639361567</v>
      </c>
      <c r="D13" s="197">
        <v>1519126.4583341943</v>
      </c>
      <c r="E13" s="198">
        <v>1504913.0621274498</v>
      </c>
      <c r="F13" s="199">
        <v>27022.0992136898</v>
      </c>
      <c r="G13" s="200"/>
      <c r="H13" s="198">
        <v>2.0559991736313554</v>
      </c>
      <c r="I13" s="205">
        <v>-14213.39620674448</v>
      </c>
      <c r="J13" s="206"/>
      <c r="K13" s="207">
        <v>-0.9356295605785347</v>
      </c>
      <c r="N13" s="171">
        <f>(E13-C13)/C13*100</f>
        <v>12.195832216435418</v>
      </c>
    </row>
    <row r="14" spans="1:11" ht="16.5" customHeight="1">
      <c r="A14" s="196" t="s">
        <v>170</v>
      </c>
      <c r="B14" s="197">
        <v>141989.49496771995</v>
      </c>
      <c r="C14" s="197">
        <v>102602.91025958008</v>
      </c>
      <c r="D14" s="197">
        <v>119946.46770567003</v>
      </c>
      <c r="E14" s="198">
        <v>66922.01326725996</v>
      </c>
      <c r="F14" s="199">
        <v>-39386.58470813987</v>
      </c>
      <c r="G14" s="200"/>
      <c r="H14" s="198">
        <v>-27.739083597060514</v>
      </c>
      <c r="I14" s="197">
        <v>-53024.45443841007</v>
      </c>
      <c r="J14" s="198"/>
      <c r="K14" s="201">
        <v>-44.206766112132485</v>
      </c>
    </row>
    <row r="15" spans="1:11" ht="16.5" customHeight="1">
      <c r="A15" s="202" t="s">
        <v>171</v>
      </c>
      <c r="B15" s="197">
        <v>165490.34271409997</v>
      </c>
      <c r="C15" s="197">
        <v>165485.65912103</v>
      </c>
      <c r="D15" s="197">
        <v>161024.52447424998</v>
      </c>
      <c r="E15" s="198">
        <v>151539.63447428998</v>
      </c>
      <c r="F15" s="199">
        <v>-4.6835930699598975</v>
      </c>
      <c r="G15" s="200"/>
      <c r="H15" s="198">
        <v>-0.002830130745484794</v>
      </c>
      <c r="I15" s="197">
        <v>-9484.889999959996</v>
      </c>
      <c r="J15" s="198"/>
      <c r="K15" s="201">
        <v>-5.890338773505746</v>
      </c>
    </row>
    <row r="16" spans="1:11" ht="16.5" customHeight="1">
      <c r="A16" s="202" t="s">
        <v>172</v>
      </c>
      <c r="B16" s="197">
        <v>23500.847746380023</v>
      </c>
      <c r="C16" s="197">
        <v>62882.74886144993</v>
      </c>
      <c r="D16" s="197">
        <v>41078.05676857995</v>
      </c>
      <c r="E16" s="198">
        <v>84617.62120703002</v>
      </c>
      <c r="F16" s="199">
        <v>39381.90111506991</v>
      </c>
      <c r="G16" s="200"/>
      <c r="H16" s="198">
        <v>167.5765127287212</v>
      </c>
      <c r="I16" s="197">
        <v>43539.56443845008</v>
      </c>
      <c r="J16" s="198"/>
      <c r="K16" s="201">
        <v>105.99226902026413</v>
      </c>
    </row>
    <row r="17" spans="1:11" ht="16.5" customHeight="1">
      <c r="A17" s="196" t="s">
        <v>173</v>
      </c>
      <c r="B17" s="197">
        <v>10417.33065354</v>
      </c>
      <c r="C17" s="197">
        <v>10493.55842873</v>
      </c>
      <c r="D17" s="197">
        <v>10100.7670851545</v>
      </c>
      <c r="E17" s="198">
        <v>7171.773139580001</v>
      </c>
      <c r="F17" s="199">
        <v>76.2277751900001</v>
      </c>
      <c r="G17" s="200"/>
      <c r="H17" s="198">
        <v>0.7317399987116325</v>
      </c>
      <c r="I17" s="197">
        <v>-2928.9939455745</v>
      </c>
      <c r="J17" s="198"/>
      <c r="K17" s="201">
        <v>-28.997737705281402</v>
      </c>
    </row>
    <row r="18" spans="1:11" ht="16.5" customHeight="1">
      <c r="A18" s="202" t="s">
        <v>174</v>
      </c>
      <c r="B18" s="197">
        <v>11073.529709095701</v>
      </c>
      <c r="C18" s="197">
        <v>15216.068682444484</v>
      </c>
      <c r="D18" s="197">
        <v>15134.273190361519</v>
      </c>
      <c r="E18" s="198">
        <v>16538.66674450581</v>
      </c>
      <c r="F18" s="199">
        <v>4142.538973348783</v>
      </c>
      <c r="G18" s="200"/>
      <c r="H18" s="198">
        <v>37.40938149058414</v>
      </c>
      <c r="I18" s="197">
        <v>1404.3935541442897</v>
      </c>
      <c r="J18" s="198"/>
      <c r="K18" s="201">
        <v>9.279557309951945</v>
      </c>
    </row>
    <row r="19" spans="1:11" ht="16.5" customHeight="1">
      <c r="A19" s="202" t="s">
        <v>175</v>
      </c>
      <c r="B19" s="197">
        <v>1487.62224685</v>
      </c>
      <c r="C19" s="197">
        <v>2487.49981145</v>
      </c>
      <c r="D19" s="197">
        <v>2306.40334759</v>
      </c>
      <c r="E19" s="198">
        <v>2459.73545984</v>
      </c>
      <c r="F19" s="199">
        <v>999.8775645999999</v>
      </c>
      <c r="G19" s="200"/>
      <c r="H19" s="198">
        <v>67.21313604426216</v>
      </c>
      <c r="I19" s="197">
        <v>153.33211225000014</v>
      </c>
      <c r="J19" s="198"/>
      <c r="K19" s="201">
        <v>6.648104825646367</v>
      </c>
    </row>
    <row r="20" spans="1:11" ht="16.5" customHeight="1">
      <c r="A20" s="202" t="s">
        <v>176</v>
      </c>
      <c r="B20" s="197">
        <v>9585.907462245701</v>
      </c>
      <c r="C20" s="197">
        <v>12728.568870994484</v>
      </c>
      <c r="D20" s="197">
        <v>12827.869842771519</v>
      </c>
      <c r="E20" s="198">
        <v>14078.931284665809</v>
      </c>
      <c r="F20" s="199">
        <v>3142.6614087487833</v>
      </c>
      <c r="G20" s="200"/>
      <c r="H20" s="198">
        <v>32.784182625653564</v>
      </c>
      <c r="I20" s="197">
        <v>1251.0614418942896</v>
      </c>
      <c r="J20" s="198"/>
      <c r="K20" s="201">
        <v>9.75268269189105</v>
      </c>
    </row>
    <row r="21" spans="1:14" ht="16.5" customHeight="1">
      <c r="A21" s="196" t="s">
        <v>177</v>
      </c>
      <c r="B21" s="197">
        <v>1150824.6093921112</v>
      </c>
      <c r="C21" s="197">
        <v>1213014.526565402</v>
      </c>
      <c r="D21" s="197">
        <v>1373944.9503530082</v>
      </c>
      <c r="E21" s="198">
        <v>1414280.608976104</v>
      </c>
      <c r="F21" s="199">
        <v>62189.91717329086</v>
      </c>
      <c r="G21" s="208"/>
      <c r="H21" s="198">
        <v>5.403943977713583</v>
      </c>
      <c r="I21" s="197">
        <v>40335.658623095835</v>
      </c>
      <c r="J21" s="209"/>
      <c r="K21" s="201">
        <v>2.935755076120945</v>
      </c>
      <c r="N21" s="171">
        <f>(E21-C21)/C21*100</f>
        <v>16.592223588663707</v>
      </c>
    </row>
    <row r="22" spans="1:14" ht="16.5" customHeight="1">
      <c r="A22" s="196" t="s">
        <v>178</v>
      </c>
      <c r="B22" s="197">
        <v>347557.5179360863</v>
      </c>
      <c r="C22" s="197">
        <v>334925.72034138883</v>
      </c>
      <c r="D22" s="197">
        <v>388428.01916468475</v>
      </c>
      <c r="E22" s="197">
        <v>362000.9653805038</v>
      </c>
      <c r="F22" s="199">
        <v>-17580.19680239745</v>
      </c>
      <c r="G22" s="210" t="s">
        <v>162</v>
      </c>
      <c r="H22" s="198">
        <v>-5.05821220809568</v>
      </c>
      <c r="I22" s="197">
        <v>-34458.44137839734</v>
      </c>
      <c r="J22" s="211" t="s">
        <v>163</v>
      </c>
      <c r="K22" s="201">
        <v>-8.87125533644568</v>
      </c>
      <c r="N22" s="171">
        <f>(E22-C22)/C22*100</f>
        <v>8.083955156240984</v>
      </c>
    </row>
    <row r="23" spans="1:14" ht="16.5" customHeight="1">
      <c r="A23" s="189" t="s">
        <v>179</v>
      </c>
      <c r="B23" s="190">
        <v>1565967.1585125797</v>
      </c>
      <c r="C23" s="190">
        <v>1613529.9894722113</v>
      </c>
      <c r="D23" s="190">
        <v>1877801.5328828804</v>
      </c>
      <c r="E23" s="191">
        <v>1962194.355361656</v>
      </c>
      <c r="F23" s="192">
        <v>47562.830959631596</v>
      </c>
      <c r="G23" s="212"/>
      <c r="H23" s="191">
        <v>3.0372815100930173</v>
      </c>
      <c r="I23" s="190">
        <v>84392.82247877563</v>
      </c>
      <c r="J23" s="191"/>
      <c r="K23" s="195">
        <v>4.494235466365405</v>
      </c>
      <c r="N23" s="171">
        <f>(E23-C23)/C23*100</f>
        <v>21.608793648979123</v>
      </c>
    </row>
    <row r="24" spans="1:11" ht="16.5" customHeight="1">
      <c r="A24" s="196" t="s">
        <v>180</v>
      </c>
      <c r="B24" s="197">
        <v>1130173.7065940998</v>
      </c>
      <c r="C24" s="197">
        <v>1172427.3887407486</v>
      </c>
      <c r="D24" s="197">
        <v>1376048.5687643774</v>
      </c>
      <c r="E24" s="198">
        <v>1451849.3199060368</v>
      </c>
      <c r="F24" s="199">
        <v>42253.68214664888</v>
      </c>
      <c r="G24" s="200"/>
      <c r="H24" s="198">
        <v>3.7386891855752777</v>
      </c>
      <c r="I24" s="197">
        <v>75800.75114165945</v>
      </c>
      <c r="J24" s="198"/>
      <c r="K24" s="213">
        <v>5.508581082259671</v>
      </c>
    </row>
    <row r="25" spans="1:11" ht="16.5" customHeight="1">
      <c r="A25" s="196" t="s">
        <v>181</v>
      </c>
      <c r="B25" s="197">
        <v>354830.0274856184</v>
      </c>
      <c r="C25" s="197">
        <v>366796.50303149316</v>
      </c>
      <c r="D25" s="197">
        <v>424744.63430877076</v>
      </c>
      <c r="E25" s="198">
        <v>455667.7210078492</v>
      </c>
      <c r="F25" s="199">
        <v>11966.475545874739</v>
      </c>
      <c r="G25" s="200"/>
      <c r="H25" s="198">
        <v>3.37245289827106</v>
      </c>
      <c r="I25" s="197">
        <v>30923.08669907844</v>
      </c>
      <c r="J25" s="198"/>
      <c r="K25" s="213">
        <v>7.2803949011392834</v>
      </c>
    </row>
    <row r="26" spans="1:11" ht="16.5" customHeight="1">
      <c r="A26" s="202" t="s">
        <v>182</v>
      </c>
      <c r="B26" s="197">
        <v>227537.39173336106</v>
      </c>
      <c r="C26" s="197">
        <v>247654.472185761</v>
      </c>
      <c r="D26" s="197">
        <v>270080.36128978006</v>
      </c>
      <c r="E26" s="198">
        <v>312971.20817148103</v>
      </c>
      <c r="F26" s="199">
        <v>20117.08045239994</v>
      </c>
      <c r="G26" s="200"/>
      <c r="H26" s="198">
        <v>8.841219589953846</v>
      </c>
      <c r="I26" s="197">
        <v>42890.84688170097</v>
      </c>
      <c r="J26" s="198"/>
      <c r="K26" s="201">
        <v>15.880772180870146</v>
      </c>
    </row>
    <row r="27" spans="1:11" ht="16.5" customHeight="1">
      <c r="A27" s="202" t="s">
        <v>183</v>
      </c>
      <c r="B27" s="197">
        <v>127292.64643086921</v>
      </c>
      <c r="C27" s="197">
        <v>119142.03051039879</v>
      </c>
      <c r="D27" s="197">
        <v>154664.23425830094</v>
      </c>
      <c r="E27" s="198">
        <v>142696.4930601235</v>
      </c>
      <c r="F27" s="199">
        <v>-8150.615920470416</v>
      </c>
      <c r="G27" s="200"/>
      <c r="H27" s="198">
        <v>-6.403053239133414</v>
      </c>
      <c r="I27" s="197">
        <v>-11967.74119817745</v>
      </c>
      <c r="J27" s="198"/>
      <c r="K27" s="201">
        <v>-7.737885397725772</v>
      </c>
    </row>
    <row r="28" spans="1:11" ht="16.5" customHeight="1">
      <c r="A28" s="202" t="s">
        <v>184</v>
      </c>
      <c r="B28" s="197">
        <v>775343.6791084813</v>
      </c>
      <c r="C28" s="197">
        <v>805630.8857092554</v>
      </c>
      <c r="D28" s="197">
        <v>951303.9344556065</v>
      </c>
      <c r="E28" s="198">
        <v>996181.5988981876</v>
      </c>
      <c r="F28" s="199">
        <v>30287.20660077408</v>
      </c>
      <c r="G28" s="200"/>
      <c r="H28" s="198">
        <v>3.9062943849106273</v>
      </c>
      <c r="I28" s="197">
        <v>44877.664442581125</v>
      </c>
      <c r="J28" s="198"/>
      <c r="K28" s="201">
        <v>4.717489628408068</v>
      </c>
    </row>
    <row r="29" spans="1:11" ht="16.5" customHeight="1">
      <c r="A29" s="214" t="s">
        <v>185</v>
      </c>
      <c r="B29" s="215">
        <v>435793.45191848004</v>
      </c>
      <c r="C29" s="215">
        <v>441102.6007314628</v>
      </c>
      <c r="D29" s="215">
        <v>501752.96411850315</v>
      </c>
      <c r="E29" s="216">
        <v>510345.0354556192</v>
      </c>
      <c r="F29" s="217">
        <v>5309.148812982778</v>
      </c>
      <c r="G29" s="216"/>
      <c r="H29" s="216">
        <v>1.2182718188193227</v>
      </c>
      <c r="I29" s="215">
        <v>8592.071337116067</v>
      </c>
      <c r="J29" s="216"/>
      <c r="K29" s="218">
        <v>1.7124106784722066</v>
      </c>
    </row>
    <row r="30" spans="1:11" ht="16.5" customHeight="1" thickBot="1">
      <c r="A30" s="219" t="s">
        <v>186</v>
      </c>
      <c r="B30" s="220">
        <v>1646019.845171813</v>
      </c>
      <c r="C30" s="220">
        <v>1701714.772907416</v>
      </c>
      <c r="D30" s="220">
        <v>1972197.155357483</v>
      </c>
      <c r="E30" s="221">
        <v>2055680.7595530914</v>
      </c>
      <c r="F30" s="222">
        <v>55694.92773560318</v>
      </c>
      <c r="G30" s="221"/>
      <c r="H30" s="221">
        <v>3.3836121659754173</v>
      </c>
      <c r="I30" s="220">
        <v>83483.60419560829</v>
      </c>
      <c r="J30" s="221"/>
      <c r="K30" s="223">
        <v>4.233025281920963</v>
      </c>
    </row>
    <row r="31" spans="1:11" ht="19.5" customHeight="1" thickTop="1">
      <c r="A31" s="224" t="s">
        <v>187</v>
      </c>
      <c r="B31" s="225">
        <v>4948.399207700005</v>
      </c>
      <c r="C31" s="172" t="s">
        <v>188</v>
      </c>
      <c r="D31" s="226"/>
      <c r="E31" s="226"/>
      <c r="F31" s="226"/>
      <c r="G31" s="227"/>
      <c r="H31" s="228"/>
      <c r="I31" s="226"/>
      <c r="J31" s="229"/>
      <c r="K31" s="229"/>
    </row>
    <row r="32" spans="1:11" ht="15" customHeight="1">
      <c r="A32" s="230" t="s">
        <v>189</v>
      </c>
      <c r="B32" s="225">
        <v>8031.387594216387</v>
      </c>
      <c r="C32" s="172" t="s">
        <v>188</v>
      </c>
      <c r="D32" s="226"/>
      <c r="E32" s="226"/>
      <c r="F32" s="226"/>
      <c r="G32" s="227"/>
      <c r="H32" s="228"/>
      <c r="I32" s="226"/>
      <c r="J32" s="229"/>
      <c r="K32" s="229"/>
    </row>
    <row r="33" spans="1:11" ht="16.5" customHeight="1">
      <c r="A33" s="231" t="s">
        <v>190</v>
      </c>
      <c r="B33" s="172"/>
      <c r="C33" s="172"/>
      <c r="D33" s="226"/>
      <c r="E33" s="226"/>
      <c r="F33" s="226"/>
      <c r="G33" s="227"/>
      <c r="H33" s="228"/>
      <c r="I33" s="226"/>
      <c r="J33" s="229"/>
      <c r="K33" s="229"/>
    </row>
    <row r="34" spans="1:11" ht="16.5" customHeight="1">
      <c r="A34" s="232" t="s">
        <v>191</v>
      </c>
      <c r="B34" s="172"/>
      <c r="C34" s="172"/>
      <c r="D34" s="226"/>
      <c r="E34" s="226"/>
      <c r="F34" s="226"/>
      <c r="G34" s="227"/>
      <c r="H34" s="228"/>
      <c r="I34" s="226"/>
      <c r="J34" s="229"/>
      <c r="K34" s="229"/>
    </row>
    <row r="35" spans="1:11" ht="16.5" customHeight="1">
      <c r="A35" s="233" t="s">
        <v>192</v>
      </c>
      <c r="B35" s="234">
        <v>0.8127227640265928</v>
      </c>
      <c r="C35" s="235">
        <v>0.922022469861546</v>
      </c>
      <c r="D35" s="235">
        <v>0.8509796945826008</v>
      </c>
      <c r="E35" s="235">
        <v>0.8630226598252854</v>
      </c>
      <c r="F35" s="236">
        <v>0.10929970583495319</v>
      </c>
      <c r="G35" s="237"/>
      <c r="H35" s="236">
        <v>13.448584274105164</v>
      </c>
      <c r="I35" s="236">
        <v>0.012042965242684556</v>
      </c>
      <c r="J35" s="236"/>
      <c r="K35" s="236">
        <v>1.415188319927133</v>
      </c>
    </row>
    <row r="36" spans="1:11" ht="16.5" customHeight="1">
      <c r="A36" s="233" t="s">
        <v>193</v>
      </c>
      <c r="B36" s="234">
        <v>2.5886137798486195</v>
      </c>
      <c r="C36" s="235">
        <v>2.947150225713174</v>
      </c>
      <c r="D36" s="235">
        <v>2.7569256823776067</v>
      </c>
      <c r="E36" s="235">
        <v>2.74976436548872</v>
      </c>
      <c r="F36" s="236">
        <v>0.3585364458645546</v>
      </c>
      <c r="G36" s="237"/>
      <c r="H36" s="236">
        <v>13.85051909464538</v>
      </c>
      <c r="I36" s="236">
        <v>-0.00716131688888666</v>
      </c>
      <c r="J36" s="236"/>
      <c r="K36" s="236">
        <v>-0.2597573425595808</v>
      </c>
    </row>
    <row r="37" spans="1:11" ht="16.5" customHeight="1">
      <c r="A37" s="233" t="s">
        <v>194</v>
      </c>
      <c r="B37" s="238">
        <v>3.5867797504617815</v>
      </c>
      <c r="C37" s="239">
        <v>4.055957169147569</v>
      </c>
      <c r="D37" s="239">
        <v>3.7621922582729046</v>
      </c>
      <c r="E37" s="239">
        <v>3.716344418500531</v>
      </c>
      <c r="F37" s="236">
        <v>0.46917741868578755</v>
      </c>
      <c r="G37" s="237"/>
      <c r="H37" s="236">
        <v>13.080742374141682</v>
      </c>
      <c r="I37" s="236">
        <v>-0.04584783977237361</v>
      </c>
      <c r="J37" s="236"/>
      <c r="K37" s="236">
        <v>-1.2186469118253092</v>
      </c>
    </row>
    <row r="38" spans="1:11" ht="16.5" customHeight="1">
      <c r="A38" s="240"/>
      <c r="B38" s="172"/>
      <c r="C38" s="172"/>
      <c r="D38" s="172"/>
      <c r="E38" s="172"/>
      <c r="F38" s="172"/>
      <c r="G38" s="172"/>
      <c r="H38" s="172"/>
      <c r="I38" s="172"/>
      <c r="J38" s="172"/>
      <c r="K38" s="17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M9" sqref="M9"/>
    </sheetView>
  </sheetViews>
  <sheetFormatPr defaultColWidth="11.00390625" defaultRowHeight="16.5" customHeight="1"/>
  <cols>
    <col min="1" max="1" width="46.7109375" style="241" bestFit="1" customWidth="1"/>
    <col min="2" max="2" width="10.57421875" style="241" bestFit="1" customWidth="1"/>
    <col min="3" max="3" width="11.421875" style="241" bestFit="1" customWidth="1"/>
    <col min="4" max="5" width="10.7109375" style="241" bestFit="1" customWidth="1"/>
    <col min="6" max="6" width="9.28125" style="241" bestFit="1" customWidth="1"/>
    <col min="7" max="7" width="2.421875" style="241" bestFit="1" customWidth="1"/>
    <col min="8" max="8" width="7.7109375" style="241" bestFit="1" customWidth="1"/>
    <col min="9" max="9" width="10.7109375" style="241" customWidth="1"/>
    <col min="10" max="10" width="2.140625" style="241" customWidth="1"/>
    <col min="11" max="11" width="7.7109375" style="241" bestFit="1" customWidth="1"/>
    <col min="12" max="16384" width="11.00390625" style="171" customWidth="1"/>
  </cols>
  <sheetData>
    <row r="1" spans="1:11" ht="12.75">
      <c r="A1" s="1832" t="s">
        <v>1231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</row>
    <row r="2" spans="1:11" ht="16.5" customHeight="1">
      <c r="A2" s="1841" t="s">
        <v>65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</row>
    <row r="3" spans="5:11" ht="16.5" customHeight="1" thickBot="1">
      <c r="E3" s="242"/>
      <c r="I3" s="1834" t="s">
        <v>1</v>
      </c>
      <c r="J3" s="1834"/>
      <c r="K3" s="1834"/>
    </row>
    <row r="4" spans="1:11" ht="13.5" thickTop="1">
      <c r="A4" s="174"/>
      <c r="B4" s="243">
        <v>2014</v>
      </c>
      <c r="C4" s="243">
        <v>2014</v>
      </c>
      <c r="D4" s="243">
        <v>2015</v>
      </c>
      <c r="E4" s="244">
        <v>2015</v>
      </c>
      <c r="F4" s="1842" t="s">
        <v>154</v>
      </c>
      <c r="G4" s="1843"/>
      <c r="H4" s="1843"/>
      <c r="I4" s="1843"/>
      <c r="J4" s="1843"/>
      <c r="K4" s="1844"/>
    </row>
    <row r="5" spans="1:11" ht="12.75">
      <c r="A5" s="245" t="s">
        <v>196</v>
      </c>
      <c r="B5" s="246" t="s">
        <v>156</v>
      </c>
      <c r="C5" s="179" t="s">
        <v>157</v>
      </c>
      <c r="D5" s="179" t="s">
        <v>158</v>
      </c>
      <c r="E5" s="180" t="s">
        <v>159</v>
      </c>
      <c r="F5" s="1837" t="s">
        <v>23</v>
      </c>
      <c r="G5" s="1838"/>
      <c r="H5" s="1839"/>
      <c r="I5" s="1837" t="s">
        <v>25</v>
      </c>
      <c r="J5" s="1838"/>
      <c r="K5" s="1840"/>
    </row>
    <row r="6" spans="1:11" ht="12.75">
      <c r="A6" s="245"/>
      <c r="B6" s="247"/>
      <c r="C6" s="247"/>
      <c r="D6" s="248"/>
      <c r="E6" s="249"/>
      <c r="F6" s="250" t="s">
        <v>18</v>
      </c>
      <c r="G6" s="251" t="s">
        <v>17</v>
      </c>
      <c r="H6" s="252" t="s">
        <v>160</v>
      </c>
      <c r="I6" s="247" t="s">
        <v>18</v>
      </c>
      <c r="J6" s="251" t="s">
        <v>17</v>
      </c>
      <c r="K6" s="253" t="s">
        <v>160</v>
      </c>
    </row>
    <row r="7" spans="1:11" ht="16.5" customHeight="1">
      <c r="A7" s="189" t="s">
        <v>197</v>
      </c>
      <c r="B7" s="190">
        <v>593752.93291056</v>
      </c>
      <c r="C7" s="190">
        <v>601321.34622927</v>
      </c>
      <c r="D7" s="190">
        <v>726499.5706569998</v>
      </c>
      <c r="E7" s="191">
        <v>795385.5111002299</v>
      </c>
      <c r="F7" s="192">
        <v>7568.413318709936</v>
      </c>
      <c r="G7" s="254"/>
      <c r="H7" s="191">
        <v>1.2746738414595762</v>
      </c>
      <c r="I7" s="190">
        <v>68885.9404432301</v>
      </c>
      <c r="J7" s="255"/>
      <c r="K7" s="195">
        <v>9.481896924031771</v>
      </c>
    </row>
    <row r="8" spans="1:11" ht="16.5" customHeight="1">
      <c r="A8" s="202" t="s">
        <v>198</v>
      </c>
      <c r="B8" s="197">
        <v>15882.78523922</v>
      </c>
      <c r="C8" s="197">
        <v>17921.78850252</v>
      </c>
      <c r="D8" s="197">
        <v>19527.07339061</v>
      </c>
      <c r="E8" s="198">
        <v>22665.11000153</v>
      </c>
      <c r="F8" s="199">
        <v>2039.003263300001</v>
      </c>
      <c r="G8" s="256"/>
      <c r="H8" s="198">
        <v>12.83781926525713</v>
      </c>
      <c r="I8" s="197">
        <v>3138.0366109200004</v>
      </c>
      <c r="J8" s="198"/>
      <c r="K8" s="201">
        <v>16.070183934623767</v>
      </c>
    </row>
    <row r="9" spans="1:11" ht="16.5" customHeight="1">
      <c r="A9" s="202" t="s">
        <v>199</v>
      </c>
      <c r="B9" s="197">
        <v>5469.26712</v>
      </c>
      <c r="C9" s="197">
        <v>5451.5982</v>
      </c>
      <c r="D9" s="197">
        <v>4095.8827999999994</v>
      </c>
      <c r="E9" s="198">
        <v>4248.572520000001</v>
      </c>
      <c r="F9" s="199">
        <v>-17.66892000000007</v>
      </c>
      <c r="G9" s="256"/>
      <c r="H9" s="198">
        <v>-0.3230582747620502</v>
      </c>
      <c r="I9" s="197">
        <v>152.68972000000122</v>
      </c>
      <c r="J9" s="198"/>
      <c r="K9" s="201">
        <v>3.727883034153254</v>
      </c>
    </row>
    <row r="10" spans="1:11" ht="16.5" customHeight="1">
      <c r="A10" s="202" t="s">
        <v>200</v>
      </c>
      <c r="B10" s="197">
        <v>0</v>
      </c>
      <c r="C10" s="197">
        <v>0</v>
      </c>
      <c r="D10" s="197">
        <v>0</v>
      </c>
      <c r="E10" s="197">
        <v>0</v>
      </c>
      <c r="F10" s="199">
        <v>0</v>
      </c>
      <c r="G10" s="256"/>
      <c r="H10" s="198"/>
      <c r="I10" s="197">
        <v>0</v>
      </c>
      <c r="J10" s="198"/>
      <c r="K10" s="201">
        <v>0</v>
      </c>
    </row>
    <row r="11" spans="1:11" ht="16.5" customHeight="1">
      <c r="A11" s="202" t="s">
        <v>201</v>
      </c>
      <c r="B11" s="197">
        <v>572400.8805513401</v>
      </c>
      <c r="C11" s="197">
        <v>577947.95952675</v>
      </c>
      <c r="D11" s="197">
        <v>702876.6144663899</v>
      </c>
      <c r="E11" s="198">
        <v>768471.8285787</v>
      </c>
      <c r="F11" s="199">
        <v>5547.078975409968</v>
      </c>
      <c r="G11" s="256"/>
      <c r="H11" s="198">
        <v>0.9690898745765357</v>
      </c>
      <c r="I11" s="197">
        <v>65595.21411231009</v>
      </c>
      <c r="J11" s="198"/>
      <c r="K11" s="201">
        <v>9.332393874294521</v>
      </c>
    </row>
    <row r="12" spans="1:11" ht="16.5" customHeight="1">
      <c r="A12" s="189" t="s">
        <v>202</v>
      </c>
      <c r="B12" s="190">
        <v>23332.6427141</v>
      </c>
      <c r="C12" s="190">
        <v>22804.309121029997</v>
      </c>
      <c r="D12" s="190">
        <v>18526.62447425</v>
      </c>
      <c r="E12" s="191">
        <v>12451.23447429</v>
      </c>
      <c r="F12" s="192">
        <v>-528.3335930700014</v>
      </c>
      <c r="G12" s="254"/>
      <c r="H12" s="191">
        <v>-2.2643538477136476</v>
      </c>
      <c r="I12" s="190">
        <v>-6075.389999959998</v>
      </c>
      <c r="J12" s="191"/>
      <c r="K12" s="195">
        <v>-32.7927519036408</v>
      </c>
    </row>
    <row r="13" spans="1:11" ht="16.5" customHeight="1">
      <c r="A13" s="202" t="s">
        <v>203</v>
      </c>
      <c r="B13" s="197">
        <v>22048.5747141</v>
      </c>
      <c r="C13" s="197">
        <v>21518.921121029998</v>
      </c>
      <c r="D13" s="197">
        <v>17968.91247425</v>
      </c>
      <c r="E13" s="198">
        <v>11919.93247429</v>
      </c>
      <c r="F13" s="199">
        <v>-529.6535930700011</v>
      </c>
      <c r="G13" s="256"/>
      <c r="H13" s="198">
        <v>-2.4022123875938757</v>
      </c>
      <c r="I13" s="197">
        <v>-6048.979999959998</v>
      </c>
      <c r="J13" s="198"/>
      <c r="K13" s="201">
        <v>-33.663584307778066</v>
      </c>
    </row>
    <row r="14" spans="1:11" ht="16.5" customHeight="1">
      <c r="A14" s="202" t="s">
        <v>204</v>
      </c>
      <c r="B14" s="197">
        <v>0</v>
      </c>
      <c r="C14" s="197">
        <v>0</v>
      </c>
      <c r="D14" s="197">
        <v>28.7</v>
      </c>
      <c r="E14" s="198">
        <v>0</v>
      </c>
      <c r="F14" s="199">
        <v>0</v>
      </c>
      <c r="G14" s="256"/>
      <c r="H14" s="198"/>
      <c r="I14" s="197">
        <v>-28.7</v>
      </c>
      <c r="J14" s="198"/>
      <c r="K14" s="201"/>
    </row>
    <row r="15" spans="1:11" ht="16.5" customHeight="1">
      <c r="A15" s="202" t="s">
        <v>205</v>
      </c>
      <c r="B15" s="197">
        <v>1284.068</v>
      </c>
      <c r="C15" s="197">
        <v>1285.388</v>
      </c>
      <c r="D15" s="197">
        <v>529.012</v>
      </c>
      <c r="E15" s="198">
        <v>531.302</v>
      </c>
      <c r="F15" s="199">
        <v>1.3199999999999363</v>
      </c>
      <c r="G15" s="256"/>
      <c r="H15" s="198">
        <v>0.10279829417133175</v>
      </c>
      <c r="I15" s="197">
        <v>2.2900000000000773</v>
      </c>
      <c r="J15" s="198"/>
      <c r="K15" s="201">
        <v>0.43288242988818354</v>
      </c>
    </row>
    <row r="16" spans="1:11" ht="16.5" customHeight="1">
      <c r="A16" s="202" t="s">
        <v>206</v>
      </c>
      <c r="B16" s="197">
        <v>0</v>
      </c>
      <c r="C16" s="197">
        <v>0</v>
      </c>
      <c r="D16" s="197">
        <v>0</v>
      </c>
      <c r="E16" s="198">
        <v>0</v>
      </c>
      <c r="F16" s="199">
        <v>0</v>
      </c>
      <c r="G16" s="256"/>
      <c r="H16" s="198"/>
      <c r="I16" s="197">
        <v>0</v>
      </c>
      <c r="J16" s="198"/>
      <c r="K16" s="201"/>
    </row>
    <row r="17" spans="1:11" ht="16.5" customHeight="1">
      <c r="A17" s="257" t="s">
        <v>207</v>
      </c>
      <c r="B17" s="190">
        <v>31</v>
      </c>
      <c r="C17" s="190">
        <v>31</v>
      </c>
      <c r="D17" s="190">
        <v>31</v>
      </c>
      <c r="E17" s="191">
        <v>31</v>
      </c>
      <c r="F17" s="192">
        <v>0</v>
      </c>
      <c r="G17" s="254"/>
      <c r="H17" s="191">
        <v>0</v>
      </c>
      <c r="I17" s="190">
        <v>0</v>
      </c>
      <c r="J17" s="191"/>
      <c r="K17" s="195">
        <v>0</v>
      </c>
    </row>
    <row r="18" spans="1:11" ht="16.5" customHeight="1">
      <c r="A18" s="189" t="s">
        <v>208</v>
      </c>
      <c r="B18" s="190">
        <v>506.99356987000004</v>
      </c>
      <c r="C18" s="190">
        <v>780.9303108199998</v>
      </c>
      <c r="D18" s="190">
        <v>1469.48656082</v>
      </c>
      <c r="E18" s="191">
        <v>1469.48656082</v>
      </c>
      <c r="F18" s="192">
        <v>273.9367409499998</v>
      </c>
      <c r="G18" s="254"/>
      <c r="H18" s="191">
        <v>54.03160064145208</v>
      </c>
      <c r="I18" s="190">
        <v>0</v>
      </c>
      <c r="J18" s="191"/>
      <c r="K18" s="195">
        <v>0</v>
      </c>
    </row>
    <row r="19" spans="1:11" ht="16.5" customHeight="1">
      <c r="A19" s="202" t="s">
        <v>209</v>
      </c>
      <c r="B19" s="197">
        <v>490.99356987000004</v>
      </c>
      <c r="C19" s="197">
        <v>764.9303108199998</v>
      </c>
      <c r="D19" s="197">
        <v>1453.48656082</v>
      </c>
      <c r="E19" s="198">
        <v>1453.48656082</v>
      </c>
      <c r="F19" s="199">
        <v>273.9367409499998</v>
      </c>
      <c r="G19" s="256"/>
      <c r="H19" s="198">
        <v>55.792327590467174</v>
      </c>
      <c r="I19" s="197">
        <v>0</v>
      </c>
      <c r="J19" s="198"/>
      <c r="K19" s="201">
        <v>0</v>
      </c>
    </row>
    <row r="20" spans="1:11" ht="16.5" customHeight="1">
      <c r="A20" s="202" t="s">
        <v>210</v>
      </c>
      <c r="B20" s="197">
        <v>16</v>
      </c>
      <c r="C20" s="197">
        <v>16</v>
      </c>
      <c r="D20" s="197">
        <v>16</v>
      </c>
      <c r="E20" s="198">
        <v>16</v>
      </c>
      <c r="F20" s="199">
        <v>0</v>
      </c>
      <c r="G20" s="256"/>
      <c r="H20" s="198">
        <v>0</v>
      </c>
      <c r="I20" s="197">
        <v>0</v>
      </c>
      <c r="J20" s="198"/>
      <c r="K20" s="201">
        <v>0</v>
      </c>
    </row>
    <row r="21" spans="1:11" ht="16.5" customHeight="1">
      <c r="A21" s="189" t="s">
        <v>211</v>
      </c>
      <c r="B21" s="190">
        <v>1932.98868759</v>
      </c>
      <c r="C21" s="190">
        <v>2006.14047996</v>
      </c>
      <c r="D21" s="190">
        <v>3261.50328125</v>
      </c>
      <c r="E21" s="191">
        <v>1215.7890162</v>
      </c>
      <c r="F21" s="192">
        <v>73.15179237000007</v>
      </c>
      <c r="G21" s="254"/>
      <c r="H21" s="191">
        <v>3.7843880225291864</v>
      </c>
      <c r="I21" s="190">
        <v>-2045.7142650499998</v>
      </c>
      <c r="J21" s="191"/>
      <c r="K21" s="195">
        <v>-62.72304789054088</v>
      </c>
    </row>
    <row r="22" spans="1:11" ht="16.5" customHeight="1">
      <c r="A22" s="202" t="s">
        <v>212</v>
      </c>
      <c r="B22" s="197">
        <v>1932.98868759</v>
      </c>
      <c r="C22" s="197">
        <v>2006.14047996</v>
      </c>
      <c r="D22" s="197">
        <v>3261.50328125</v>
      </c>
      <c r="E22" s="198">
        <v>1215.7890162</v>
      </c>
      <c r="F22" s="199">
        <v>73.15179237000007</v>
      </c>
      <c r="G22" s="256"/>
      <c r="H22" s="198">
        <v>3.7843880225291864</v>
      </c>
      <c r="I22" s="197">
        <v>-2045.7142650499998</v>
      </c>
      <c r="J22" s="198"/>
      <c r="K22" s="201">
        <v>-62.72304789054088</v>
      </c>
    </row>
    <row r="23" spans="1:11" ht="16.5" customHeight="1">
      <c r="A23" s="202" t="s">
        <v>213</v>
      </c>
      <c r="B23" s="197">
        <v>0</v>
      </c>
      <c r="C23" s="197">
        <v>0</v>
      </c>
      <c r="D23" s="197">
        <v>0</v>
      </c>
      <c r="E23" s="198">
        <v>0</v>
      </c>
      <c r="F23" s="199">
        <v>0</v>
      </c>
      <c r="G23" s="256"/>
      <c r="H23" s="198"/>
      <c r="I23" s="197">
        <v>0</v>
      </c>
      <c r="J23" s="198"/>
      <c r="K23" s="201"/>
    </row>
    <row r="24" spans="1:11" ht="16.5" customHeight="1">
      <c r="A24" s="189" t="s">
        <v>214</v>
      </c>
      <c r="B24" s="190">
        <v>4125.40551419</v>
      </c>
      <c r="C24" s="190">
        <v>4002.1423354500002</v>
      </c>
      <c r="D24" s="190">
        <v>4695.879212510001</v>
      </c>
      <c r="E24" s="191">
        <v>4646.23777591</v>
      </c>
      <c r="F24" s="192">
        <v>-123.2631787399996</v>
      </c>
      <c r="G24" s="254"/>
      <c r="H24" s="191">
        <v>-2.987904542135699</v>
      </c>
      <c r="I24" s="190">
        <v>-49.641436600000816</v>
      </c>
      <c r="J24" s="191"/>
      <c r="K24" s="195">
        <v>-1.0571276294278213</v>
      </c>
    </row>
    <row r="25" spans="1:11" ht="16.5" customHeight="1">
      <c r="A25" s="189" t="s">
        <v>215</v>
      </c>
      <c r="B25" s="190">
        <v>31598.61606679</v>
      </c>
      <c r="C25" s="190">
        <v>33552.72168093</v>
      </c>
      <c r="D25" s="190">
        <v>31350.20632671</v>
      </c>
      <c r="E25" s="191">
        <v>32488.629622350014</v>
      </c>
      <c r="F25" s="192">
        <v>1954.1056141400004</v>
      </c>
      <c r="G25" s="254"/>
      <c r="H25" s="191">
        <v>6.184149362774645</v>
      </c>
      <c r="I25" s="190">
        <v>1138.4232956400156</v>
      </c>
      <c r="J25" s="191"/>
      <c r="K25" s="195">
        <v>3.631310377278419</v>
      </c>
    </row>
    <row r="26" spans="1:11" ht="16.5" customHeight="1">
      <c r="A26" s="258" t="s">
        <v>216</v>
      </c>
      <c r="B26" s="259">
        <v>655280.5794631</v>
      </c>
      <c r="C26" s="259">
        <v>664498.5901574601</v>
      </c>
      <c r="D26" s="259">
        <v>785834.2705125398</v>
      </c>
      <c r="E26" s="260">
        <v>847687.8885497999</v>
      </c>
      <c r="F26" s="261">
        <v>9218.010694360128</v>
      </c>
      <c r="G26" s="262"/>
      <c r="H26" s="260">
        <v>1.4067272834352649</v>
      </c>
      <c r="I26" s="259">
        <v>61853.61803726014</v>
      </c>
      <c r="J26" s="260"/>
      <c r="K26" s="263">
        <v>7.871076683499402</v>
      </c>
    </row>
    <row r="27" spans="1:11" ht="16.5" customHeight="1">
      <c r="A27" s="189" t="s">
        <v>217</v>
      </c>
      <c r="B27" s="190">
        <v>436594.17847192</v>
      </c>
      <c r="C27" s="190">
        <v>397817.31467626005</v>
      </c>
      <c r="D27" s="190">
        <v>499124.28817365004</v>
      </c>
      <c r="E27" s="191">
        <v>527990.44824628</v>
      </c>
      <c r="F27" s="192">
        <v>-38776.86379565997</v>
      </c>
      <c r="G27" s="254"/>
      <c r="H27" s="191">
        <v>-8.881672204466634</v>
      </c>
      <c r="I27" s="190">
        <v>28866.160072629922</v>
      </c>
      <c r="J27" s="191"/>
      <c r="K27" s="195">
        <v>5.783361130001174</v>
      </c>
    </row>
    <row r="28" spans="1:11" ht="16.5" customHeight="1">
      <c r="A28" s="202" t="s">
        <v>218</v>
      </c>
      <c r="B28" s="197">
        <v>227537.39173336106</v>
      </c>
      <c r="C28" s="197">
        <v>247654.472185761</v>
      </c>
      <c r="D28" s="197">
        <v>270080.36128978006</v>
      </c>
      <c r="E28" s="198">
        <v>312971.20817148103</v>
      </c>
      <c r="F28" s="199">
        <v>20117.08045239994</v>
      </c>
      <c r="G28" s="256"/>
      <c r="H28" s="198">
        <v>8.841219589953846</v>
      </c>
      <c r="I28" s="197">
        <v>42890.84688170097</v>
      </c>
      <c r="J28" s="198"/>
      <c r="K28" s="201">
        <v>15.880772180870146</v>
      </c>
    </row>
    <row r="29" spans="1:11" ht="16.5" customHeight="1">
      <c r="A29" s="202" t="s">
        <v>219</v>
      </c>
      <c r="B29" s="197">
        <v>41129.87280457899</v>
      </c>
      <c r="C29" s="197">
        <v>41210.819211369</v>
      </c>
      <c r="D29" s="197">
        <v>47292.02360718001</v>
      </c>
      <c r="E29" s="198">
        <v>43973.46539656902</v>
      </c>
      <c r="F29" s="199">
        <v>80.94640679001168</v>
      </c>
      <c r="G29" s="256"/>
      <c r="H29" s="198">
        <v>0.19680684930540293</v>
      </c>
      <c r="I29" s="197">
        <v>-3318.558210610987</v>
      </c>
      <c r="J29" s="198"/>
      <c r="K29" s="201">
        <v>-7.017162636506749</v>
      </c>
    </row>
    <row r="30" spans="1:11" ht="16.5" customHeight="1">
      <c r="A30" s="202" t="s">
        <v>220</v>
      </c>
      <c r="B30" s="197">
        <v>143481.39134852</v>
      </c>
      <c r="C30" s="197">
        <v>87273.86928574</v>
      </c>
      <c r="D30" s="197">
        <v>151165.67540213998</v>
      </c>
      <c r="E30" s="198">
        <v>141082.32196596</v>
      </c>
      <c r="F30" s="199">
        <v>-56207.52206278</v>
      </c>
      <c r="G30" s="256"/>
      <c r="H30" s="198">
        <v>-39.17408490014603</v>
      </c>
      <c r="I30" s="197">
        <v>-10083.353436179983</v>
      </c>
      <c r="J30" s="198"/>
      <c r="K30" s="201">
        <v>-6.670398825233072</v>
      </c>
    </row>
    <row r="31" spans="1:11" ht="16.5" customHeight="1">
      <c r="A31" s="202" t="s">
        <v>221</v>
      </c>
      <c r="B31" s="197">
        <v>8221.41105572</v>
      </c>
      <c r="C31" s="197">
        <v>8345.00137874</v>
      </c>
      <c r="D31" s="197">
        <v>11483.83710593</v>
      </c>
      <c r="E31" s="198">
        <v>14127.07710258</v>
      </c>
      <c r="F31" s="199">
        <v>123.59032302000014</v>
      </c>
      <c r="G31" s="256"/>
      <c r="H31" s="198">
        <v>1.5032738563049086</v>
      </c>
      <c r="I31" s="197">
        <v>2643.2399966499997</v>
      </c>
      <c r="J31" s="198"/>
      <c r="K31" s="201">
        <v>23.017045367920524</v>
      </c>
    </row>
    <row r="32" spans="1:11" ht="16.5" customHeight="1">
      <c r="A32" s="202" t="s">
        <v>222</v>
      </c>
      <c r="B32" s="197">
        <v>4511.1489249</v>
      </c>
      <c r="C32" s="197">
        <v>4187.63211586</v>
      </c>
      <c r="D32" s="197">
        <v>5815.50033796</v>
      </c>
      <c r="E32" s="198">
        <v>4141.88450291</v>
      </c>
      <c r="F32" s="199">
        <v>-323.5168090399993</v>
      </c>
      <c r="G32" s="256"/>
      <c r="H32" s="198">
        <v>-7.1714947660959965</v>
      </c>
      <c r="I32" s="197">
        <v>-1673.61583505</v>
      </c>
      <c r="J32" s="198"/>
      <c r="K32" s="201">
        <v>-28.77853559951958</v>
      </c>
    </row>
    <row r="33" spans="1:11" ht="16.5" customHeight="1">
      <c r="A33" s="202" t="s">
        <v>223</v>
      </c>
      <c r="B33" s="197">
        <v>11712.96260484</v>
      </c>
      <c r="C33" s="197">
        <v>9145.520498790003</v>
      </c>
      <c r="D33" s="197">
        <v>13286.890430659998</v>
      </c>
      <c r="E33" s="198">
        <v>11694.491106780002</v>
      </c>
      <c r="F33" s="199">
        <v>-2567.442106049997</v>
      </c>
      <c r="G33" s="256"/>
      <c r="H33" s="198">
        <v>-21.91966450050037</v>
      </c>
      <c r="I33" s="197">
        <v>-1592.3993238799958</v>
      </c>
      <c r="J33" s="198"/>
      <c r="K33" s="201">
        <v>-11.984740388958688</v>
      </c>
    </row>
    <row r="34" spans="1:11" ht="16.5" customHeight="1">
      <c r="A34" s="189" t="s">
        <v>224</v>
      </c>
      <c r="B34" s="190">
        <v>23500.847746380023</v>
      </c>
      <c r="C34" s="190">
        <v>62882.74886144993</v>
      </c>
      <c r="D34" s="190">
        <v>41078.05676857995</v>
      </c>
      <c r="E34" s="191">
        <v>84617.62120703002</v>
      </c>
      <c r="F34" s="192">
        <v>39381.90111506991</v>
      </c>
      <c r="G34" s="254"/>
      <c r="H34" s="191">
        <v>167.5765127287212</v>
      </c>
      <c r="I34" s="190">
        <v>43539.56443845008</v>
      </c>
      <c r="J34" s="191"/>
      <c r="K34" s="195">
        <v>105.99226902026413</v>
      </c>
    </row>
    <row r="35" spans="1:11" ht="16.5" customHeight="1">
      <c r="A35" s="189" t="s">
        <v>225</v>
      </c>
      <c r="B35" s="190">
        <v>0</v>
      </c>
      <c r="C35" s="190">
        <v>40000</v>
      </c>
      <c r="D35" s="190">
        <v>60000</v>
      </c>
      <c r="E35" s="191">
        <v>57250</v>
      </c>
      <c r="F35" s="192">
        <v>40000</v>
      </c>
      <c r="G35" s="254"/>
      <c r="H35" s="191"/>
      <c r="I35" s="190">
        <v>-2750</v>
      </c>
      <c r="J35" s="191"/>
      <c r="K35" s="195">
        <v>-4.583333333333333</v>
      </c>
    </row>
    <row r="36" spans="1:11" ht="16.5" customHeight="1">
      <c r="A36" s="189" t="s">
        <v>226</v>
      </c>
      <c r="B36" s="190">
        <v>20000</v>
      </c>
      <c r="C36" s="190">
        <v>2000</v>
      </c>
      <c r="D36" s="190">
        <v>5000</v>
      </c>
      <c r="E36" s="191">
        <v>10000</v>
      </c>
      <c r="F36" s="192">
        <v>-18000</v>
      </c>
      <c r="G36" s="254"/>
      <c r="H36" s="191">
        <v>-90</v>
      </c>
      <c r="I36" s="190">
        <v>5000</v>
      </c>
      <c r="J36" s="191"/>
      <c r="K36" s="195">
        <v>100</v>
      </c>
    </row>
    <row r="37" spans="1:11" ht="16.5" customHeight="1">
      <c r="A37" s="189" t="s">
        <v>227</v>
      </c>
      <c r="B37" s="190">
        <v>7482.5004028799995</v>
      </c>
      <c r="C37" s="190">
        <v>7454.3056292500005</v>
      </c>
      <c r="D37" s="190">
        <v>5995.9684025999995</v>
      </c>
      <c r="E37" s="191">
        <v>6219.10014642</v>
      </c>
      <c r="F37" s="192">
        <v>-28.194773629998963</v>
      </c>
      <c r="G37" s="254"/>
      <c r="H37" s="191">
        <v>-0.3768095170318581</v>
      </c>
      <c r="I37" s="190">
        <v>223.13174382000034</v>
      </c>
      <c r="J37" s="191"/>
      <c r="K37" s="195">
        <v>3.7213629031674835</v>
      </c>
    </row>
    <row r="38" spans="1:11" ht="16.5" customHeight="1">
      <c r="A38" s="202" t="s">
        <v>228</v>
      </c>
      <c r="B38" s="197">
        <v>28.992662880000115</v>
      </c>
      <c r="C38" s="197">
        <v>22.86202925</v>
      </c>
      <c r="D38" s="197">
        <v>8.809602600000382</v>
      </c>
      <c r="E38" s="198">
        <v>6.6063064200000765</v>
      </c>
      <c r="F38" s="199">
        <v>-6.130633630000116</v>
      </c>
      <c r="G38" s="256"/>
      <c r="H38" s="198">
        <v>-21.145465855877575</v>
      </c>
      <c r="I38" s="197">
        <v>-2.2032961800003052</v>
      </c>
      <c r="J38" s="198"/>
      <c r="K38" s="201">
        <v>-25.010165384761052</v>
      </c>
    </row>
    <row r="39" spans="1:11" ht="16.5" customHeight="1">
      <c r="A39" s="202" t="s">
        <v>229</v>
      </c>
      <c r="B39" s="197">
        <v>0</v>
      </c>
      <c r="C39" s="197">
        <v>0</v>
      </c>
      <c r="D39" s="197">
        <v>0</v>
      </c>
      <c r="E39" s="198">
        <v>0</v>
      </c>
      <c r="F39" s="199">
        <v>0</v>
      </c>
      <c r="G39" s="256"/>
      <c r="H39" s="198"/>
      <c r="I39" s="197">
        <v>0</v>
      </c>
      <c r="J39" s="198"/>
      <c r="K39" s="201"/>
    </row>
    <row r="40" spans="1:11" ht="16.5" customHeight="1">
      <c r="A40" s="202" t="s">
        <v>230</v>
      </c>
      <c r="B40" s="197">
        <v>0</v>
      </c>
      <c r="C40" s="197">
        <v>0</v>
      </c>
      <c r="D40" s="197">
        <v>0</v>
      </c>
      <c r="E40" s="198">
        <v>0</v>
      </c>
      <c r="F40" s="199">
        <v>0</v>
      </c>
      <c r="G40" s="256"/>
      <c r="H40" s="198"/>
      <c r="I40" s="197">
        <v>0</v>
      </c>
      <c r="J40" s="198"/>
      <c r="K40" s="201"/>
    </row>
    <row r="41" spans="1:11" ht="16.5" customHeight="1">
      <c r="A41" s="202" t="s">
        <v>231</v>
      </c>
      <c r="B41" s="197">
        <v>0</v>
      </c>
      <c r="C41" s="197">
        <v>0</v>
      </c>
      <c r="D41" s="197">
        <v>0</v>
      </c>
      <c r="E41" s="198">
        <v>0</v>
      </c>
      <c r="F41" s="199">
        <v>0</v>
      </c>
      <c r="G41" s="256"/>
      <c r="H41" s="198"/>
      <c r="I41" s="197">
        <v>0</v>
      </c>
      <c r="J41" s="198"/>
      <c r="K41" s="201"/>
    </row>
    <row r="42" spans="1:11" ht="16.5" customHeight="1">
      <c r="A42" s="202" t="s">
        <v>232</v>
      </c>
      <c r="B42" s="197">
        <v>0</v>
      </c>
      <c r="C42" s="197">
        <v>0</v>
      </c>
      <c r="D42" s="197">
        <v>0</v>
      </c>
      <c r="E42" s="198">
        <v>0</v>
      </c>
      <c r="F42" s="199">
        <v>0</v>
      </c>
      <c r="G42" s="256"/>
      <c r="H42" s="198"/>
      <c r="I42" s="197">
        <v>0</v>
      </c>
      <c r="J42" s="208"/>
      <c r="K42" s="201"/>
    </row>
    <row r="43" spans="1:11" ht="16.5" customHeight="1">
      <c r="A43" s="202" t="s">
        <v>233</v>
      </c>
      <c r="B43" s="197">
        <v>3224.02026</v>
      </c>
      <c r="C43" s="197">
        <v>3214.4764</v>
      </c>
      <c r="D43" s="197">
        <v>1961.8459999999998</v>
      </c>
      <c r="E43" s="198">
        <v>2035.6828</v>
      </c>
      <c r="F43" s="199">
        <v>-9.543859999999768</v>
      </c>
      <c r="G43" s="256"/>
      <c r="H43" s="198">
        <v>-0.2960235739957716</v>
      </c>
      <c r="I43" s="197">
        <v>73.83680000000027</v>
      </c>
      <c r="J43" s="208"/>
      <c r="K43" s="201">
        <v>3.763638940059529</v>
      </c>
    </row>
    <row r="44" spans="1:11" ht="16.5" customHeight="1">
      <c r="A44" s="202" t="s">
        <v>234</v>
      </c>
      <c r="B44" s="197">
        <v>4229.48748</v>
      </c>
      <c r="C44" s="197">
        <v>4216.9672</v>
      </c>
      <c r="D44" s="197">
        <v>4025.3127999999997</v>
      </c>
      <c r="E44" s="198">
        <v>4176.81104</v>
      </c>
      <c r="F44" s="199">
        <v>-12.52027999999973</v>
      </c>
      <c r="G44" s="256"/>
      <c r="H44" s="198">
        <v>-0.29602357399577245</v>
      </c>
      <c r="I44" s="197">
        <v>151.4982399999999</v>
      </c>
      <c r="J44" s="208"/>
      <c r="K44" s="201">
        <v>3.763638940059513</v>
      </c>
    </row>
    <row r="45" spans="1:11" ht="16.5" customHeight="1">
      <c r="A45" s="202" t="s">
        <v>235</v>
      </c>
      <c r="B45" s="197">
        <v>0</v>
      </c>
      <c r="C45" s="197">
        <v>0</v>
      </c>
      <c r="D45" s="197">
        <v>0</v>
      </c>
      <c r="E45" s="198">
        <v>0</v>
      </c>
      <c r="F45" s="199">
        <v>0</v>
      </c>
      <c r="G45" s="256"/>
      <c r="H45" s="198"/>
      <c r="I45" s="197">
        <v>0</v>
      </c>
      <c r="J45" s="198"/>
      <c r="K45" s="201"/>
    </row>
    <row r="46" spans="1:11" ht="16.5" customHeight="1">
      <c r="A46" s="189" t="s">
        <v>236</v>
      </c>
      <c r="B46" s="190">
        <v>110775.1334171</v>
      </c>
      <c r="C46" s="190">
        <v>117401.27233403001</v>
      </c>
      <c r="D46" s="190">
        <v>117277.93047959</v>
      </c>
      <c r="E46" s="191">
        <v>124289.20458313999</v>
      </c>
      <c r="F46" s="192">
        <v>6626.138916930009</v>
      </c>
      <c r="G46" s="254"/>
      <c r="H46" s="191">
        <v>5.981612219757573</v>
      </c>
      <c r="I46" s="190">
        <v>7011.274103549993</v>
      </c>
      <c r="J46" s="264"/>
      <c r="K46" s="195">
        <v>5.978340575143567</v>
      </c>
    </row>
    <row r="47" spans="1:11" ht="16.5" customHeight="1" thickBot="1">
      <c r="A47" s="219" t="s">
        <v>237</v>
      </c>
      <c r="B47" s="220">
        <v>56927.91942485</v>
      </c>
      <c r="C47" s="220">
        <v>36942.9486563501</v>
      </c>
      <c r="D47" s="220">
        <v>57358.00139273991</v>
      </c>
      <c r="E47" s="221">
        <v>37321.509071570006</v>
      </c>
      <c r="F47" s="222">
        <v>-19984.9707684999</v>
      </c>
      <c r="G47" s="265"/>
      <c r="H47" s="221">
        <v>-35.105745951038784</v>
      </c>
      <c r="I47" s="220">
        <v>-20036.492321169906</v>
      </c>
      <c r="J47" s="266"/>
      <c r="K47" s="223">
        <v>-34.932340448853274</v>
      </c>
    </row>
    <row r="48" spans="1:11" ht="16.5" customHeight="1" thickTop="1">
      <c r="A48" s="231" t="s">
        <v>190</v>
      </c>
      <c r="B48" s="172"/>
      <c r="C48" s="172"/>
      <c r="D48" s="226"/>
      <c r="E48" s="226"/>
      <c r="F48" s="226"/>
      <c r="G48" s="226"/>
      <c r="H48" s="226"/>
      <c r="I48" s="226"/>
      <c r="J48" s="226"/>
      <c r="K48" s="226"/>
    </row>
    <row r="49" spans="1:11" ht="16.5" customHeight="1">
      <c r="A49" s="267" t="s">
        <v>191</v>
      </c>
      <c r="B49" s="172"/>
      <c r="C49" s="172"/>
      <c r="D49" s="226"/>
      <c r="E49" s="226"/>
      <c r="F49" s="226"/>
      <c r="G49" s="226"/>
      <c r="H49" s="226"/>
      <c r="I49" s="226"/>
      <c r="J49" s="226"/>
      <c r="K49" s="226"/>
    </row>
    <row r="50" spans="1:12" ht="16.5" customHeight="1">
      <c r="A50" s="233" t="s">
        <v>238</v>
      </c>
      <c r="B50" s="236">
        <v>586270.43250768</v>
      </c>
      <c r="C50" s="236">
        <v>593867.04060002</v>
      </c>
      <c r="D50" s="236">
        <v>720503.6022543998</v>
      </c>
      <c r="E50" s="236">
        <v>789166.41095381</v>
      </c>
      <c r="F50" s="236">
        <v>2710.8143164399435</v>
      </c>
      <c r="G50" s="268" t="s">
        <v>162</v>
      </c>
      <c r="H50" s="236">
        <v>0.4623829151412019</v>
      </c>
      <c r="I50" s="236">
        <v>60665.45187560018</v>
      </c>
      <c r="J50" s="268" t="s">
        <v>163</v>
      </c>
      <c r="K50" s="236">
        <v>8.41986794872124</v>
      </c>
      <c r="L50" s="269"/>
    </row>
    <row r="51" spans="1:11" ht="16.5" customHeight="1">
      <c r="A51" s="233" t="s">
        <v>239</v>
      </c>
      <c r="B51" s="236">
        <v>-149676.25403579004</v>
      </c>
      <c r="C51" s="236">
        <v>-196049.72592364004</v>
      </c>
      <c r="D51" s="236">
        <v>-221379.28878536986</v>
      </c>
      <c r="E51" s="236">
        <v>-261175.95741217</v>
      </c>
      <c r="F51" s="236">
        <v>-41487.67811195</v>
      </c>
      <c r="G51" s="268" t="s">
        <v>162</v>
      </c>
      <c r="H51" s="236">
        <v>27.71827660921392</v>
      </c>
      <c r="I51" s="236">
        <v>-31799.311802990153</v>
      </c>
      <c r="J51" s="268" t="s">
        <v>163</v>
      </c>
      <c r="K51" s="236">
        <v>14.364176512383686</v>
      </c>
    </row>
    <row r="52" spans="1:11" ht="16.5" customHeight="1">
      <c r="A52" s="233" t="s">
        <v>240</v>
      </c>
      <c r="B52" s="236">
        <v>156104.43677516</v>
      </c>
      <c r="C52" s="236">
        <v>162791.4993094501</v>
      </c>
      <c r="D52" s="236">
        <v>208285.7255456199</v>
      </c>
      <c r="E52" s="236">
        <v>196372.08403235997</v>
      </c>
      <c r="F52" s="236">
        <v>1801.2687583901052</v>
      </c>
      <c r="G52" s="268" t="s">
        <v>162</v>
      </c>
      <c r="H52" s="236">
        <v>1.1538869718254738</v>
      </c>
      <c r="I52" s="236">
        <v>-19910.998337069934</v>
      </c>
      <c r="J52" s="268" t="s">
        <v>163</v>
      </c>
      <c r="K52" s="236">
        <v>-9.559463705403527</v>
      </c>
    </row>
    <row r="53" spans="1:11" ht="16.5" customHeight="1">
      <c r="A53" s="270" t="s">
        <v>241</v>
      </c>
      <c r="B53" s="271">
        <v>4885.793775899999</v>
      </c>
      <c r="C53" s="272" t="s">
        <v>188</v>
      </c>
      <c r="D53" s="236"/>
      <c r="E53" s="236"/>
      <c r="F53" s="236"/>
      <c r="G53" s="236"/>
      <c r="H53" s="236"/>
      <c r="I53" s="236"/>
      <c r="J53" s="236"/>
      <c r="K53" s="236"/>
    </row>
    <row r="54" spans="1:11" ht="16.5" customHeight="1">
      <c r="A54" s="270" t="s">
        <v>242</v>
      </c>
      <c r="B54" s="271">
        <v>7997.356823809998</v>
      </c>
      <c r="C54" s="233" t="s">
        <v>188</v>
      </c>
      <c r="D54" s="236"/>
      <c r="E54" s="236"/>
      <c r="F54" s="236"/>
      <c r="G54" s="236"/>
      <c r="H54" s="236"/>
      <c r="I54" s="236"/>
      <c r="J54" s="236"/>
      <c r="K54" s="236"/>
    </row>
    <row r="55" spans="1:11" ht="16.5" customHeight="1">
      <c r="A55" s="273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N14" sqref="N14"/>
    </sheetView>
  </sheetViews>
  <sheetFormatPr defaultColWidth="11.00390625" defaultRowHeight="16.5" customHeight="1"/>
  <cols>
    <col min="1" max="1" width="46.7109375" style="241" bestFit="1" customWidth="1"/>
    <col min="2" max="2" width="10.57421875" style="241" bestFit="1" customWidth="1"/>
    <col min="3" max="3" width="11.421875" style="241" bestFit="1" customWidth="1"/>
    <col min="4" max="5" width="10.7109375" style="241" bestFit="1" customWidth="1"/>
    <col min="6" max="6" width="9.28125" style="241" bestFit="1" customWidth="1"/>
    <col min="7" max="7" width="2.421875" style="241" bestFit="1" customWidth="1"/>
    <col min="8" max="8" width="7.7109375" style="241" bestFit="1" customWidth="1"/>
    <col min="9" max="9" width="10.7109375" style="241" customWidth="1"/>
    <col min="10" max="10" width="2.140625" style="241" customWidth="1"/>
    <col min="11" max="11" width="7.7109375" style="241" bestFit="1" customWidth="1"/>
    <col min="12" max="16384" width="11.00390625" style="171" customWidth="1"/>
  </cols>
  <sheetData>
    <row r="1" spans="1:11" ht="12.75">
      <c r="A1" s="1832" t="s">
        <v>1232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</row>
    <row r="2" spans="1:11" ht="16.5" customHeight="1">
      <c r="A2" s="1841" t="s">
        <v>66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</row>
    <row r="3" spans="2:11" ht="16.5" customHeight="1" thickBot="1">
      <c r="B3" s="172"/>
      <c r="C3" s="172"/>
      <c r="D3" s="172"/>
      <c r="E3" s="172"/>
      <c r="I3" s="1834" t="s">
        <v>1</v>
      </c>
      <c r="J3" s="1834"/>
      <c r="K3" s="1834"/>
    </row>
    <row r="4" spans="1:11" ht="13.5" thickTop="1">
      <c r="A4" s="174"/>
      <c r="B4" s="243">
        <v>2014</v>
      </c>
      <c r="C4" s="243">
        <v>2014</v>
      </c>
      <c r="D4" s="243">
        <v>2015</v>
      </c>
      <c r="E4" s="244">
        <v>2015</v>
      </c>
      <c r="F4" s="1845" t="s">
        <v>154</v>
      </c>
      <c r="G4" s="1846"/>
      <c r="H4" s="1846"/>
      <c r="I4" s="1846"/>
      <c r="J4" s="1846"/>
      <c r="K4" s="1847"/>
    </row>
    <row r="5" spans="1:11" ht="12.75">
      <c r="A5" s="245" t="s">
        <v>196</v>
      </c>
      <c r="B5" s="274" t="s">
        <v>156</v>
      </c>
      <c r="C5" s="274" t="s">
        <v>157</v>
      </c>
      <c r="D5" s="274" t="s">
        <v>158</v>
      </c>
      <c r="E5" s="275" t="s">
        <v>159</v>
      </c>
      <c r="F5" s="1837" t="s">
        <v>23</v>
      </c>
      <c r="G5" s="1838"/>
      <c r="H5" s="1839"/>
      <c r="I5" s="276"/>
      <c r="J5" s="181" t="s">
        <v>25</v>
      </c>
      <c r="K5" s="277"/>
    </row>
    <row r="6" spans="1:11" ht="12.75">
      <c r="A6" s="245"/>
      <c r="B6" s="274"/>
      <c r="C6" s="274"/>
      <c r="D6" s="274"/>
      <c r="E6" s="275"/>
      <c r="F6" s="250" t="s">
        <v>18</v>
      </c>
      <c r="G6" s="251" t="s">
        <v>17</v>
      </c>
      <c r="H6" s="252" t="s">
        <v>160</v>
      </c>
      <c r="I6" s="247" t="s">
        <v>18</v>
      </c>
      <c r="J6" s="251" t="s">
        <v>17</v>
      </c>
      <c r="K6" s="253" t="s">
        <v>160</v>
      </c>
    </row>
    <row r="7" spans="1:15" ht="16.5" customHeight="1">
      <c r="A7" s="189" t="s">
        <v>244</v>
      </c>
      <c r="B7" s="190">
        <v>1406769.5015122239</v>
      </c>
      <c r="C7" s="190">
        <v>1444914.7798875317</v>
      </c>
      <c r="D7" s="190">
        <v>1688829.864876353</v>
      </c>
      <c r="E7" s="191">
        <v>1731015.040498586</v>
      </c>
      <c r="F7" s="192">
        <v>38145.2783753078</v>
      </c>
      <c r="G7" s="254"/>
      <c r="H7" s="191">
        <v>2.71155141864414</v>
      </c>
      <c r="I7" s="190">
        <v>42185.17562223296</v>
      </c>
      <c r="J7" s="255"/>
      <c r="K7" s="195">
        <v>2.4978937487774426</v>
      </c>
      <c r="N7" s="171">
        <f>E7/C7*100-100</f>
        <v>19.80049374491992</v>
      </c>
      <c r="O7" s="171">
        <f>(E7-C7)/C7*100</f>
        <v>19.80049374491993</v>
      </c>
    </row>
    <row r="8" spans="1:11" ht="16.5" customHeight="1">
      <c r="A8" s="196" t="s">
        <v>245</v>
      </c>
      <c r="B8" s="197">
        <v>129689.17799381667</v>
      </c>
      <c r="C8" s="197">
        <v>124824.9489803431</v>
      </c>
      <c r="D8" s="197">
        <v>159289.9815738324</v>
      </c>
      <c r="E8" s="198">
        <v>150042.61520422107</v>
      </c>
      <c r="F8" s="199">
        <v>-4864.229013473567</v>
      </c>
      <c r="G8" s="256"/>
      <c r="H8" s="198">
        <v>-3.7506822764390444</v>
      </c>
      <c r="I8" s="197">
        <v>-9247.366369611322</v>
      </c>
      <c r="J8" s="198"/>
      <c r="K8" s="201">
        <v>-5.805365961025666</v>
      </c>
    </row>
    <row r="9" spans="1:11" ht="16.5" customHeight="1">
      <c r="A9" s="196" t="s">
        <v>246</v>
      </c>
      <c r="B9" s="197">
        <v>115579.68382602921</v>
      </c>
      <c r="C9" s="197">
        <v>109996.51001160879</v>
      </c>
      <c r="D9" s="197">
        <v>141377.34382764096</v>
      </c>
      <c r="E9" s="198">
        <v>131002.0019533435</v>
      </c>
      <c r="F9" s="199">
        <v>-5583.173814420428</v>
      </c>
      <c r="G9" s="256"/>
      <c r="H9" s="198">
        <v>-4.830584086753718</v>
      </c>
      <c r="I9" s="197">
        <v>-10375.34187429746</v>
      </c>
      <c r="J9" s="198"/>
      <c r="K9" s="201">
        <v>-7.338758526222189</v>
      </c>
    </row>
    <row r="10" spans="1:11" ht="16.5" customHeight="1">
      <c r="A10" s="196" t="s">
        <v>247</v>
      </c>
      <c r="B10" s="197">
        <v>14109.494167787452</v>
      </c>
      <c r="C10" s="197">
        <v>14828.43896873432</v>
      </c>
      <c r="D10" s="197">
        <v>17912.63774619143</v>
      </c>
      <c r="E10" s="198">
        <v>19040.61325087758</v>
      </c>
      <c r="F10" s="199">
        <v>718.944800946867</v>
      </c>
      <c r="G10" s="256"/>
      <c r="H10" s="198">
        <v>5.095468288212962</v>
      </c>
      <c r="I10" s="197">
        <v>1127.97550468615</v>
      </c>
      <c r="J10" s="198"/>
      <c r="K10" s="201">
        <v>6.297093262693705</v>
      </c>
    </row>
    <row r="11" spans="1:11" ht="16.5" customHeight="1">
      <c r="A11" s="196" t="s">
        <v>248</v>
      </c>
      <c r="B11" s="197">
        <v>589705.9177744807</v>
      </c>
      <c r="C11" s="197">
        <v>620072.5319143166</v>
      </c>
      <c r="D11" s="197">
        <v>712471.2039690608</v>
      </c>
      <c r="E11" s="198">
        <v>761645.0805691001</v>
      </c>
      <c r="F11" s="199">
        <v>30366.614139835932</v>
      </c>
      <c r="G11" s="256"/>
      <c r="H11" s="198">
        <v>5.149450467520819</v>
      </c>
      <c r="I11" s="197">
        <v>49173.87660003931</v>
      </c>
      <c r="J11" s="198"/>
      <c r="K11" s="201">
        <v>6.901875658426568</v>
      </c>
    </row>
    <row r="12" spans="1:11" ht="16.5" customHeight="1">
      <c r="A12" s="196" t="s">
        <v>246</v>
      </c>
      <c r="B12" s="197">
        <v>580319.7405492043</v>
      </c>
      <c r="C12" s="197">
        <v>610728.1195013683</v>
      </c>
      <c r="D12" s="197">
        <v>702459.3874338878</v>
      </c>
      <c r="E12" s="198">
        <v>749580.8384608233</v>
      </c>
      <c r="F12" s="199">
        <v>30408.37895216397</v>
      </c>
      <c r="G12" s="256"/>
      <c r="H12" s="198">
        <v>5.239935302456887</v>
      </c>
      <c r="I12" s="197">
        <v>47121.45102693548</v>
      </c>
      <c r="J12" s="198"/>
      <c r="K12" s="201">
        <v>6.708067664818605</v>
      </c>
    </row>
    <row r="13" spans="1:11" ht="16.5" customHeight="1">
      <c r="A13" s="196" t="s">
        <v>247</v>
      </c>
      <c r="B13" s="197">
        <v>9386.177225276386</v>
      </c>
      <c r="C13" s="197">
        <v>9344.412412948304</v>
      </c>
      <c r="D13" s="197">
        <v>10011.816535172982</v>
      </c>
      <c r="E13" s="198">
        <v>12064.242108276769</v>
      </c>
      <c r="F13" s="199">
        <v>-41.76481232808146</v>
      </c>
      <c r="G13" s="256"/>
      <c r="H13" s="198">
        <v>-0.4449608325699566</v>
      </c>
      <c r="I13" s="197">
        <v>2052.4255731037865</v>
      </c>
      <c r="J13" s="198"/>
      <c r="K13" s="201">
        <v>20.50003179636097</v>
      </c>
    </row>
    <row r="14" spans="1:11" ht="16.5" customHeight="1">
      <c r="A14" s="196" t="s">
        <v>249</v>
      </c>
      <c r="B14" s="197">
        <v>452941.93633577344</v>
      </c>
      <c r="C14" s="197">
        <v>457873.5122686214</v>
      </c>
      <c r="D14" s="197">
        <v>509201.11750868295</v>
      </c>
      <c r="E14" s="198">
        <v>515809.5384233901</v>
      </c>
      <c r="F14" s="199">
        <v>4931.575932847976</v>
      </c>
      <c r="G14" s="256"/>
      <c r="H14" s="198">
        <v>1.0887876650909436</v>
      </c>
      <c r="I14" s="197">
        <v>6608.4209147071815</v>
      </c>
      <c r="J14" s="198"/>
      <c r="K14" s="201">
        <v>1.2978017304909968</v>
      </c>
    </row>
    <row r="15" spans="1:11" ht="16.5" customHeight="1">
      <c r="A15" s="196" t="s">
        <v>246</v>
      </c>
      <c r="B15" s="197">
        <v>424742.3652231101</v>
      </c>
      <c r="C15" s="197">
        <v>429426.6494131913</v>
      </c>
      <c r="D15" s="197">
        <v>489602.7672653801</v>
      </c>
      <c r="E15" s="198">
        <v>497655.4037440592</v>
      </c>
      <c r="F15" s="199">
        <v>4684.284190081235</v>
      </c>
      <c r="G15" s="256"/>
      <c r="H15" s="198">
        <v>1.1028530642618282</v>
      </c>
      <c r="I15" s="197">
        <v>8052.63647867908</v>
      </c>
      <c r="J15" s="198"/>
      <c r="K15" s="201">
        <v>1.6447285467065789</v>
      </c>
    </row>
    <row r="16" spans="1:11" ht="16.5" customHeight="1">
      <c r="A16" s="196" t="s">
        <v>247</v>
      </c>
      <c r="B16" s="197">
        <v>28199.571112663358</v>
      </c>
      <c r="C16" s="197">
        <v>28446.862855430096</v>
      </c>
      <c r="D16" s="197">
        <v>19598.350243302797</v>
      </c>
      <c r="E16" s="198">
        <v>18154.134679330917</v>
      </c>
      <c r="F16" s="199">
        <v>247.29174276673803</v>
      </c>
      <c r="G16" s="256"/>
      <c r="H16" s="198">
        <v>0.876934410735377</v>
      </c>
      <c r="I16" s="197">
        <v>-1444.2155639718803</v>
      </c>
      <c r="J16" s="198"/>
      <c r="K16" s="201">
        <v>-7.369067018615007</v>
      </c>
    </row>
    <row r="17" spans="1:11" ht="16.5" customHeight="1">
      <c r="A17" s="196" t="s">
        <v>250</v>
      </c>
      <c r="B17" s="197">
        <v>223381.38271278306</v>
      </c>
      <c r="C17" s="197">
        <v>230467.83540597913</v>
      </c>
      <c r="D17" s="197">
        <v>295717.3649716541</v>
      </c>
      <c r="E17" s="198">
        <v>290828.17459031445</v>
      </c>
      <c r="F17" s="199">
        <v>7086.452693196072</v>
      </c>
      <c r="G17" s="256"/>
      <c r="H17" s="198">
        <v>3.1723559981306124</v>
      </c>
      <c r="I17" s="197">
        <v>-4889.190381339635</v>
      </c>
      <c r="J17" s="198"/>
      <c r="K17" s="201">
        <v>-1.6533321882562722</v>
      </c>
    </row>
    <row r="18" spans="1:11" ht="16.5" customHeight="1">
      <c r="A18" s="196" t="s">
        <v>246</v>
      </c>
      <c r="B18" s="197">
        <v>195023.93855927695</v>
      </c>
      <c r="C18" s="197">
        <v>194902.76620788712</v>
      </c>
      <c r="D18" s="197">
        <v>248844.5470217187</v>
      </c>
      <c r="E18" s="198">
        <v>246600.76043736434</v>
      </c>
      <c r="F18" s="199">
        <v>-121.17235138983233</v>
      </c>
      <c r="G18" s="256"/>
      <c r="H18" s="198">
        <v>-0.062132039935703764</v>
      </c>
      <c r="I18" s="197">
        <v>-2243.786584354355</v>
      </c>
      <c r="J18" s="198"/>
      <c r="K18" s="201">
        <v>-0.9016820385292676</v>
      </c>
    </row>
    <row r="19" spans="1:11" ht="16.5" customHeight="1">
      <c r="A19" s="196" t="s">
        <v>247</v>
      </c>
      <c r="B19" s="197">
        <v>28357.444153506094</v>
      </c>
      <c r="C19" s="197">
        <v>35565.069198091995</v>
      </c>
      <c r="D19" s="197">
        <v>46872.81794993539</v>
      </c>
      <c r="E19" s="198">
        <v>44227.41415295009</v>
      </c>
      <c r="F19" s="199">
        <v>7207.6250445859005</v>
      </c>
      <c r="G19" s="256"/>
      <c r="H19" s="198">
        <v>25.417047479911037</v>
      </c>
      <c r="I19" s="197">
        <v>-2645.4037969852943</v>
      </c>
      <c r="J19" s="198"/>
      <c r="K19" s="201">
        <v>-5.643790820963306</v>
      </c>
    </row>
    <row r="20" spans="1:11" ht="16.5" customHeight="1">
      <c r="A20" s="196" t="s">
        <v>251</v>
      </c>
      <c r="B20" s="197">
        <v>11051.086695369997</v>
      </c>
      <c r="C20" s="197">
        <v>11675.9513182715</v>
      </c>
      <c r="D20" s="197">
        <v>12150.19685312301</v>
      </c>
      <c r="E20" s="198">
        <v>12689.631711560001</v>
      </c>
      <c r="F20" s="199">
        <v>624.864622901503</v>
      </c>
      <c r="G20" s="256"/>
      <c r="H20" s="198">
        <v>5.654327398981483</v>
      </c>
      <c r="I20" s="197">
        <v>539.4348584369909</v>
      </c>
      <c r="J20" s="198"/>
      <c r="K20" s="201">
        <v>4.439721141623627</v>
      </c>
    </row>
    <row r="21" spans="1:11" ht="16.5" customHeight="1">
      <c r="A21" s="189" t="s">
        <v>252</v>
      </c>
      <c r="B21" s="190">
        <v>1932.98868759</v>
      </c>
      <c r="C21" s="190">
        <v>2006.14047996</v>
      </c>
      <c r="D21" s="190">
        <v>3261.50328125</v>
      </c>
      <c r="E21" s="191">
        <v>1215.7890162</v>
      </c>
      <c r="F21" s="192">
        <v>73.15179237000007</v>
      </c>
      <c r="G21" s="254"/>
      <c r="H21" s="191">
        <v>3.7843880225291864</v>
      </c>
      <c r="I21" s="190">
        <v>-2045.7142650499998</v>
      </c>
      <c r="J21" s="191"/>
      <c r="K21" s="195">
        <v>-62.72304789054088</v>
      </c>
    </row>
    <row r="22" spans="1:11" ht="16.5" customHeight="1">
      <c r="A22" s="189" t="s">
        <v>253</v>
      </c>
      <c r="B22" s="190">
        <v>4.119</v>
      </c>
      <c r="C22" s="190">
        <v>4.75104894</v>
      </c>
      <c r="D22" s="190">
        <v>0</v>
      </c>
      <c r="E22" s="191">
        <v>0</v>
      </c>
      <c r="F22" s="192">
        <v>0.6320489400000007</v>
      </c>
      <c r="G22" s="254"/>
      <c r="H22" s="191">
        <v>15.344718135469792</v>
      </c>
      <c r="I22" s="190">
        <v>0</v>
      </c>
      <c r="J22" s="191"/>
      <c r="K22" s="195"/>
    </row>
    <row r="23" spans="1:11" ht="16.5" customHeight="1">
      <c r="A23" s="278" t="s">
        <v>254</v>
      </c>
      <c r="B23" s="190">
        <v>348672.1139714704</v>
      </c>
      <c r="C23" s="190">
        <v>361298.44958487526</v>
      </c>
      <c r="D23" s="190">
        <v>383714.93003354454</v>
      </c>
      <c r="E23" s="191">
        <v>407295.51314472087</v>
      </c>
      <c r="F23" s="192">
        <v>12626.335613404866</v>
      </c>
      <c r="G23" s="254"/>
      <c r="H23" s="191">
        <v>3.6212633897180546</v>
      </c>
      <c r="I23" s="190">
        <v>23580.583111176325</v>
      </c>
      <c r="J23" s="191"/>
      <c r="K23" s="195">
        <v>6.145338965339425</v>
      </c>
    </row>
    <row r="24" spans="1:11" ht="16.5" customHeight="1">
      <c r="A24" s="279" t="s">
        <v>255</v>
      </c>
      <c r="B24" s="197">
        <v>129485.04956404002</v>
      </c>
      <c r="C24" s="197">
        <v>132767.10656100998</v>
      </c>
      <c r="D24" s="197">
        <v>141598.56429523998</v>
      </c>
      <c r="E24" s="198">
        <v>143456.05717306002</v>
      </c>
      <c r="F24" s="199">
        <v>3282.0569969699573</v>
      </c>
      <c r="G24" s="256"/>
      <c r="H24" s="198">
        <v>2.534699571896704</v>
      </c>
      <c r="I24" s="197">
        <v>1857.492877820041</v>
      </c>
      <c r="J24" s="198"/>
      <c r="K24" s="201">
        <v>1.3118020560908208</v>
      </c>
    </row>
    <row r="25" spans="1:11" ht="16.5" customHeight="1">
      <c r="A25" s="279" t="s">
        <v>256</v>
      </c>
      <c r="B25" s="197">
        <v>68466.47765642044</v>
      </c>
      <c r="C25" s="197">
        <v>94270.6170215302</v>
      </c>
      <c r="D25" s="197">
        <v>80937.461259951</v>
      </c>
      <c r="E25" s="198">
        <v>115205.81920000956</v>
      </c>
      <c r="F25" s="199">
        <v>25804.13936510976</v>
      </c>
      <c r="G25" s="256"/>
      <c r="H25" s="198">
        <v>37.688720448860394</v>
      </c>
      <c r="I25" s="197">
        <v>34268.35794005856</v>
      </c>
      <c r="J25" s="198"/>
      <c r="K25" s="201">
        <v>42.339304206734525</v>
      </c>
    </row>
    <row r="26" spans="1:11" ht="16.5" customHeight="1">
      <c r="A26" s="279" t="s">
        <v>257</v>
      </c>
      <c r="B26" s="197">
        <v>150720.5867510099</v>
      </c>
      <c r="C26" s="197">
        <v>134260.72600233505</v>
      </c>
      <c r="D26" s="197">
        <v>161178.90447835356</v>
      </c>
      <c r="E26" s="198">
        <v>148633.63677165128</v>
      </c>
      <c r="F26" s="199">
        <v>-16459.860748674837</v>
      </c>
      <c r="G26" s="256"/>
      <c r="H26" s="198">
        <v>-10.920778045978878</v>
      </c>
      <c r="I26" s="197">
        <v>-12545.267706702289</v>
      </c>
      <c r="J26" s="198"/>
      <c r="K26" s="201">
        <v>-7.783442719941756</v>
      </c>
    </row>
    <row r="27" spans="1:11" ht="16.5" customHeight="1">
      <c r="A27" s="280" t="s">
        <v>258</v>
      </c>
      <c r="B27" s="281">
        <v>1757378.7231712842</v>
      </c>
      <c r="C27" s="281">
        <v>1808224.121001307</v>
      </c>
      <c r="D27" s="281">
        <v>2075806.2981911474</v>
      </c>
      <c r="E27" s="282">
        <v>2139526.342659507</v>
      </c>
      <c r="F27" s="283">
        <v>50845.39783002273</v>
      </c>
      <c r="G27" s="284"/>
      <c r="H27" s="282">
        <v>2.8932521578655215</v>
      </c>
      <c r="I27" s="281">
        <v>63720.044468359556</v>
      </c>
      <c r="J27" s="282"/>
      <c r="K27" s="285">
        <v>3.0696527187476526</v>
      </c>
    </row>
    <row r="28" spans="1:11" ht="16.5" customHeight="1">
      <c r="A28" s="189" t="s">
        <v>259</v>
      </c>
      <c r="B28" s="190">
        <v>286916.3921421314</v>
      </c>
      <c r="C28" s="190">
        <v>238997.3373439311</v>
      </c>
      <c r="D28" s="190">
        <v>329672.84011338436</v>
      </c>
      <c r="E28" s="191">
        <v>323187.8789737654</v>
      </c>
      <c r="F28" s="192">
        <v>-47919.05479820029</v>
      </c>
      <c r="G28" s="254"/>
      <c r="H28" s="191">
        <v>-16.701400167635718</v>
      </c>
      <c r="I28" s="190">
        <v>-6484.961139618943</v>
      </c>
      <c r="J28" s="191"/>
      <c r="K28" s="195">
        <v>-1.967089899607311</v>
      </c>
    </row>
    <row r="29" spans="1:11" ht="16.5" customHeight="1">
      <c r="A29" s="196" t="s">
        <v>260</v>
      </c>
      <c r="B29" s="197">
        <v>41129.87280457899</v>
      </c>
      <c r="C29" s="197">
        <v>41210.819211369</v>
      </c>
      <c r="D29" s="197">
        <v>47292.02360718001</v>
      </c>
      <c r="E29" s="198">
        <v>43973.46539656902</v>
      </c>
      <c r="F29" s="199">
        <v>80.94640679001168</v>
      </c>
      <c r="G29" s="256"/>
      <c r="H29" s="198">
        <v>0.19680684930540293</v>
      </c>
      <c r="I29" s="197">
        <v>-3318.558210610987</v>
      </c>
      <c r="J29" s="198"/>
      <c r="K29" s="201">
        <v>-7.017162636506749</v>
      </c>
    </row>
    <row r="30" spans="1:11" ht="16.5" customHeight="1">
      <c r="A30" s="196" t="s">
        <v>261</v>
      </c>
      <c r="B30" s="197">
        <v>156213.95132914</v>
      </c>
      <c r="C30" s="197">
        <v>99806.50278034</v>
      </c>
      <c r="D30" s="197">
        <v>168465.01284602997</v>
      </c>
      <c r="E30" s="198">
        <v>159351.28357145</v>
      </c>
      <c r="F30" s="199">
        <v>-56407.44854879999</v>
      </c>
      <c r="G30" s="256"/>
      <c r="H30" s="198">
        <v>-36.10909785512724</v>
      </c>
      <c r="I30" s="197">
        <v>-9113.729274579964</v>
      </c>
      <c r="J30" s="198"/>
      <c r="K30" s="201">
        <v>-5.40986470758147</v>
      </c>
    </row>
    <row r="31" spans="1:11" ht="16.5" customHeight="1">
      <c r="A31" s="196" t="s">
        <v>262</v>
      </c>
      <c r="B31" s="197">
        <v>788.6985832094999</v>
      </c>
      <c r="C31" s="197">
        <v>1356.6567526919996</v>
      </c>
      <c r="D31" s="197">
        <v>1336.9384950544995</v>
      </c>
      <c r="E31" s="198">
        <v>2029.9526389795008</v>
      </c>
      <c r="F31" s="199">
        <v>567.9581694824997</v>
      </c>
      <c r="G31" s="256"/>
      <c r="H31" s="198">
        <v>72.01206919521427</v>
      </c>
      <c r="I31" s="197">
        <v>693.0141439250012</v>
      </c>
      <c r="J31" s="198"/>
      <c r="K31" s="201">
        <v>51.83590318391954</v>
      </c>
    </row>
    <row r="32" spans="1:11" ht="16.5" customHeight="1">
      <c r="A32" s="196" t="s">
        <v>263</v>
      </c>
      <c r="B32" s="197">
        <v>88693.80612722292</v>
      </c>
      <c r="C32" s="197">
        <v>96206.16128018008</v>
      </c>
      <c r="D32" s="197">
        <v>112504.7731455499</v>
      </c>
      <c r="E32" s="198">
        <v>117119.51440675686</v>
      </c>
      <c r="F32" s="199">
        <v>7512.355152957156</v>
      </c>
      <c r="G32" s="256"/>
      <c r="H32" s="198">
        <v>8.469988470425307</v>
      </c>
      <c r="I32" s="197">
        <v>4614.74126120696</v>
      </c>
      <c r="J32" s="198"/>
      <c r="K32" s="201">
        <v>4.101818200403611</v>
      </c>
    </row>
    <row r="33" spans="1:11" ht="16.5" customHeight="1">
      <c r="A33" s="196" t="s">
        <v>264</v>
      </c>
      <c r="B33" s="197">
        <v>90.06329798</v>
      </c>
      <c r="C33" s="197">
        <v>417.19731935</v>
      </c>
      <c r="D33" s="197">
        <v>74.09201957000002</v>
      </c>
      <c r="E33" s="198">
        <v>713.6629600100001</v>
      </c>
      <c r="F33" s="199">
        <v>327.13402136999997</v>
      </c>
      <c r="G33" s="256"/>
      <c r="H33" s="198">
        <v>363.2267846139116</v>
      </c>
      <c r="I33" s="197">
        <v>639.5709404400001</v>
      </c>
      <c r="J33" s="198"/>
      <c r="K33" s="201">
        <v>863.2116443198742</v>
      </c>
    </row>
    <row r="34" spans="1:11" ht="16.5" customHeight="1">
      <c r="A34" s="257" t="s">
        <v>265</v>
      </c>
      <c r="B34" s="190">
        <v>1313333.350838007</v>
      </c>
      <c r="C34" s="190">
        <v>1380479.7527590028</v>
      </c>
      <c r="D34" s="190">
        <v>1542634.927148163</v>
      </c>
      <c r="E34" s="191">
        <v>1575385.509330059</v>
      </c>
      <c r="F34" s="192">
        <v>67146.40192099591</v>
      </c>
      <c r="G34" s="254"/>
      <c r="H34" s="191">
        <v>5.112670128886271</v>
      </c>
      <c r="I34" s="190">
        <v>32750.58218189585</v>
      </c>
      <c r="J34" s="191"/>
      <c r="K34" s="195">
        <v>2.1230286962607003</v>
      </c>
    </row>
    <row r="35" spans="1:11" ht="16.5" customHeight="1">
      <c r="A35" s="196" t="s">
        <v>266</v>
      </c>
      <c r="B35" s="197">
        <v>142157.69999999998</v>
      </c>
      <c r="C35" s="197">
        <v>142681.35</v>
      </c>
      <c r="D35" s="197">
        <v>142497.9</v>
      </c>
      <c r="E35" s="198">
        <v>139088.4</v>
      </c>
      <c r="F35" s="199">
        <v>523.6500000000233</v>
      </c>
      <c r="G35" s="256"/>
      <c r="H35" s="198">
        <v>0.3683585201505253</v>
      </c>
      <c r="I35" s="197">
        <v>-3409.5</v>
      </c>
      <c r="J35" s="198"/>
      <c r="K35" s="201">
        <v>-2.39266683930079</v>
      </c>
    </row>
    <row r="36" spans="1:11" ht="16.5" customHeight="1">
      <c r="A36" s="196" t="s">
        <v>267</v>
      </c>
      <c r="B36" s="197">
        <v>10386.33065354</v>
      </c>
      <c r="C36" s="197">
        <v>10462.55842873</v>
      </c>
      <c r="D36" s="197">
        <v>10069.7670851545</v>
      </c>
      <c r="E36" s="198">
        <v>7140.773139580001</v>
      </c>
      <c r="F36" s="199">
        <v>76.2277751900001</v>
      </c>
      <c r="G36" s="256"/>
      <c r="H36" s="198">
        <v>0.7339240173719983</v>
      </c>
      <c r="I36" s="197">
        <v>-2928.9939455745</v>
      </c>
      <c r="J36" s="198"/>
      <c r="K36" s="201">
        <v>-29.087007880178394</v>
      </c>
    </row>
    <row r="37" spans="1:11" ht="16.5" customHeight="1">
      <c r="A37" s="202" t="s">
        <v>268</v>
      </c>
      <c r="B37" s="197">
        <v>10566.5361392257</v>
      </c>
      <c r="C37" s="197">
        <v>14435.138371624484</v>
      </c>
      <c r="D37" s="197">
        <v>13664.786629541519</v>
      </c>
      <c r="E37" s="198">
        <v>15069.180183685809</v>
      </c>
      <c r="F37" s="199">
        <v>3868.6022323987836</v>
      </c>
      <c r="G37" s="256"/>
      <c r="H37" s="198">
        <v>36.611829850631345</v>
      </c>
      <c r="I37" s="197">
        <v>1404.3935541442897</v>
      </c>
      <c r="J37" s="198"/>
      <c r="K37" s="201">
        <v>10.277464202098631</v>
      </c>
    </row>
    <row r="38" spans="1:11" ht="16.5" customHeight="1">
      <c r="A38" s="286" t="s">
        <v>269</v>
      </c>
      <c r="B38" s="197">
        <v>996.6286769799999</v>
      </c>
      <c r="C38" s="197">
        <v>1722.56950063</v>
      </c>
      <c r="D38" s="197">
        <v>852.91678677</v>
      </c>
      <c r="E38" s="198">
        <v>1006.2488990200001</v>
      </c>
      <c r="F38" s="199">
        <v>725.9408236500001</v>
      </c>
      <c r="G38" s="256"/>
      <c r="H38" s="198">
        <v>72.83964834824516</v>
      </c>
      <c r="I38" s="197">
        <v>153.33211225000002</v>
      </c>
      <c r="J38" s="198"/>
      <c r="K38" s="201">
        <v>17.97738239279701</v>
      </c>
    </row>
    <row r="39" spans="1:11" ht="16.5" customHeight="1">
      <c r="A39" s="286" t="s">
        <v>270</v>
      </c>
      <c r="B39" s="197">
        <v>9569.907462245701</v>
      </c>
      <c r="C39" s="197">
        <v>12712.568870994484</v>
      </c>
      <c r="D39" s="197">
        <v>12811.869842771519</v>
      </c>
      <c r="E39" s="198">
        <v>14062.931284665809</v>
      </c>
      <c r="F39" s="199">
        <v>3142.6614087487833</v>
      </c>
      <c r="G39" s="256"/>
      <c r="H39" s="198">
        <v>32.83899474625972</v>
      </c>
      <c r="I39" s="197">
        <v>1251.0614418942896</v>
      </c>
      <c r="J39" s="198"/>
      <c r="K39" s="201">
        <v>9.76486225076772</v>
      </c>
    </row>
    <row r="40" spans="1:11" ht="16.5" customHeight="1">
      <c r="A40" s="196" t="s">
        <v>271</v>
      </c>
      <c r="B40" s="197">
        <v>1146699.2038779212</v>
      </c>
      <c r="C40" s="197">
        <v>1209012.384229952</v>
      </c>
      <c r="D40" s="197">
        <v>1369249.0711404982</v>
      </c>
      <c r="E40" s="198">
        <v>1409634.3712001941</v>
      </c>
      <c r="F40" s="199">
        <v>62313.18035203079</v>
      </c>
      <c r="G40" s="256"/>
      <c r="H40" s="198">
        <v>5.434134788033281</v>
      </c>
      <c r="I40" s="197">
        <v>40385.30005969596</v>
      </c>
      <c r="J40" s="198"/>
      <c r="K40" s="201">
        <v>2.9494487826131994</v>
      </c>
    </row>
    <row r="41" spans="1:11" ht="16.5" customHeight="1">
      <c r="A41" s="202" t="s">
        <v>272</v>
      </c>
      <c r="B41" s="197">
        <v>1117321.0223590338</v>
      </c>
      <c r="C41" s="197">
        <v>1176854.206578369</v>
      </c>
      <c r="D41" s="197">
        <v>1338931.575869255</v>
      </c>
      <c r="E41" s="198">
        <v>1375574.496799273</v>
      </c>
      <c r="F41" s="199">
        <v>59533.184219335206</v>
      </c>
      <c r="G41" s="256"/>
      <c r="H41" s="198">
        <v>5.328207652769388</v>
      </c>
      <c r="I41" s="197">
        <v>36642.92093001795</v>
      </c>
      <c r="J41" s="198"/>
      <c r="K41" s="201">
        <v>2.736728417673532</v>
      </c>
    </row>
    <row r="42" spans="1:11" ht="16.5" customHeight="1">
      <c r="A42" s="202" t="s">
        <v>273</v>
      </c>
      <c r="B42" s="197">
        <v>29378.181518887475</v>
      </c>
      <c r="C42" s="197">
        <v>32158.177651582904</v>
      </c>
      <c r="D42" s="197">
        <v>30317.495271243217</v>
      </c>
      <c r="E42" s="198">
        <v>34059.87440092126</v>
      </c>
      <c r="F42" s="199">
        <v>2779.996132695429</v>
      </c>
      <c r="G42" s="256"/>
      <c r="H42" s="198">
        <v>9.462791735111809</v>
      </c>
      <c r="I42" s="197">
        <v>3742.3791296780437</v>
      </c>
      <c r="J42" s="198"/>
      <c r="K42" s="201">
        <v>12.34395881386603</v>
      </c>
    </row>
    <row r="43" spans="1:11" ht="16.5" customHeight="1">
      <c r="A43" s="214" t="s">
        <v>274</v>
      </c>
      <c r="B43" s="215">
        <v>3523.58016732</v>
      </c>
      <c r="C43" s="215">
        <v>3888.3217286963504</v>
      </c>
      <c r="D43" s="215">
        <v>7153.402292969005</v>
      </c>
      <c r="E43" s="216">
        <v>4452.784806599002</v>
      </c>
      <c r="F43" s="217">
        <v>364.74156137635055</v>
      </c>
      <c r="G43" s="287"/>
      <c r="H43" s="216">
        <v>10.351447790494557</v>
      </c>
      <c r="I43" s="215">
        <v>-2700.6174863700035</v>
      </c>
      <c r="J43" s="216"/>
      <c r="K43" s="218">
        <v>-37.752909395636934</v>
      </c>
    </row>
    <row r="44" spans="1:11" s="269" customFormat="1" ht="16.5" customHeight="1" thickBot="1">
      <c r="A44" s="288" t="s">
        <v>215</v>
      </c>
      <c r="B44" s="220">
        <v>157128.9695125641</v>
      </c>
      <c r="C44" s="220">
        <v>188747.03123358646</v>
      </c>
      <c r="D44" s="220">
        <v>203498.5443949099</v>
      </c>
      <c r="E44" s="221">
        <v>240952.9688365671</v>
      </c>
      <c r="F44" s="222">
        <v>31618.061721022357</v>
      </c>
      <c r="G44" s="265"/>
      <c r="H44" s="221">
        <v>20.122363062079497</v>
      </c>
      <c r="I44" s="220">
        <v>37454.424441657204</v>
      </c>
      <c r="J44" s="221"/>
      <c r="K44" s="223">
        <v>18.405254225786024</v>
      </c>
    </row>
    <row r="45" spans="1:11" ht="16.5" customHeight="1" thickTop="1">
      <c r="A45" s="231" t="s">
        <v>190</v>
      </c>
      <c r="B45" s="289"/>
      <c r="C45" s="172"/>
      <c r="D45" s="226"/>
      <c r="E45" s="226"/>
      <c r="F45" s="197"/>
      <c r="G45" s="197"/>
      <c r="H45" s="197"/>
      <c r="I45" s="197"/>
      <c r="J45" s="197"/>
      <c r="K45" s="197"/>
    </row>
    <row r="46" spans="1:11" s="241" customFormat="1" ht="16.5" customHeight="1">
      <c r="A46" s="273"/>
      <c r="B46" s="289"/>
      <c r="C46" s="172"/>
      <c r="D46" s="172"/>
      <c r="E46" s="290"/>
      <c r="F46" s="290"/>
      <c r="G46" s="172"/>
      <c r="H46" s="172"/>
      <c r="I46" s="172"/>
      <c r="J46" s="172"/>
      <c r="K46" s="172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5" sqref="M5"/>
    </sheetView>
  </sheetViews>
  <sheetFormatPr defaultColWidth="11.00390625" defaultRowHeight="16.5" customHeight="1"/>
  <cols>
    <col min="1" max="1" width="46.7109375" style="241" bestFit="1" customWidth="1"/>
    <col min="2" max="2" width="10.57421875" style="241" bestFit="1" customWidth="1"/>
    <col min="3" max="3" width="11.421875" style="241" bestFit="1" customWidth="1"/>
    <col min="4" max="5" width="10.7109375" style="241" bestFit="1" customWidth="1"/>
    <col min="6" max="6" width="9.28125" style="241" bestFit="1" customWidth="1"/>
    <col min="7" max="7" width="2.421875" style="241" bestFit="1" customWidth="1"/>
    <col min="8" max="8" width="7.7109375" style="241" bestFit="1" customWidth="1"/>
    <col min="9" max="9" width="10.7109375" style="241" customWidth="1"/>
    <col min="10" max="10" width="2.140625" style="241" customWidth="1"/>
    <col min="11" max="11" width="7.7109375" style="241" bestFit="1" customWidth="1"/>
    <col min="12" max="16384" width="11.00390625" style="171" customWidth="1"/>
  </cols>
  <sheetData>
    <row r="1" spans="1:11" s="241" customFormat="1" ht="12.75">
      <c r="A1" s="1832" t="s">
        <v>1233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</row>
    <row r="2" spans="1:11" s="241" customFormat="1" ht="16.5" customHeight="1">
      <c r="A2" s="1841" t="s">
        <v>67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</row>
    <row r="3" spans="2:11" s="241" customFormat="1" ht="16.5" customHeight="1" thickBot="1">
      <c r="B3" s="172"/>
      <c r="C3" s="172"/>
      <c r="D3" s="172"/>
      <c r="E3" s="172"/>
      <c r="I3" s="1834" t="s">
        <v>1</v>
      </c>
      <c r="J3" s="1834"/>
      <c r="K3" s="1834"/>
    </row>
    <row r="4" spans="1:11" s="241" customFormat="1" ht="13.5" thickTop="1">
      <c r="A4" s="174"/>
      <c r="B4" s="243">
        <v>2014</v>
      </c>
      <c r="C4" s="243">
        <v>2014</v>
      </c>
      <c r="D4" s="243">
        <v>2015</v>
      </c>
      <c r="E4" s="244">
        <v>2015</v>
      </c>
      <c r="F4" s="1845" t="s">
        <v>154</v>
      </c>
      <c r="G4" s="1846"/>
      <c r="H4" s="1846"/>
      <c r="I4" s="1846"/>
      <c r="J4" s="1846"/>
      <c r="K4" s="1847"/>
    </row>
    <row r="5" spans="1:11" s="241" customFormat="1" ht="12.75">
      <c r="A5" s="245" t="s">
        <v>196</v>
      </c>
      <c r="B5" s="274" t="s">
        <v>156</v>
      </c>
      <c r="C5" s="274" t="s">
        <v>157</v>
      </c>
      <c r="D5" s="274" t="s">
        <v>158</v>
      </c>
      <c r="E5" s="275" t="s">
        <v>159</v>
      </c>
      <c r="F5" s="1837" t="s">
        <v>23</v>
      </c>
      <c r="G5" s="1838"/>
      <c r="H5" s="1839"/>
      <c r="I5" s="1848" t="s">
        <v>25</v>
      </c>
      <c r="J5" s="1848"/>
      <c r="K5" s="1849"/>
    </row>
    <row r="6" spans="1:11" s="241" customFormat="1" ht="12.75">
      <c r="A6" s="245"/>
      <c r="B6" s="274"/>
      <c r="C6" s="274"/>
      <c r="D6" s="274"/>
      <c r="E6" s="275"/>
      <c r="F6" s="250" t="s">
        <v>18</v>
      </c>
      <c r="G6" s="251" t="s">
        <v>17</v>
      </c>
      <c r="H6" s="252" t="s">
        <v>160</v>
      </c>
      <c r="I6" s="247" t="s">
        <v>18</v>
      </c>
      <c r="J6" s="251" t="s">
        <v>17</v>
      </c>
      <c r="K6" s="253" t="s">
        <v>160</v>
      </c>
    </row>
    <row r="7" spans="1:11" s="241" customFormat="1" ht="16.5" customHeight="1">
      <c r="A7" s="189" t="s">
        <v>244</v>
      </c>
      <c r="B7" s="190">
        <v>1196479.3564913992</v>
      </c>
      <c r="C7" s="190">
        <v>1244967.8393824492</v>
      </c>
      <c r="D7" s="190">
        <v>1452748.758025059</v>
      </c>
      <c r="E7" s="191">
        <v>1484671.3158746</v>
      </c>
      <c r="F7" s="192">
        <v>48488.482891049935</v>
      </c>
      <c r="G7" s="254"/>
      <c r="H7" s="191">
        <v>4.0525966978017385</v>
      </c>
      <c r="I7" s="190">
        <v>31922.557849541074</v>
      </c>
      <c r="J7" s="255"/>
      <c r="K7" s="195">
        <v>2.1973901318586035</v>
      </c>
    </row>
    <row r="8" spans="1:11" s="241" customFormat="1" ht="16.5" customHeight="1">
      <c r="A8" s="196" t="s">
        <v>245</v>
      </c>
      <c r="B8" s="197">
        <v>122544.75249030958</v>
      </c>
      <c r="C8" s="197">
        <v>117891.85632227926</v>
      </c>
      <c r="D8" s="197">
        <v>150442.94437548862</v>
      </c>
      <c r="E8" s="198">
        <v>142896.77381787976</v>
      </c>
      <c r="F8" s="199">
        <v>-4652.896168030318</v>
      </c>
      <c r="G8" s="256"/>
      <c r="H8" s="198">
        <v>-3.7968954797948236</v>
      </c>
      <c r="I8" s="197">
        <v>-7546.170557608857</v>
      </c>
      <c r="J8" s="198"/>
      <c r="K8" s="201">
        <v>-5.015968405121391</v>
      </c>
    </row>
    <row r="9" spans="1:11" s="241" customFormat="1" ht="16.5" customHeight="1">
      <c r="A9" s="196" t="s">
        <v>246</v>
      </c>
      <c r="B9" s="197">
        <v>108467.25845692512</v>
      </c>
      <c r="C9" s="197">
        <v>103114.05248838494</v>
      </c>
      <c r="D9" s="197">
        <v>132566.90180425718</v>
      </c>
      <c r="E9" s="198">
        <v>123906.38788803117</v>
      </c>
      <c r="F9" s="199">
        <v>-5353.205968540176</v>
      </c>
      <c r="G9" s="256"/>
      <c r="H9" s="198">
        <v>-4.935319694344501</v>
      </c>
      <c r="I9" s="197">
        <v>-8660.513916226017</v>
      </c>
      <c r="J9" s="198"/>
      <c r="K9" s="201">
        <v>-6.532938311414846</v>
      </c>
    </row>
    <row r="10" spans="1:11" s="241" customFormat="1" ht="16.5" customHeight="1">
      <c r="A10" s="196" t="s">
        <v>247</v>
      </c>
      <c r="B10" s="197">
        <v>14077.494033384452</v>
      </c>
      <c r="C10" s="197">
        <v>14777.803833894319</v>
      </c>
      <c r="D10" s="197">
        <v>17876.042571231428</v>
      </c>
      <c r="E10" s="198">
        <v>18990.38592984858</v>
      </c>
      <c r="F10" s="199">
        <v>700.3098005098673</v>
      </c>
      <c r="G10" s="256"/>
      <c r="H10" s="198">
        <v>4.974676592645671</v>
      </c>
      <c r="I10" s="197">
        <v>1114.3433586171523</v>
      </c>
      <c r="J10" s="198"/>
      <c r="K10" s="201">
        <v>6.233725133383302</v>
      </c>
    </row>
    <row r="11" spans="1:11" s="241" customFormat="1" ht="16.5" customHeight="1">
      <c r="A11" s="196" t="s">
        <v>248</v>
      </c>
      <c r="B11" s="197">
        <v>450769.12587717123</v>
      </c>
      <c r="C11" s="197">
        <v>486952.2192280206</v>
      </c>
      <c r="D11" s="197">
        <v>559350.961967849</v>
      </c>
      <c r="E11" s="198">
        <v>598773.6949812454</v>
      </c>
      <c r="F11" s="199">
        <v>36183.09335084935</v>
      </c>
      <c r="G11" s="256"/>
      <c r="H11" s="198">
        <v>8.02696796956515</v>
      </c>
      <c r="I11" s="197">
        <v>39422.733013396384</v>
      </c>
      <c r="J11" s="198"/>
      <c r="K11" s="201">
        <v>7.047942292742918</v>
      </c>
    </row>
    <row r="12" spans="1:11" s="241" customFormat="1" ht="16.5" customHeight="1">
      <c r="A12" s="196" t="s">
        <v>246</v>
      </c>
      <c r="B12" s="197">
        <v>441455.9753080949</v>
      </c>
      <c r="C12" s="197">
        <v>477695.5712531749</v>
      </c>
      <c r="D12" s="197">
        <v>549436.3094164284</v>
      </c>
      <c r="E12" s="198">
        <v>586885.0130230236</v>
      </c>
      <c r="F12" s="199">
        <v>36239.595945080044</v>
      </c>
      <c r="G12" s="256"/>
      <c r="H12" s="198">
        <v>8.209107583103435</v>
      </c>
      <c r="I12" s="197">
        <v>37448.70360659517</v>
      </c>
      <c r="J12" s="198"/>
      <c r="K12" s="201">
        <v>6.815840701603881</v>
      </c>
    </row>
    <row r="13" spans="1:11" s="241" customFormat="1" ht="16.5" customHeight="1">
      <c r="A13" s="196" t="s">
        <v>247</v>
      </c>
      <c r="B13" s="197">
        <v>9313.150569076386</v>
      </c>
      <c r="C13" s="197">
        <v>9256.647974845655</v>
      </c>
      <c r="D13" s="197">
        <v>9914.652551420582</v>
      </c>
      <c r="E13" s="198">
        <v>11888.681958221869</v>
      </c>
      <c r="F13" s="199">
        <v>-56.50259423073112</v>
      </c>
      <c r="G13" s="256"/>
      <c r="H13" s="198">
        <v>-0.6066968832045272</v>
      </c>
      <c r="I13" s="197">
        <v>1974.0294068012863</v>
      </c>
      <c r="J13" s="198"/>
      <c r="K13" s="201">
        <v>19.910222739156353</v>
      </c>
    </row>
    <row r="14" spans="1:11" s="241" customFormat="1" ht="16.5" customHeight="1">
      <c r="A14" s="196" t="s">
        <v>249</v>
      </c>
      <c r="B14" s="197">
        <v>365549.7279395734</v>
      </c>
      <c r="C14" s="197">
        <v>371879.3121267101</v>
      </c>
      <c r="D14" s="197">
        <v>417355.10912562284</v>
      </c>
      <c r="E14" s="198">
        <v>420761.5835723409</v>
      </c>
      <c r="F14" s="199">
        <v>6329.584187136672</v>
      </c>
      <c r="G14" s="256"/>
      <c r="H14" s="198">
        <v>1.731524797683059</v>
      </c>
      <c r="I14" s="197">
        <v>3406.474446718057</v>
      </c>
      <c r="J14" s="198"/>
      <c r="K14" s="201">
        <v>0.8162052823205566</v>
      </c>
    </row>
    <row r="15" spans="1:11" s="241" customFormat="1" ht="16.5" customHeight="1">
      <c r="A15" s="196" t="s">
        <v>246</v>
      </c>
      <c r="B15" s="197">
        <v>337378.43962691</v>
      </c>
      <c r="C15" s="197">
        <v>343466.95712127996</v>
      </c>
      <c r="D15" s="197">
        <v>397787.37478232005</v>
      </c>
      <c r="E15" s="198">
        <v>402639.38569301</v>
      </c>
      <c r="F15" s="199">
        <v>6088.5174943699385</v>
      </c>
      <c r="G15" s="256"/>
      <c r="H15" s="198">
        <v>1.8046551822051597</v>
      </c>
      <c r="I15" s="197">
        <v>4852.010910689947</v>
      </c>
      <c r="J15" s="198"/>
      <c r="K15" s="201">
        <v>1.2197498508707316</v>
      </c>
    </row>
    <row r="16" spans="1:11" s="241" customFormat="1" ht="16.5" customHeight="1">
      <c r="A16" s="196" t="s">
        <v>247</v>
      </c>
      <c r="B16" s="197">
        <v>28171.288312663357</v>
      </c>
      <c r="C16" s="197">
        <v>28412.355005430094</v>
      </c>
      <c r="D16" s="197">
        <v>19567.7343433028</v>
      </c>
      <c r="E16" s="198">
        <v>18122.197879330917</v>
      </c>
      <c r="F16" s="199">
        <v>241.0666927667371</v>
      </c>
      <c r="G16" s="256"/>
      <c r="H16" s="198">
        <v>0.8557176728704116</v>
      </c>
      <c r="I16" s="197">
        <v>-1445.5364639718828</v>
      </c>
      <c r="J16" s="198"/>
      <c r="K16" s="201">
        <v>-7.387347143061701</v>
      </c>
    </row>
    <row r="17" spans="1:11" s="241" customFormat="1" ht="16.5" customHeight="1">
      <c r="A17" s="196" t="s">
        <v>250</v>
      </c>
      <c r="B17" s="197">
        <v>246884.40591792506</v>
      </c>
      <c r="C17" s="197">
        <v>256863.86809070787</v>
      </c>
      <c r="D17" s="197">
        <v>313798.85776072845</v>
      </c>
      <c r="E17" s="198">
        <v>309905.485813704</v>
      </c>
      <c r="F17" s="199">
        <v>9979.462172782805</v>
      </c>
      <c r="G17" s="256"/>
      <c r="H17" s="198">
        <v>4.042159785539636</v>
      </c>
      <c r="I17" s="197">
        <v>-3893.371947024425</v>
      </c>
      <c r="J17" s="198"/>
      <c r="K17" s="201">
        <v>-1.2407221539324786</v>
      </c>
    </row>
    <row r="18" spans="1:11" s="241" customFormat="1" ht="16.5" customHeight="1">
      <c r="A18" s="196" t="s">
        <v>246</v>
      </c>
      <c r="B18" s="197">
        <v>218529.75129313295</v>
      </c>
      <c r="C18" s="197">
        <v>221306.35502930594</v>
      </c>
      <c r="D18" s="197">
        <v>266863.39963048324</v>
      </c>
      <c r="E18" s="198">
        <v>265609.797835469</v>
      </c>
      <c r="F18" s="199">
        <v>2776.603736172983</v>
      </c>
      <c r="G18" s="256"/>
      <c r="H18" s="198">
        <v>1.2705838540256622</v>
      </c>
      <c r="I18" s="197">
        <v>-1253.6017950142268</v>
      </c>
      <c r="J18" s="198"/>
      <c r="K18" s="201">
        <v>-0.4697541126846345</v>
      </c>
    </row>
    <row r="19" spans="1:11" s="241" customFormat="1" ht="16.5" customHeight="1">
      <c r="A19" s="196" t="s">
        <v>247</v>
      </c>
      <c r="B19" s="197">
        <v>28354.654624792092</v>
      </c>
      <c r="C19" s="197">
        <v>35557.51306140192</v>
      </c>
      <c r="D19" s="197">
        <v>46935.458130245184</v>
      </c>
      <c r="E19" s="198">
        <v>44295.68797823503</v>
      </c>
      <c r="F19" s="199">
        <v>7202.858436609829</v>
      </c>
      <c r="G19" s="256"/>
      <c r="H19" s="198">
        <v>25.40273733509686</v>
      </c>
      <c r="I19" s="197">
        <v>-2639.7701520101546</v>
      </c>
      <c r="J19" s="198"/>
      <c r="K19" s="201">
        <v>-5.624255642045364</v>
      </c>
    </row>
    <row r="20" spans="1:11" s="241" customFormat="1" ht="16.5" customHeight="1">
      <c r="A20" s="196" t="s">
        <v>251</v>
      </c>
      <c r="B20" s="197">
        <v>10731.34426642</v>
      </c>
      <c r="C20" s="197">
        <v>11380.583614731499</v>
      </c>
      <c r="D20" s="197">
        <v>11800.884795370011</v>
      </c>
      <c r="E20" s="198">
        <v>12333.777689430002</v>
      </c>
      <c r="F20" s="199">
        <v>649.2393483114993</v>
      </c>
      <c r="G20" s="256"/>
      <c r="H20" s="198">
        <v>6.049934958689821</v>
      </c>
      <c r="I20" s="197">
        <v>532.8928940599908</v>
      </c>
      <c r="J20" s="198"/>
      <c r="K20" s="201">
        <v>4.515702875678164</v>
      </c>
    </row>
    <row r="21" spans="1:11" s="241" customFormat="1" ht="16.5" customHeight="1">
      <c r="A21" s="189" t="s">
        <v>252</v>
      </c>
      <c r="B21" s="190">
        <v>1932.98868759</v>
      </c>
      <c r="C21" s="190">
        <v>1968.24047996</v>
      </c>
      <c r="D21" s="190">
        <v>3261.50328125</v>
      </c>
      <c r="E21" s="191">
        <v>1215.7890162</v>
      </c>
      <c r="F21" s="192">
        <v>35.251792369999976</v>
      </c>
      <c r="G21" s="254"/>
      <c r="H21" s="191">
        <v>1.82369367168677</v>
      </c>
      <c r="I21" s="190">
        <v>-2045.7142650499998</v>
      </c>
      <c r="J21" s="191"/>
      <c r="K21" s="195">
        <v>-62.72304789054088</v>
      </c>
    </row>
    <row r="22" spans="1:11" s="241" customFormat="1" ht="16.5" customHeight="1">
      <c r="A22" s="189" t="s">
        <v>253</v>
      </c>
      <c r="B22" s="190">
        <v>4.119</v>
      </c>
      <c r="C22" s="190">
        <v>4.75104894</v>
      </c>
      <c r="D22" s="190">
        <v>0</v>
      </c>
      <c r="E22" s="191">
        <v>0</v>
      </c>
      <c r="F22" s="192">
        <v>0.6320489400000007</v>
      </c>
      <c r="G22" s="254"/>
      <c r="H22" s="191">
        <v>15.344718135469792</v>
      </c>
      <c r="I22" s="190">
        <v>0</v>
      </c>
      <c r="J22" s="191"/>
      <c r="K22" s="195"/>
    </row>
    <row r="23" spans="1:11" s="241" customFormat="1" ht="16.5" customHeight="1">
      <c r="A23" s="278" t="s">
        <v>254</v>
      </c>
      <c r="B23" s="190">
        <v>268735.3983221199</v>
      </c>
      <c r="C23" s="190">
        <v>281144.31276137976</v>
      </c>
      <c r="D23" s="190">
        <v>297716.124557734</v>
      </c>
      <c r="E23" s="191">
        <v>314961.7788629187</v>
      </c>
      <c r="F23" s="192">
        <v>12408.914439259854</v>
      </c>
      <c r="G23" s="254"/>
      <c r="H23" s="191">
        <v>4.617521367388266</v>
      </c>
      <c r="I23" s="190">
        <v>17245.654305184726</v>
      </c>
      <c r="J23" s="191"/>
      <c r="K23" s="195">
        <v>5.792650408439801</v>
      </c>
    </row>
    <row r="24" spans="1:11" s="241" customFormat="1" ht="16.5" customHeight="1">
      <c r="A24" s="279" t="s">
        <v>255</v>
      </c>
      <c r="B24" s="197">
        <v>87334.02185704002</v>
      </c>
      <c r="C24" s="197">
        <v>91925.55540357</v>
      </c>
      <c r="D24" s="197">
        <v>98300.06881324</v>
      </c>
      <c r="E24" s="198">
        <v>99404.75032256</v>
      </c>
      <c r="F24" s="199">
        <v>4591.533546529987</v>
      </c>
      <c r="G24" s="256"/>
      <c r="H24" s="198">
        <v>5.25743971123421</v>
      </c>
      <c r="I24" s="197">
        <v>1104.6815093199984</v>
      </c>
      <c r="J24" s="198"/>
      <c r="K24" s="201">
        <v>1.1237850824080087</v>
      </c>
    </row>
    <row r="25" spans="1:11" s="241" customFormat="1" ht="16.5" customHeight="1">
      <c r="A25" s="279" t="s">
        <v>256</v>
      </c>
      <c r="B25" s="197">
        <v>53749.94024853264</v>
      </c>
      <c r="C25" s="197">
        <v>72704.33594315626</v>
      </c>
      <c r="D25" s="197">
        <v>63635.73371379686</v>
      </c>
      <c r="E25" s="198">
        <v>89164.95469617294</v>
      </c>
      <c r="F25" s="199">
        <v>18954.395694623614</v>
      </c>
      <c r="G25" s="256"/>
      <c r="H25" s="198">
        <v>35.264031191441305</v>
      </c>
      <c r="I25" s="197">
        <v>25529.22098237608</v>
      </c>
      <c r="J25" s="198"/>
      <c r="K25" s="201">
        <v>40.11774437487328</v>
      </c>
    </row>
    <row r="26" spans="1:11" s="241" customFormat="1" ht="16.5" customHeight="1">
      <c r="A26" s="279" t="s">
        <v>257</v>
      </c>
      <c r="B26" s="197">
        <v>127651.43621654723</v>
      </c>
      <c r="C26" s="197">
        <v>116514.42141465345</v>
      </c>
      <c r="D26" s="197">
        <v>135780.32203069713</v>
      </c>
      <c r="E26" s="198">
        <v>126392.0738441858</v>
      </c>
      <c r="F26" s="199">
        <v>-11137.014801893776</v>
      </c>
      <c r="G26" s="256"/>
      <c r="H26" s="198">
        <v>-8.724551115117109</v>
      </c>
      <c r="I26" s="197">
        <v>-9388.248186511337</v>
      </c>
      <c r="J26" s="198"/>
      <c r="K26" s="201">
        <v>-6.914292178795132</v>
      </c>
    </row>
    <row r="27" spans="1:11" s="241" customFormat="1" ht="16.5" customHeight="1">
      <c r="A27" s="280" t="s">
        <v>258</v>
      </c>
      <c r="B27" s="281">
        <v>1467151.862501109</v>
      </c>
      <c r="C27" s="281">
        <v>1528085.143672729</v>
      </c>
      <c r="D27" s="281">
        <v>1753726.385864043</v>
      </c>
      <c r="E27" s="282">
        <v>1800848.8837537188</v>
      </c>
      <c r="F27" s="283">
        <v>60933.28117161989</v>
      </c>
      <c r="G27" s="284"/>
      <c r="H27" s="282">
        <v>4.153167966385199</v>
      </c>
      <c r="I27" s="281">
        <v>47122.4978896759</v>
      </c>
      <c r="J27" s="282"/>
      <c r="K27" s="285">
        <v>2.6869925815969937</v>
      </c>
    </row>
    <row r="28" spans="1:11" s="241" customFormat="1" ht="16.5" customHeight="1">
      <c r="A28" s="189" t="s">
        <v>259</v>
      </c>
      <c r="B28" s="190">
        <v>267110.3879700524</v>
      </c>
      <c r="C28" s="190">
        <v>219458.04226785206</v>
      </c>
      <c r="D28" s="190">
        <v>304158.3408687344</v>
      </c>
      <c r="E28" s="191">
        <v>296102.65762058436</v>
      </c>
      <c r="F28" s="192">
        <v>-47652.34570220037</v>
      </c>
      <c r="G28" s="254"/>
      <c r="H28" s="191">
        <v>-17.839944775020506</v>
      </c>
      <c r="I28" s="190">
        <v>-8055.683248150046</v>
      </c>
      <c r="J28" s="191"/>
      <c r="K28" s="195">
        <v>-2.6485163040873623</v>
      </c>
    </row>
    <row r="29" spans="1:11" s="241" customFormat="1" ht="16.5" customHeight="1">
      <c r="A29" s="196" t="s">
        <v>260</v>
      </c>
      <c r="B29" s="197">
        <v>33942.21583274999</v>
      </c>
      <c r="C29" s="197">
        <v>34511.23049631001</v>
      </c>
      <c r="D29" s="197">
        <v>39383.42333781</v>
      </c>
      <c r="E29" s="198">
        <v>35674.82982245001</v>
      </c>
      <c r="F29" s="199">
        <v>569.0146635600177</v>
      </c>
      <c r="G29" s="256"/>
      <c r="H29" s="198">
        <v>1.6764216760739283</v>
      </c>
      <c r="I29" s="197">
        <v>-3708.593515359993</v>
      </c>
      <c r="J29" s="198"/>
      <c r="K29" s="201">
        <v>-9.416635734150521</v>
      </c>
    </row>
    <row r="30" spans="1:11" s="241" customFormat="1" ht="16.5" customHeight="1">
      <c r="A30" s="196" t="s">
        <v>276</v>
      </c>
      <c r="B30" s="197">
        <v>143481.39134852</v>
      </c>
      <c r="C30" s="197">
        <v>87273.86928574</v>
      </c>
      <c r="D30" s="197">
        <v>151165.67540213998</v>
      </c>
      <c r="E30" s="198">
        <v>141082.32196596</v>
      </c>
      <c r="F30" s="199">
        <v>-56207.52206278</v>
      </c>
      <c r="G30" s="256"/>
      <c r="H30" s="198">
        <v>-39.17408490014603</v>
      </c>
      <c r="I30" s="197">
        <v>-10083.353436179983</v>
      </c>
      <c r="J30" s="198"/>
      <c r="K30" s="201">
        <v>-6.670398825233072</v>
      </c>
    </row>
    <row r="31" spans="1:11" s="241" customFormat="1" ht="16.5" customHeight="1">
      <c r="A31" s="196" t="s">
        <v>262</v>
      </c>
      <c r="B31" s="197">
        <v>699.9148152695</v>
      </c>
      <c r="C31" s="197">
        <v>1273.4355576419996</v>
      </c>
      <c r="D31" s="197">
        <v>1252.0553161744995</v>
      </c>
      <c r="E31" s="198">
        <v>1816.5398981795008</v>
      </c>
      <c r="F31" s="199">
        <v>573.5207423724996</v>
      </c>
      <c r="G31" s="256"/>
      <c r="H31" s="198">
        <v>81.94150628911424</v>
      </c>
      <c r="I31" s="197">
        <v>564.4845820050014</v>
      </c>
      <c r="J31" s="198"/>
      <c r="K31" s="201">
        <v>45.0846360151015</v>
      </c>
    </row>
    <row r="32" spans="1:11" s="241" customFormat="1" ht="16.5" customHeight="1">
      <c r="A32" s="196" t="s">
        <v>263</v>
      </c>
      <c r="B32" s="197">
        <v>88901.08335653292</v>
      </c>
      <c r="C32" s="197">
        <v>96009.64798181006</v>
      </c>
      <c r="D32" s="197">
        <v>112283.64119529993</v>
      </c>
      <c r="E32" s="198">
        <v>116828.90891204486</v>
      </c>
      <c r="F32" s="199">
        <v>7108.56462527714</v>
      </c>
      <c r="G32" s="256"/>
      <c r="H32" s="198">
        <v>7.996038244853137</v>
      </c>
      <c r="I32" s="197">
        <v>4545.267716744929</v>
      </c>
      <c r="J32" s="198"/>
      <c r="K32" s="201">
        <v>4.048023085428039</v>
      </c>
    </row>
    <row r="33" spans="1:11" s="241" customFormat="1" ht="16.5" customHeight="1">
      <c r="A33" s="196" t="s">
        <v>264</v>
      </c>
      <c r="B33" s="197">
        <v>85.78261698</v>
      </c>
      <c r="C33" s="197">
        <v>389.85894635</v>
      </c>
      <c r="D33" s="197">
        <v>73.54561731000001</v>
      </c>
      <c r="E33" s="198">
        <v>700.0570219500001</v>
      </c>
      <c r="F33" s="199">
        <v>304.07632937</v>
      </c>
      <c r="G33" s="256"/>
      <c r="H33" s="198">
        <v>354.4731322907701</v>
      </c>
      <c r="I33" s="197">
        <v>626.5114046400001</v>
      </c>
      <c r="J33" s="198"/>
      <c r="K33" s="201">
        <v>851.8677625604935</v>
      </c>
    </row>
    <row r="34" spans="1:11" s="241" customFormat="1" ht="16.5" customHeight="1">
      <c r="A34" s="257" t="s">
        <v>265</v>
      </c>
      <c r="B34" s="190">
        <v>1066926.4858428843</v>
      </c>
      <c r="C34" s="190">
        <v>1141575.507033189</v>
      </c>
      <c r="D34" s="190">
        <v>1267006.821257701</v>
      </c>
      <c r="E34" s="191">
        <v>1288115.713613844</v>
      </c>
      <c r="F34" s="192">
        <v>74649.02119030477</v>
      </c>
      <c r="G34" s="254"/>
      <c r="H34" s="191">
        <v>6.9966414913142945</v>
      </c>
      <c r="I34" s="190">
        <v>21108.8923561431</v>
      </c>
      <c r="J34" s="191"/>
      <c r="K34" s="195">
        <v>1.666044097157208</v>
      </c>
    </row>
    <row r="35" spans="1:11" s="241" customFormat="1" ht="16.5" customHeight="1">
      <c r="A35" s="196" t="s">
        <v>266</v>
      </c>
      <c r="B35" s="197">
        <v>136367.1</v>
      </c>
      <c r="C35" s="197">
        <v>136816</v>
      </c>
      <c r="D35" s="197">
        <v>136363.1</v>
      </c>
      <c r="E35" s="198">
        <v>130763.29999999999</v>
      </c>
      <c r="F35" s="199">
        <v>448.8999999999942</v>
      </c>
      <c r="G35" s="256"/>
      <c r="H35" s="198">
        <v>0.3291849720350394</v>
      </c>
      <c r="I35" s="197">
        <v>-5599.8000000000175</v>
      </c>
      <c r="J35" s="198"/>
      <c r="K35" s="201">
        <v>-4.106536152375545</v>
      </c>
    </row>
    <row r="36" spans="1:11" s="241" customFormat="1" ht="16.5" customHeight="1">
      <c r="A36" s="196" t="s">
        <v>267</v>
      </c>
      <c r="B36" s="197">
        <v>10047.26457073</v>
      </c>
      <c r="C36" s="197">
        <v>9976.81578579</v>
      </c>
      <c r="D36" s="197">
        <v>9774.4680178045</v>
      </c>
      <c r="E36" s="198">
        <v>6715.481674060001</v>
      </c>
      <c r="F36" s="199">
        <v>-70.44878493999931</v>
      </c>
      <c r="G36" s="256"/>
      <c r="H36" s="198">
        <v>-0.701173781620451</v>
      </c>
      <c r="I36" s="197">
        <v>-3058.986343744499</v>
      </c>
      <c r="J36" s="198"/>
      <c r="K36" s="201">
        <v>-31.295681137556127</v>
      </c>
    </row>
    <row r="37" spans="1:11" s="241" customFormat="1" ht="16.5" customHeight="1">
      <c r="A37" s="202" t="s">
        <v>268</v>
      </c>
      <c r="B37" s="197">
        <v>10136.62372096203</v>
      </c>
      <c r="C37" s="197">
        <v>13373.812443723853</v>
      </c>
      <c r="D37" s="197">
        <v>11901.177529272247</v>
      </c>
      <c r="E37" s="198">
        <v>13387.528343302249</v>
      </c>
      <c r="F37" s="199">
        <v>3237.1887227618226</v>
      </c>
      <c r="G37" s="256"/>
      <c r="H37" s="198">
        <v>31.935571565781594</v>
      </c>
      <c r="I37" s="197">
        <v>1486.3508140300019</v>
      </c>
      <c r="J37" s="198"/>
      <c r="K37" s="201">
        <v>12.489107152415462</v>
      </c>
    </row>
    <row r="38" spans="1:11" s="241" customFormat="1" ht="16.5" customHeight="1">
      <c r="A38" s="286" t="s">
        <v>269</v>
      </c>
      <c r="B38" s="197">
        <v>996.6286769799999</v>
      </c>
      <c r="C38" s="197">
        <v>1722.56950063</v>
      </c>
      <c r="D38" s="197">
        <v>852.91678677</v>
      </c>
      <c r="E38" s="198">
        <v>1006.2488990200001</v>
      </c>
      <c r="F38" s="199">
        <v>725.9408236500001</v>
      </c>
      <c r="G38" s="256"/>
      <c r="H38" s="198">
        <v>72.83964834824516</v>
      </c>
      <c r="I38" s="197">
        <v>153.33211225000002</v>
      </c>
      <c r="J38" s="198"/>
      <c r="K38" s="201">
        <v>17.97738239279701</v>
      </c>
    </row>
    <row r="39" spans="1:11" s="241" customFormat="1" ht="16.5" customHeight="1">
      <c r="A39" s="286" t="s">
        <v>270</v>
      </c>
      <c r="B39" s="197">
        <v>9139.995043982031</v>
      </c>
      <c r="C39" s="197">
        <v>11651.242943093854</v>
      </c>
      <c r="D39" s="197">
        <v>11048.260742502247</v>
      </c>
      <c r="E39" s="198">
        <v>12381.279444282249</v>
      </c>
      <c r="F39" s="199">
        <v>2511.2478991118223</v>
      </c>
      <c r="G39" s="256"/>
      <c r="H39" s="198">
        <v>27.47537484459887</v>
      </c>
      <c r="I39" s="197">
        <v>1333.0187017800017</v>
      </c>
      <c r="J39" s="198"/>
      <c r="K39" s="201">
        <v>12.06541674611216</v>
      </c>
    </row>
    <row r="40" spans="1:11" s="241" customFormat="1" ht="16.5" customHeight="1">
      <c r="A40" s="196" t="s">
        <v>271</v>
      </c>
      <c r="B40" s="197">
        <v>906851.9173838722</v>
      </c>
      <c r="C40" s="197">
        <v>977520.5570749788</v>
      </c>
      <c r="D40" s="197">
        <v>1101814.6734176553</v>
      </c>
      <c r="E40" s="198">
        <v>1132796.6187898829</v>
      </c>
      <c r="F40" s="199">
        <v>70668.63969110663</v>
      </c>
      <c r="G40" s="256"/>
      <c r="H40" s="198">
        <v>7.792743041771885</v>
      </c>
      <c r="I40" s="197">
        <v>30981.94537222758</v>
      </c>
      <c r="J40" s="198"/>
      <c r="K40" s="201">
        <v>2.811901685437395</v>
      </c>
    </row>
    <row r="41" spans="1:11" s="241" customFormat="1" ht="16.5" customHeight="1">
      <c r="A41" s="202" t="s">
        <v>272</v>
      </c>
      <c r="B41" s="197">
        <v>885806.0161090732</v>
      </c>
      <c r="C41" s="197">
        <v>954412.5309427978</v>
      </c>
      <c r="D41" s="197">
        <v>1080542.098249849</v>
      </c>
      <c r="E41" s="198">
        <v>1109118.7936456592</v>
      </c>
      <c r="F41" s="199">
        <v>68606.51483372459</v>
      </c>
      <c r="G41" s="256"/>
      <c r="H41" s="198">
        <v>7.7450947031360835</v>
      </c>
      <c r="I41" s="197">
        <v>28576.695395810297</v>
      </c>
      <c r="J41" s="198"/>
      <c r="K41" s="201">
        <v>2.6446628448901612</v>
      </c>
    </row>
    <row r="42" spans="1:11" s="241" customFormat="1" ht="16.5" customHeight="1">
      <c r="A42" s="202" t="s">
        <v>273</v>
      </c>
      <c r="B42" s="197">
        <v>21045.901274799016</v>
      </c>
      <c r="C42" s="197">
        <v>23108.026132181098</v>
      </c>
      <c r="D42" s="197">
        <v>21272.57516780643</v>
      </c>
      <c r="E42" s="198">
        <v>23677.825144223712</v>
      </c>
      <c r="F42" s="199">
        <v>2062.1248573820812</v>
      </c>
      <c r="G42" s="256"/>
      <c r="H42" s="198">
        <v>9.798225461844822</v>
      </c>
      <c r="I42" s="197">
        <v>2405.2499764172826</v>
      </c>
      <c r="J42" s="198"/>
      <c r="K42" s="201">
        <v>11.30681150468961</v>
      </c>
    </row>
    <row r="43" spans="1:11" s="241" customFormat="1" ht="16.5" customHeight="1">
      <c r="A43" s="214" t="s">
        <v>274</v>
      </c>
      <c r="B43" s="215">
        <v>3523.58016732</v>
      </c>
      <c r="C43" s="215">
        <v>3888.3217286963504</v>
      </c>
      <c r="D43" s="215">
        <v>7153.402292969005</v>
      </c>
      <c r="E43" s="216">
        <v>4452.784806599002</v>
      </c>
      <c r="F43" s="217">
        <v>364.74156137635055</v>
      </c>
      <c r="G43" s="287"/>
      <c r="H43" s="216">
        <v>10.351447790494557</v>
      </c>
      <c r="I43" s="215">
        <v>-2700.6174863700035</v>
      </c>
      <c r="J43" s="216"/>
      <c r="K43" s="218">
        <v>-37.752909395636934</v>
      </c>
    </row>
    <row r="44" spans="1:11" s="241" customFormat="1" ht="16.5" customHeight="1" thickBot="1">
      <c r="A44" s="288" t="s">
        <v>215</v>
      </c>
      <c r="B44" s="220">
        <v>133114.97697776402</v>
      </c>
      <c r="C44" s="220">
        <v>167051.59474011877</v>
      </c>
      <c r="D44" s="220">
        <v>182561.24134614083</v>
      </c>
      <c r="E44" s="221">
        <v>216630.5269486993</v>
      </c>
      <c r="F44" s="222">
        <v>33936.617762354756</v>
      </c>
      <c r="G44" s="265"/>
      <c r="H44" s="221">
        <v>25.494214500013506</v>
      </c>
      <c r="I44" s="220">
        <v>34069.28560255846</v>
      </c>
      <c r="J44" s="221"/>
      <c r="K44" s="223">
        <v>18.6618393648859</v>
      </c>
    </row>
    <row r="45" spans="1:11" s="241" customFormat="1" ht="16.5" customHeight="1" thickTop="1">
      <c r="A45" s="231" t="s">
        <v>190</v>
      </c>
      <c r="B45" s="289"/>
      <c r="C45" s="172"/>
      <c r="D45" s="226"/>
      <c r="E45" s="226"/>
      <c r="F45" s="197"/>
      <c r="G45" s="197"/>
      <c r="H45" s="197"/>
      <c r="I45" s="197"/>
      <c r="J45" s="197"/>
      <c r="K45" s="1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241" bestFit="1" customWidth="1"/>
    <col min="2" max="2" width="10.57421875" style="241" bestFit="1" customWidth="1"/>
    <col min="3" max="3" width="11.421875" style="241" bestFit="1" customWidth="1"/>
    <col min="4" max="5" width="10.7109375" style="241" bestFit="1" customWidth="1"/>
    <col min="6" max="6" width="9.28125" style="241" bestFit="1" customWidth="1"/>
    <col min="7" max="7" width="2.421875" style="241" bestFit="1" customWidth="1"/>
    <col min="8" max="8" width="7.7109375" style="241" bestFit="1" customWidth="1"/>
    <col min="9" max="9" width="10.7109375" style="241" customWidth="1"/>
    <col min="10" max="10" width="2.140625" style="241" customWidth="1"/>
    <col min="11" max="11" width="7.7109375" style="241" bestFit="1" customWidth="1"/>
    <col min="12" max="16384" width="11.00390625" style="171" customWidth="1"/>
  </cols>
  <sheetData>
    <row r="1" spans="1:11" s="241" customFormat="1" ht="12.75">
      <c r="A1" s="1832" t="s">
        <v>1234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</row>
    <row r="2" spans="1:11" s="241" customFormat="1" ht="16.5" customHeight="1">
      <c r="A2" s="1841" t="s">
        <v>68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</row>
    <row r="3" spans="1:11" s="241" customFormat="1" ht="16.5" customHeight="1" thickBot="1">
      <c r="A3" s="224"/>
      <c r="B3" s="289"/>
      <c r="C3" s="172"/>
      <c r="D3" s="172"/>
      <c r="E3" s="172"/>
      <c r="F3" s="172"/>
      <c r="G3" s="172"/>
      <c r="H3" s="172"/>
      <c r="I3" s="1834" t="s">
        <v>1</v>
      </c>
      <c r="J3" s="1834"/>
      <c r="K3" s="1834"/>
    </row>
    <row r="4" spans="1:11" s="241" customFormat="1" ht="13.5" thickTop="1">
      <c r="A4" s="174"/>
      <c r="B4" s="291">
        <v>2014</v>
      </c>
      <c r="C4" s="291">
        <v>2014</v>
      </c>
      <c r="D4" s="291">
        <v>2015</v>
      </c>
      <c r="E4" s="292">
        <v>2015</v>
      </c>
      <c r="F4" s="1850" t="s">
        <v>154</v>
      </c>
      <c r="G4" s="1851"/>
      <c r="H4" s="1851"/>
      <c r="I4" s="1851"/>
      <c r="J4" s="1851"/>
      <c r="K4" s="1852"/>
    </row>
    <row r="5" spans="1:11" s="241" customFormat="1" ht="12.75">
      <c r="A5" s="245" t="s">
        <v>196</v>
      </c>
      <c r="B5" s="274" t="s">
        <v>156</v>
      </c>
      <c r="C5" s="274" t="s">
        <v>157</v>
      </c>
      <c r="D5" s="274" t="s">
        <v>158</v>
      </c>
      <c r="E5" s="275" t="s">
        <v>159</v>
      </c>
      <c r="F5" s="1837" t="s">
        <v>23</v>
      </c>
      <c r="G5" s="1838"/>
      <c r="H5" s="1839"/>
      <c r="I5" s="1838" t="s">
        <v>25</v>
      </c>
      <c r="J5" s="1838"/>
      <c r="K5" s="1840"/>
    </row>
    <row r="6" spans="1:11" s="241" customFormat="1" ht="12.75">
      <c r="A6" s="245"/>
      <c r="B6" s="274"/>
      <c r="C6" s="274"/>
      <c r="D6" s="274"/>
      <c r="E6" s="275"/>
      <c r="F6" s="250" t="s">
        <v>18</v>
      </c>
      <c r="G6" s="251" t="s">
        <v>17</v>
      </c>
      <c r="H6" s="252" t="s">
        <v>160</v>
      </c>
      <c r="I6" s="247" t="s">
        <v>18</v>
      </c>
      <c r="J6" s="251" t="s">
        <v>17</v>
      </c>
      <c r="K6" s="253" t="s">
        <v>160</v>
      </c>
    </row>
    <row r="7" spans="1:11" s="241" customFormat="1" ht="16.5" customHeight="1">
      <c r="A7" s="189" t="s">
        <v>244</v>
      </c>
      <c r="B7" s="190">
        <v>200328.9315043301</v>
      </c>
      <c r="C7" s="190">
        <v>190239.28214308587</v>
      </c>
      <c r="D7" s="190">
        <v>230725.30529552922</v>
      </c>
      <c r="E7" s="191">
        <v>238767.06198748262</v>
      </c>
      <c r="F7" s="192">
        <v>-10089.649361244228</v>
      </c>
      <c r="G7" s="254"/>
      <c r="H7" s="191">
        <v>-5.0365412950980275</v>
      </c>
      <c r="I7" s="190">
        <v>8041.7566919534</v>
      </c>
      <c r="J7" s="255"/>
      <c r="K7" s="195">
        <v>3.4854246618735436</v>
      </c>
    </row>
    <row r="8" spans="1:11" s="241" customFormat="1" ht="16.5" customHeight="1">
      <c r="A8" s="196" t="s">
        <v>245</v>
      </c>
      <c r="B8" s="197">
        <v>4228.3166725621</v>
      </c>
      <c r="C8" s="197">
        <v>3892.5266863052125</v>
      </c>
      <c r="D8" s="197">
        <v>5539.380841598802</v>
      </c>
      <c r="E8" s="198">
        <v>4824.424845436379</v>
      </c>
      <c r="F8" s="199">
        <v>-335.7899862568879</v>
      </c>
      <c r="G8" s="256"/>
      <c r="H8" s="198">
        <v>-7.941457848601008</v>
      </c>
      <c r="I8" s="197">
        <v>-714.9559961624236</v>
      </c>
      <c r="J8" s="198"/>
      <c r="K8" s="201">
        <v>-12.906785371992399</v>
      </c>
    </row>
    <row r="9" spans="1:11" s="241" customFormat="1" ht="16.5" customHeight="1">
      <c r="A9" s="196" t="s">
        <v>246</v>
      </c>
      <c r="B9" s="197">
        <v>4196.3146141591005</v>
      </c>
      <c r="C9" s="197">
        <v>3841.8895844652125</v>
      </c>
      <c r="D9" s="197">
        <v>5502.783634638802</v>
      </c>
      <c r="E9" s="198">
        <v>4774.195450407379</v>
      </c>
      <c r="F9" s="199">
        <v>-354.42502969388806</v>
      </c>
      <c r="G9" s="256"/>
      <c r="H9" s="198">
        <v>-8.446102408479954</v>
      </c>
      <c r="I9" s="197">
        <v>-728.5881842314229</v>
      </c>
      <c r="J9" s="198"/>
      <c r="K9" s="201">
        <v>-13.240356746813047</v>
      </c>
    </row>
    <row r="10" spans="1:11" s="241" customFormat="1" ht="16.5" customHeight="1">
      <c r="A10" s="196" t="s">
        <v>247</v>
      </c>
      <c r="B10" s="197">
        <v>32.002058403</v>
      </c>
      <c r="C10" s="197">
        <v>50.63710184</v>
      </c>
      <c r="D10" s="197">
        <v>36.59720696</v>
      </c>
      <c r="E10" s="198">
        <v>50.22939502899999</v>
      </c>
      <c r="F10" s="199">
        <v>18.635043437</v>
      </c>
      <c r="G10" s="256"/>
      <c r="H10" s="198">
        <v>58.23076504120459</v>
      </c>
      <c r="I10" s="197">
        <v>13.632188068999987</v>
      </c>
      <c r="J10" s="198"/>
      <c r="K10" s="201">
        <v>37.24925807562225</v>
      </c>
    </row>
    <row r="11" spans="1:11" s="241" customFormat="1" ht="16.5" customHeight="1">
      <c r="A11" s="196" t="s">
        <v>248</v>
      </c>
      <c r="B11" s="197">
        <v>108357.4886662195</v>
      </c>
      <c r="C11" s="197">
        <v>101804.07393114234</v>
      </c>
      <c r="D11" s="197">
        <v>120640.84178132276</v>
      </c>
      <c r="E11" s="198">
        <v>128211.65517875935</v>
      </c>
      <c r="F11" s="199">
        <v>-6553.414735077167</v>
      </c>
      <c r="G11" s="256"/>
      <c r="H11" s="198">
        <v>-6.047957382312606</v>
      </c>
      <c r="I11" s="197">
        <v>7570.813397436592</v>
      </c>
      <c r="J11" s="198"/>
      <c r="K11" s="201">
        <v>6.275497821177074</v>
      </c>
    </row>
    <row r="12" spans="1:11" s="241" customFormat="1" ht="16.5" customHeight="1">
      <c r="A12" s="196" t="s">
        <v>246</v>
      </c>
      <c r="B12" s="197">
        <v>108284.4620100195</v>
      </c>
      <c r="C12" s="197">
        <v>101716.30949303969</v>
      </c>
      <c r="D12" s="197">
        <v>120543.67779757036</v>
      </c>
      <c r="E12" s="198">
        <v>128036.09502870445</v>
      </c>
      <c r="F12" s="199">
        <v>-6568.1525169798115</v>
      </c>
      <c r="G12" s="256"/>
      <c r="H12" s="198">
        <v>-6.065646349493858</v>
      </c>
      <c r="I12" s="197">
        <v>7492.417231134095</v>
      </c>
      <c r="J12" s="198"/>
      <c r="K12" s="201">
        <v>6.21552068762673</v>
      </c>
    </row>
    <row r="13" spans="1:11" s="241" customFormat="1" ht="16.5" customHeight="1">
      <c r="A13" s="196" t="s">
        <v>247</v>
      </c>
      <c r="B13" s="197">
        <v>73.0266562</v>
      </c>
      <c r="C13" s="197">
        <v>87.76443810265</v>
      </c>
      <c r="D13" s="197">
        <v>97.16398375240001</v>
      </c>
      <c r="E13" s="198">
        <v>175.56015005489994</v>
      </c>
      <c r="F13" s="199">
        <v>14.73778190265</v>
      </c>
      <c r="G13" s="256"/>
      <c r="H13" s="198">
        <v>20.181373034919268</v>
      </c>
      <c r="I13" s="197">
        <v>78.39616630249992</v>
      </c>
      <c r="J13" s="198"/>
      <c r="K13" s="201">
        <v>80.68438867458796</v>
      </c>
    </row>
    <row r="14" spans="1:11" s="241" customFormat="1" ht="16.5" customHeight="1">
      <c r="A14" s="196" t="s">
        <v>249</v>
      </c>
      <c r="B14" s="197">
        <v>55395.1440574</v>
      </c>
      <c r="C14" s="197">
        <v>53549.72964906002</v>
      </c>
      <c r="D14" s="197">
        <v>62212.660399759996</v>
      </c>
      <c r="E14" s="198">
        <v>63994.70858883923</v>
      </c>
      <c r="F14" s="199">
        <v>-1845.4144083399806</v>
      </c>
      <c r="G14" s="256"/>
      <c r="H14" s="198">
        <v>-3.3313649413525797</v>
      </c>
      <c r="I14" s="197">
        <v>1782.0481890792362</v>
      </c>
      <c r="J14" s="198"/>
      <c r="K14" s="201">
        <v>2.864446203760338</v>
      </c>
    </row>
    <row r="15" spans="1:11" s="241" customFormat="1" ht="16.5" customHeight="1">
      <c r="A15" s="196" t="s">
        <v>246</v>
      </c>
      <c r="B15" s="197">
        <v>54980.061257400004</v>
      </c>
      <c r="C15" s="197">
        <v>53515.22179906002</v>
      </c>
      <c r="D15" s="197">
        <v>62182.04449976</v>
      </c>
      <c r="E15" s="198">
        <v>63962.77178883923</v>
      </c>
      <c r="F15" s="199">
        <v>-1464.8394583399859</v>
      </c>
      <c r="G15" s="256"/>
      <c r="H15" s="198">
        <v>-2.664310342402223</v>
      </c>
      <c r="I15" s="197">
        <v>1780.72728907923</v>
      </c>
      <c r="J15" s="198"/>
      <c r="K15" s="201">
        <v>2.863732293469545</v>
      </c>
    </row>
    <row r="16" spans="1:11" s="241" customFormat="1" ht="16.5" customHeight="1">
      <c r="A16" s="196" t="s">
        <v>247</v>
      </c>
      <c r="B16" s="197">
        <v>415.0828</v>
      </c>
      <c r="C16" s="197">
        <v>34.50785</v>
      </c>
      <c r="D16" s="197">
        <v>30.615900000000003</v>
      </c>
      <c r="E16" s="198">
        <v>31.936799999999998</v>
      </c>
      <c r="F16" s="199">
        <v>-380.57495</v>
      </c>
      <c r="G16" s="256"/>
      <c r="H16" s="198">
        <v>-91.68651411236505</v>
      </c>
      <c r="I16" s="197">
        <v>1.3208999999999946</v>
      </c>
      <c r="J16" s="198"/>
      <c r="K16" s="201">
        <v>4.314424857671976</v>
      </c>
    </row>
    <row r="17" spans="1:11" s="241" customFormat="1" ht="16.5" customHeight="1">
      <c r="A17" s="196" t="s">
        <v>250</v>
      </c>
      <c r="B17" s="197">
        <v>32040.491614798506</v>
      </c>
      <c r="C17" s="197">
        <v>30711.00932993829</v>
      </c>
      <c r="D17" s="197">
        <v>41997.04531858469</v>
      </c>
      <c r="E17" s="198">
        <v>41397.88988451768</v>
      </c>
      <c r="F17" s="199">
        <v>-1329.4822848602162</v>
      </c>
      <c r="G17" s="256"/>
      <c r="H17" s="198">
        <v>-4.149381666310544</v>
      </c>
      <c r="I17" s="197">
        <v>-599.1554340670118</v>
      </c>
      <c r="J17" s="198"/>
      <c r="K17" s="201">
        <v>-1.4266609222670035</v>
      </c>
    </row>
    <row r="18" spans="1:11" s="241" customFormat="1" ht="16.5" customHeight="1">
      <c r="A18" s="196" t="s">
        <v>246</v>
      </c>
      <c r="B18" s="197">
        <v>32002.949652725507</v>
      </c>
      <c r="C18" s="197">
        <v>30499.15002717994</v>
      </c>
      <c r="D18" s="197">
        <v>41472.60886178549</v>
      </c>
      <c r="E18" s="198">
        <v>40853.47789324528</v>
      </c>
      <c r="F18" s="199">
        <v>-1503.7996255455655</v>
      </c>
      <c r="G18" s="256"/>
      <c r="H18" s="198">
        <v>-4.698940697228812</v>
      </c>
      <c r="I18" s="197">
        <v>-619.1309685402084</v>
      </c>
      <c r="J18" s="198"/>
      <c r="K18" s="201">
        <v>-1.4928671851909956</v>
      </c>
    </row>
    <row r="19" spans="1:11" s="241" customFormat="1" ht="16.5" customHeight="1">
      <c r="A19" s="196" t="s">
        <v>247</v>
      </c>
      <c r="B19" s="197">
        <v>37.54196207299999</v>
      </c>
      <c r="C19" s="197">
        <v>211.85930275834997</v>
      </c>
      <c r="D19" s="197">
        <v>524.4364567992001</v>
      </c>
      <c r="E19" s="198">
        <v>544.4119912724001</v>
      </c>
      <c r="F19" s="199">
        <v>174.31734068534996</v>
      </c>
      <c r="G19" s="256"/>
      <c r="H19" s="198">
        <v>464.3266655759534</v>
      </c>
      <c r="I19" s="197">
        <v>19.975534473200014</v>
      </c>
      <c r="J19" s="198"/>
      <c r="K19" s="201">
        <v>3.8089522980757207</v>
      </c>
    </row>
    <row r="20" spans="1:11" s="241" customFormat="1" ht="16.5" customHeight="1">
      <c r="A20" s="196" t="s">
        <v>251</v>
      </c>
      <c r="B20" s="197">
        <v>307.49049335</v>
      </c>
      <c r="C20" s="197">
        <v>281.94254664</v>
      </c>
      <c r="D20" s="197">
        <v>335.3769542630001</v>
      </c>
      <c r="E20" s="198">
        <v>338.38348993000005</v>
      </c>
      <c r="F20" s="199">
        <v>-25.54794671000002</v>
      </c>
      <c r="G20" s="256"/>
      <c r="H20" s="198">
        <v>-8.30853221888722</v>
      </c>
      <c r="I20" s="197">
        <v>3.00653566699998</v>
      </c>
      <c r="J20" s="198"/>
      <c r="K20" s="201">
        <v>0.8964645986504718</v>
      </c>
    </row>
    <row r="21" spans="1:11" s="241" customFormat="1" ht="16.5" customHeight="1">
      <c r="A21" s="189" t="s">
        <v>252</v>
      </c>
      <c r="B21" s="190">
        <v>0</v>
      </c>
      <c r="C21" s="190">
        <v>0</v>
      </c>
      <c r="D21" s="190">
        <v>0</v>
      </c>
      <c r="E21" s="191">
        <v>0</v>
      </c>
      <c r="F21" s="192">
        <v>0</v>
      </c>
      <c r="G21" s="254"/>
      <c r="H21" s="191"/>
      <c r="I21" s="190">
        <v>0</v>
      </c>
      <c r="J21" s="191"/>
      <c r="K21" s="195"/>
    </row>
    <row r="22" spans="1:11" s="241" customFormat="1" ht="16.5" customHeight="1">
      <c r="A22" s="189" t="s">
        <v>253</v>
      </c>
      <c r="B22" s="190">
        <v>0</v>
      </c>
      <c r="C22" s="190">
        <v>0</v>
      </c>
      <c r="D22" s="190">
        <v>0</v>
      </c>
      <c r="E22" s="191">
        <v>0</v>
      </c>
      <c r="F22" s="192">
        <v>0</v>
      </c>
      <c r="G22" s="254"/>
      <c r="H22" s="191"/>
      <c r="I22" s="190">
        <v>0</v>
      </c>
      <c r="J22" s="191"/>
      <c r="K22" s="195"/>
    </row>
    <row r="23" spans="1:11" s="241" customFormat="1" ht="16.5" customHeight="1">
      <c r="A23" s="278" t="s">
        <v>254</v>
      </c>
      <c r="B23" s="190">
        <v>55044.492350447166</v>
      </c>
      <c r="C23" s="190">
        <v>52267.73599521536</v>
      </c>
      <c r="D23" s="190">
        <v>57998.07882860672</v>
      </c>
      <c r="E23" s="191">
        <v>58521.052226796455</v>
      </c>
      <c r="F23" s="192">
        <v>-2776.7563552318097</v>
      </c>
      <c r="G23" s="254"/>
      <c r="H23" s="191">
        <v>-5.044567106829267</v>
      </c>
      <c r="I23" s="190">
        <v>522.973398189737</v>
      </c>
      <c r="J23" s="191"/>
      <c r="K23" s="195">
        <v>0.901708140601009</v>
      </c>
    </row>
    <row r="24" spans="1:11" s="241" customFormat="1" ht="16.5" customHeight="1">
      <c r="A24" s="279" t="s">
        <v>255</v>
      </c>
      <c r="B24" s="197">
        <v>26219.487117999997</v>
      </c>
      <c r="C24" s="197">
        <v>25013.66392244</v>
      </c>
      <c r="D24" s="197">
        <v>27534.729094000002</v>
      </c>
      <c r="E24" s="198">
        <v>28024.605229500004</v>
      </c>
      <c r="F24" s="199">
        <v>-1205.8231955599986</v>
      </c>
      <c r="G24" s="256"/>
      <c r="H24" s="198">
        <v>-4.598957981646355</v>
      </c>
      <c r="I24" s="197">
        <v>489.8761355000024</v>
      </c>
      <c r="J24" s="198"/>
      <c r="K24" s="201">
        <v>1.779120956039294</v>
      </c>
    </row>
    <row r="25" spans="1:11" s="241" customFormat="1" ht="16.5" customHeight="1">
      <c r="A25" s="279" t="s">
        <v>256</v>
      </c>
      <c r="B25" s="197">
        <v>9026.477110959195</v>
      </c>
      <c r="C25" s="197">
        <v>13864.805760101646</v>
      </c>
      <c r="D25" s="197">
        <v>11783.224564359436</v>
      </c>
      <c r="E25" s="198">
        <v>17782.615221336062</v>
      </c>
      <c r="F25" s="199">
        <v>4838.3286491424515</v>
      </c>
      <c r="G25" s="256"/>
      <c r="H25" s="198">
        <v>53.601516845017606</v>
      </c>
      <c r="I25" s="197">
        <v>5999.390656976626</v>
      </c>
      <c r="J25" s="198"/>
      <c r="K25" s="201">
        <v>50.914676404648205</v>
      </c>
    </row>
    <row r="26" spans="1:11" s="241" customFormat="1" ht="16.5" customHeight="1">
      <c r="A26" s="279" t="s">
        <v>257</v>
      </c>
      <c r="B26" s="197">
        <v>19798.52812148797</v>
      </c>
      <c r="C26" s="197">
        <v>13389.26631267371</v>
      </c>
      <c r="D26" s="197">
        <v>18680.12517024728</v>
      </c>
      <c r="E26" s="198">
        <v>12713.831775960392</v>
      </c>
      <c r="F26" s="199">
        <v>-6409.261808814259</v>
      </c>
      <c r="G26" s="256"/>
      <c r="H26" s="198">
        <v>-32.372415613350995</v>
      </c>
      <c r="I26" s="197">
        <v>-5966.293394286888</v>
      </c>
      <c r="J26" s="198"/>
      <c r="K26" s="201">
        <v>-31.93925811476727</v>
      </c>
    </row>
    <row r="27" spans="1:11" s="241" customFormat="1" ht="16.5" customHeight="1">
      <c r="A27" s="280" t="s">
        <v>258</v>
      </c>
      <c r="B27" s="281">
        <v>255373.42385477727</v>
      </c>
      <c r="C27" s="281">
        <v>242507.01813830124</v>
      </c>
      <c r="D27" s="281">
        <v>288723.38412413595</v>
      </c>
      <c r="E27" s="282">
        <v>297288.1142142791</v>
      </c>
      <c r="F27" s="283">
        <v>-12866.40571647603</v>
      </c>
      <c r="G27" s="284"/>
      <c r="H27" s="282">
        <v>-5.038271219558362</v>
      </c>
      <c r="I27" s="281">
        <v>8564.730090143159</v>
      </c>
      <c r="J27" s="282"/>
      <c r="K27" s="285">
        <v>2.9664137236839716</v>
      </c>
    </row>
    <row r="28" spans="1:11" s="241" customFormat="1" ht="16.5" customHeight="1">
      <c r="A28" s="189" t="s">
        <v>259</v>
      </c>
      <c r="B28" s="190">
        <v>14644.172939968996</v>
      </c>
      <c r="C28" s="190">
        <v>14241.981429628995</v>
      </c>
      <c r="D28" s="190">
        <v>18683.720312650003</v>
      </c>
      <c r="E28" s="191">
        <v>21836.532245141003</v>
      </c>
      <c r="F28" s="192">
        <v>-402.1915103400006</v>
      </c>
      <c r="G28" s="254"/>
      <c r="H28" s="191">
        <v>-2.746426937108079</v>
      </c>
      <c r="I28" s="190">
        <v>3152.8119324910003</v>
      </c>
      <c r="J28" s="191"/>
      <c r="K28" s="195">
        <v>16.874647445650087</v>
      </c>
    </row>
    <row r="29" spans="1:11" s="241" customFormat="1" ht="16.5" customHeight="1">
      <c r="A29" s="196" t="s">
        <v>260</v>
      </c>
      <c r="B29" s="197">
        <v>6125.732077618995</v>
      </c>
      <c r="C29" s="197">
        <v>5617.475949468995</v>
      </c>
      <c r="D29" s="197">
        <v>6894.109523590002</v>
      </c>
      <c r="E29" s="198">
        <v>7192.356017249002</v>
      </c>
      <c r="F29" s="199">
        <v>-508.2561281500002</v>
      </c>
      <c r="G29" s="256"/>
      <c r="H29" s="198">
        <v>-8.297067545721879</v>
      </c>
      <c r="I29" s="197">
        <v>298.2464936590004</v>
      </c>
      <c r="J29" s="198"/>
      <c r="K29" s="201">
        <v>4.32610611477047</v>
      </c>
    </row>
    <row r="30" spans="1:11" s="241" customFormat="1" ht="16.5" customHeight="1">
      <c r="A30" s="196" t="s">
        <v>261</v>
      </c>
      <c r="B30" s="197">
        <v>8221.41105572</v>
      </c>
      <c r="C30" s="197">
        <v>8345.00137874</v>
      </c>
      <c r="D30" s="197">
        <v>11483.83710593</v>
      </c>
      <c r="E30" s="198">
        <v>14127.07710258</v>
      </c>
      <c r="F30" s="199">
        <v>123.59032302000014</v>
      </c>
      <c r="G30" s="256"/>
      <c r="H30" s="198">
        <v>1.5032738563049086</v>
      </c>
      <c r="I30" s="197">
        <v>2643.2399966499997</v>
      </c>
      <c r="J30" s="198"/>
      <c r="K30" s="201">
        <v>23.017045367920524</v>
      </c>
    </row>
    <row r="31" spans="1:11" s="241" customFormat="1" ht="16.5" customHeight="1">
      <c r="A31" s="196" t="s">
        <v>262</v>
      </c>
      <c r="B31" s="197">
        <v>88.41603593999999</v>
      </c>
      <c r="C31" s="197">
        <v>82.99080305</v>
      </c>
      <c r="D31" s="197">
        <v>84.49011687999999</v>
      </c>
      <c r="E31" s="198">
        <v>213.28247879999998</v>
      </c>
      <c r="F31" s="199">
        <v>-5.4252328899999895</v>
      </c>
      <c r="G31" s="256"/>
      <c r="H31" s="198">
        <v>-6.136028190272642</v>
      </c>
      <c r="I31" s="197">
        <v>128.79236192</v>
      </c>
      <c r="J31" s="198"/>
      <c r="K31" s="201">
        <v>152.43482513217705</v>
      </c>
    </row>
    <row r="32" spans="1:11" s="241" customFormat="1" ht="16.5" customHeight="1">
      <c r="A32" s="196" t="s">
        <v>263</v>
      </c>
      <c r="B32" s="197">
        <v>206.12077069</v>
      </c>
      <c r="C32" s="197">
        <v>196.25129836999997</v>
      </c>
      <c r="D32" s="197">
        <v>220.86995025000002</v>
      </c>
      <c r="E32" s="198">
        <v>290.34349471200005</v>
      </c>
      <c r="F32" s="199">
        <v>-9.869472320000028</v>
      </c>
      <c r="G32" s="256"/>
      <c r="H32" s="198">
        <v>-4.7881988248741045</v>
      </c>
      <c r="I32" s="197">
        <v>69.47354446200004</v>
      </c>
      <c r="J32" s="198"/>
      <c r="K32" s="201">
        <v>31.454502698698384</v>
      </c>
    </row>
    <row r="33" spans="1:11" s="241" customFormat="1" ht="16.5" customHeight="1">
      <c r="A33" s="196" t="s">
        <v>264</v>
      </c>
      <c r="B33" s="197">
        <v>2.493</v>
      </c>
      <c r="C33" s="197">
        <v>0.262</v>
      </c>
      <c r="D33" s="197">
        <v>0.413616</v>
      </c>
      <c r="E33" s="198">
        <v>13.4731518</v>
      </c>
      <c r="F33" s="199">
        <v>-2.231</v>
      </c>
      <c r="G33" s="256"/>
      <c r="H33" s="198">
        <v>-89.49057360609707</v>
      </c>
      <c r="I33" s="197">
        <v>13.0595358</v>
      </c>
      <c r="J33" s="198"/>
      <c r="K33" s="201">
        <v>3157.4058547058144</v>
      </c>
    </row>
    <row r="34" spans="1:11" s="241" customFormat="1" ht="16.5" customHeight="1">
      <c r="A34" s="257" t="s">
        <v>265</v>
      </c>
      <c r="B34" s="190">
        <v>223339.6768422248</v>
      </c>
      <c r="C34" s="190">
        <v>214296.46350719218</v>
      </c>
      <c r="D34" s="190">
        <v>253591.78598665103</v>
      </c>
      <c r="E34" s="191">
        <v>260830.90213088866</v>
      </c>
      <c r="F34" s="192">
        <v>-9043.213335032633</v>
      </c>
      <c r="G34" s="254"/>
      <c r="H34" s="191">
        <v>-4.049084991477391</v>
      </c>
      <c r="I34" s="190">
        <v>7239.116144237632</v>
      </c>
      <c r="J34" s="191"/>
      <c r="K34" s="195">
        <v>2.8546335268992884</v>
      </c>
    </row>
    <row r="35" spans="1:11" s="241" customFormat="1" ht="16.5" customHeight="1">
      <c r="A35" s="196" t="s">
        <v>266</v>
      </c>
      <c r="B35" s="197">
        <v>2744.3</v>
      </c>
      <c r="C35" s="197">
        <v>2637.875</v>
      </c>
      <c r="D35" s="197">
        <v>3087.8</v>
      </c>
      <c r="E35" s="198">
        <v>3605.6000000000004</v>
      </c>
      <c r="F35" s="199">
        <v>-106.42500000000018</v>
      </c>
      <c r="G35" s="256"/>
      <c r="H35" s="198">
        <v>-3.8780381153664023</v>
      </c>
      <c r="I35" s="197">
        <v>517.8000000000002</v>
      </c>
      <c r="J35" s="198"/>
      <c r="K35" s="201">
        <v>16.769220804456253</v>
      </c>
    </row>
    <row r="36" spans="1:11" s="241" customFormat="1" ht="16.5" customHeight="1">
      <c r="A36" s="196" t="s">
        <v>267</v>
      </c>
      <c r="B36" s="197">
        <v>273.72200813</v>
      </c>
      <c r="C36" s="197">
        <v>370.5921218</v>
      </c>
      <c r="D36" s="197">
        <v>195.92159383</v>
      </c>
      <c r="E36" s="198">
        <v>209.298672</v>
      </c>
      <c r="F36" s="199">
        <v>96.87011366999997</v>
      </c>
      <c r="G36" s="256"/>
      <c r="H36" s="198">
        <v>35.389961637280194</v>
      </c>
      <c r="I36" s="197">
        <v>13.377078170000004</v>
      </c>
      <c r="J36" s="198"/>
      <c r="K36" s="201">
        <v>6.827771206070943</v>
      </c>
    </row>
    <row r="37" spans="1:11" s="241" customFormat="1" ht="16.5" customHeight="1">
      <c r="A37" s="202" t="s">
        <v>268</v>
      </c>
      <c r="B37" s="197">
        <v>50514.5238601137</v>
      </c>
      <c r="C37" s="197">
        <v>49824.290865797666</v>
      </c>
      <c r="D37" s="197">
        <v>54041.7393191083</v>
      </c>
      <c r="E37" s="198">
        <v>53429.010886818316</v>
      </c>
      <c r="F37" s="199">
        <v>-690.2329943160366</v>
      </c>
      <c r="G37" s="256"/>
      <c r="H37" s="198">
        <v>-1.3664050288337866</v>
      </c>
      <c r="I37" s="197">
        <v>-612.7284322899868</v>
      </c>
      <c r="J37" s="198"/>
      <c r="K37" s="201">
        <v>-1.1338059063419814</v>
      </c>
    </row>
    <row r="38" spans="1:11" s="241" customFormat="1" ht="16.5" customHeight="1">
      <c r="A38" s="286" t="s">
        <v>269</v>
      </c>
      <c r="B38" s="197">
        <v>0</v>
      </c>
      <c r="C38" s="197">
        <v>0</v>
      </c>
      <c r="D38" s="197">
        <v>0</v>
      </c>
      <c r="E38" s="198">
        <v>0</v>
      </c>
      <c r="F38" s="199">
        <v>0</v>
      </c>
      <c r="G38" s="256"/>
      <c r="H38" s="198"/>
      <c r="I38" s="197">
        <v>0</v>
      </c>
      <c r="J38" s="198"/>
      <c r="K38" s="201"/>
    </row>
    <row r="39" spans="1:11" s="241" customFormat="1" ht="16.5" customHeight="1">
      <c r="A39" s="286" t="s">
        <v>270</v>
      </c>
      <c r="B39" s="197">
        <v>50514.5238601137</v>
      </c>
      <c r="C39" s="197">
        <v>49824.290865797666</v>
      </c>
      <c r="D39" s="197">
        <v>54041.7393191083</v>
      </c>
      <c r="E39" s="198">
        <v>53429.010886818316</v>
      </c>
      <c r="F39" s="199">
        <v>-690.2329943160366</v>
      </c>
      <c r="G39" s="256"/>
      <c r="H39" s="198">
        <v>-1.3664050288337866</v>
      </c>
      <c r="I39" s="197">
        <v>-612.7284322899868</v>
      </c>
      <c r="J39" s="198"/>
      <c r="K39" s="201">
        <v>-1.1338059063419814</v>
      </c>
    </row>
    <row r="40" spans="1:11" s="241" customFormat="1" ht="16.5" customHeight="1">
      <c r="A40" s="196" t="s">
        <v>271</v>
      </c>
      <c r="B40" s="197">
        <v>169807.1309739811</v>
      </c>
      <c r="C40" s="197">
        <v>161463.7055195945</v>
      </c>
      <c r="D40" s="197">
        <v>196266.32507371274</v>
      </c>
      <c r="E40" s="198">
        <v>203586.99257207033</v>
      </c>
      <c r="F40" s="199">
        <v>-8343.425454386597</v>
      </c>
      <c r="G40" s="256"/>
      <c r="H40" s="198">
        <v>-4.913471776202984</v>
      </c>
      <c r="I40" s="197">
        <v>7320.667498357594</v>
      </c>
      <c r="J40" s="198"/>
      <c r="K40" s="201">
        <v>3.729966154717644</v>
      </c>
    </row>
    <row r="41" spans="1:11" s="241" customFormat="1" ht="16.5" customHeight="1">
      <c r="A41" s="202" t="s">
        <v>272</v>
      </c>
      <c r="B41" s="197">
        <v>166791.37957551968</v>
      </c>
      <c r="C41" s="197">
        <v>158125.6723288328</v>
      </c>
      <c r="D41" s="197">
        <v>193415.79534573623</v>
      </c>
      <c r="E41" s="198">
        <v>199845.30351897783</v>
      </c>
      <c r="F41" s="199">
        <v>-8665.707246686885</v>
      </c>
      <c r="G41" s="256"/>
      <c r="H41" s="198">
        <v>-5.195536645083767</v>
      </c>
      <c r="I41" s="197">
        <v>6429.5081732416</v>
      </c>
      <c r="J41" s="198"/>
      <c r="K41" s="201">
        <v>3.32418981694265</v>
      </c>
    </row>
    <row r="42" spans="1:11" s="241" customFormat="1" ht="16.5" customHeight="1">
      <c r="A42" s="202" t="s">
        <v>273</v>
      </c>
      <c r="B42" s="197">
        <v>3015.7513984614275</v>
      </c>
      <c r="C42" s="197">
        <v>3338.033190761708</v>
      </c>
      <c r="D42" s="197">
        <v>2850.5297279765</v>
      </c>
      <c r="E42" s="198">
        <v>3741.689053092501</v>
      </c>
      <c r="F42" s="199">
        <v>322.28179230028036</v>
      </c>
      <c r="G42" s="256"/>
      <c r="H42" s="198">
        <v>10.686616690775695</v>
      </c>
      <c r="I42" s="197">
        <v>891.1593251160011</v>
      </c>
      <c r="J42" s="198"/>
      <c r="K42" s="201">
        <v>31.262937424217167</v>
      </c>
    </row>
    <row r="43" spans="1:11" s="241" customFormat="1" ht="16.5" customHeight="1">
      <c r="A43" s="214" t="s">
        <v>274</v>
      </c>
      <c r="B43" s="215">
        <v>0</v>
      </c>
      <c r="C43" s="215">
        <v>0</v>
      </c>
      <c r="D43" s="215">
        <v>0</v>
      </c>
      <c r="E43" s="216">
        <v>0</v>
      </c>
      <c r="F43" s="217">
        <v>0</v>
      </c>
      <c r="G43" s="287"/>
      <c r="H43" s="216"/>
      <c r="I43" s="215">
        <v>0</v>
      </c>
      <c r="J43" s="216"/>
      <c r="K43" s="218"/>
    </row>
    <row r="44" spans="1:11" s="241" customFormat="1" ht="16.5" customHeight="1" thickBot="1">
      <c r="A44" s="288" t="s">
        <v>215</v>
      </c>
      <c r="B44" s="220">
        <v>17389.575101283524</v>
      </c>
      <c r="C44" s="220">
        <v>13968.573200464938</v>
      </c>
      <c r="D44" s="220">
        <v>16447.873697629497</v>
      </c>
      <c r="E44" s="221">
        <v>14620.679868288988</v>
      </c>
      <c r="F44" s="222">
        <v>-3421.0019008185864</v>
      </c>
      <c r="G44" s="265"/>
      <c r="H44" s="221">
        <v>-19.67271702093562</v>
      </c>
      <c r="I44" s="220">
        <v>-1827.1938293405092</v>
      </c>
      <c r="J44" s="221"/>
      <c r="K44" s="223">
        <v>-11.108997204932624</v>
      </c>
    </row>
    <row r="45" spans="1:11" s="241" customFormat="1" ht="16.5" customHeight="1" thickTop="1">
      <c r="A45" s="231" t="s">
        <v>190</v>
      </c>
      <c r="B45" s="289"/>
      <c r="C45" s="172"/>
      <c r="D45" s="226"/>
      <c r="E45" s="226"/>
      <c r="F45" s="197"/>
      <c r="G45" s="197"/>
      <c r="H45" s="197"/>
      <c r="I45" s="197"/>
      <c r="J45" s="197"/>
      <c r="K45" s="1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B1">
      <selection activeCell="Q17" sqref="Q17"/>
    </sheetView>
  </sheetViews>
  <sheetFormatPr defaultColWidth="9.140625" defaultRowHeight="15"/>
  <cols>
    <col min="1" max="1" width="10.8515625" style="915" bestFit="1" customWidth="1"/>
    <col min="2" max="2" width="12.00390625" style="915" customWidth="1"/>
    <col min="3" max="3" width="12.7109375" style="915" customWidth="1"/>
    <col min="4" max="4" width="12.7109375" style="935" customWidth="1"/>
    <col min="5" max="5" width="13.7109375" style="915" bestFit="1" customWidth="1"/>
    <col min="6" max="6" width="12.7109375" style="915" customWidth="1"/>
    <col min="7" max="7" width="13.7109375" style="915" bestFit="1" customWidth="1"/>
    <col min="8" max="16384" width="9.140625" style="915" customWidth="1"/>
  </cols>
  <sheetData>
    <row r="1" spans="1:7" ht="15">
      <c r="A1" s="1634" t="s">
        <v>195</v>
      </c>
      <c r="B1" s="1634"/>
      <c r="C1" s="1634"/>
      <c r="D1" s="1634"/>
      <c r="E1" s="1634"/>
      <c r="F1" s="1634"/>
      <c r="G1" s="1634"/>
    </row>
    <row r="2" spans="1:7" ht="15.75">
      <c r="A2" s="1635" t="s">
        <v>38</v>
      </c>
      <c r="B2" s="1635"/>
      <c r="C2" s="1635"/>
      <c r="D2" s="1635"/>
      <c r="E2" s="1635"/>
      <c r="F2" s="1635"/>
      <c r="G2" s="1635"/>
    </row>
    <row r="3" spans="1:7" ht="15">
      <c r="A3" s="1636" t="s">
        <v>784</v>
      </c>
      <c r="B3" s="1636"/>
      <c r="C3" s="1636"/>
      <c r="D3" s="1636"/>
      <c r="E3" s="1636"/>
      <c r="F3" s="1636"/>
      <c r="G3" s="1636"/>
    </row>
    <row r="4" spans="1:7" ht="15.75" thickBot="1">
      <c r="A4" s="1637" t="s">
        <v>785</v>
      </c>
      <c r="B4" s="1637"/>
      <c r="C4" s="1637"/>
      <c r="D4" s="1637"/>
      <c r="E4" s="1637"/>
      <c r="F4" s="1637"/>
      <c r="G4" s="1637"/>
    </row>
    <row r="5" spans="1:7" ht="16.5" thickTop="1">
      <c r="A5" s="1638" t="s">
        <v>786</v>
      </c>
      <c r="B5" s="1640" t="s">
        <v>19</v>
      </c>
      <c r="C5" s="1640"/>
      <c r="D5" s="1641" t="s">
        <v>23</v>
      </c>
      <c r="E5" s="1642"/>
      <c r="F5" s="1640" t="s">
        <v>89</v>
      </c>
      <c r="G5" s="1643"/>
    </row>
    <row r="6" spans="1:7" ht="15">
      <c r="A6" s="1639"/>
      <c r="B6" s="916" t="s">
        <v>787</v>
      </c>
      <c r="C6" s="916" t="s">
        <v>788</v>
      </c>
      <c r="D6" s="917" t="s">
        <v>787</v>
      </c>
      <c r="E6" s="917" t="s">
        <v>788</v>
      </c>
      <c r="F6" s="917" t="s">
        <v>787</v>
      </c>
      <c r="G6" s="918" t="s">
        <v>788</v>
      </c>
    </row>
    <row r="7" spans="1:7" ht="15">
      <c r="A7" s="919" t="s">
        <v>481</v>
      </c>
      <c r="B7" s="920">
        <v>92.68837209302326</v>
      </c>
      <c r="C7" s="921">
        <v>7.9</v>
      </c>
      <c r="D7" s="922">
        <v>99.64</v>
      </c>
      <c r="E7" s="921">
        <v>7.5</v>
      </c>
      <c r="F7" s="921">
        <v>106.5</v>
      </c>
      <c r="G7" s="923">
        <v>6.9</v>
      </c>
    </row>
    <row r="8" spans="1:7" ht="15">
      <c r="A8" s="919" t="s">
        <v>480</v>
      </c>
      <c r="B8" s="920">
        <v>92.81598513011153</v>
      </c>
      <c r="C8" s="921">
        <v>8</v>
      </c>
      <c r="D8" s="924">
        <v>99.87</v>
      </c>
      <c r="E8" s="925">
        <v>7.6</v>
      </c>
      <c r="F8" s="926">
        <v>107.01</v>
      </c>
      <c r="G8" s="927">
        <v>7.2</v>
      </c>
    </row>
    <row r="9" spans="1:7" ht="15">
      <c r="A9" s="919" t="s">
        <v>479</v>
      </c>
      <c r="B9" s="920">
        <v>93.18139534883721</v>
      </c>
      <c r="C9" s="921">
        <v>8.4</v>
      </c>
      <c r="D9" s="928">
        <v>100.17</v>
      </c>
      <c r="E9" s="921">
        <v>7.5</v>
      </c>
      <c r="F9" s="920">
        <v>108.5</v>
      </c>
      <c r="G9" s="923">
        <v>8.3</v>
      </c>
    </row>
    <row r="10" spans="1:7" ht="15">
      <c r="A10" s="919" t="s">
        <v>478</v>
      </c>
      <c r="B10" s="920">
        <v>93.62873134328358</v>
      </c>
      <c r="C10" s="921">
        <v>10</v>
      </c>
      <c r="D10" s="928">
        <v>100.37</v>
      </c>
      <c r="E10" s="921">
        <v>7.2</v>
      </c>
      <c r="F10" s="920"/>
      <c r="G10" s="923"/>
    </row>
    <row r="11" spans="1:7" ht="15">
      <c r="A11" s="919" t="s">
        <v>477</v>
      </c>
      <c r="B11" s="920">
        <v>92.8785046728972</v>
      </c>
      <c r="C11" s="921">
        <v>10.3</v>
      </c>
      <c r="D11" s="928">
        <v>99.38</v>
      </c>
      <c r="E11" s="921">
        <v>7</v>
      </c>
      <c r="F11" s="920"/>
      <c r="G11" s="923"/>
    </row>
    <row r="12" spans="1:7" ht="15">
      <c r="A12" s="919" t="s">
        <v>476</v>
      </c>
      <c r="B12" s="920">
        <v>92.30337078651685</v>
      </c>
      <c r="C12" s="921">
        <v>9.7</v>
      </c>
      <c r="D12" s="928">
        <v>98.58</v>
      </c>
      <c r="E12" s="921">
        <v>6.8</v>
      </c>
      <c r="F12" s="920"/>
      <c r="G12" s="923"/>
    </row>
    <row r="13" spans="1:7" ht="15">
      <c r="A13" s="919" t="s">
        <v>475</v>
      </c>
      <c r="B13" s="920">
        <v>92.21495327102804</v>
      </c>
      <c r="C13" s="921">
        <v>8.8</v>
      </c>
      <c r="D13" s="928">
        <v>98.67</v>
      </c>
      <c r="E13" s="920">
        <v>7</v>
      </c>
      <c r="F13" s="920"/>
      <c r="G13" s="929"/>
    </row>
    <row r="14" spans="1:7" ht="15">
      <c r="A14" s="919" t="s">
        <v>474</v>
      </c>
      <c r="B14" s="920">
        <v>92.57009345794391</v>
      </c>
      <c r="C14" s="921">
        <v>8.9</v>
      </c>
      <c r="D14" s="928">
        <v>99.05</v>
      </c>
      <c r="E14" s="921">
        <v>7</v>
      </c>
      <c r="F14" s="920"/>
      <c r="G14" s="923"/>
    </row>
    <row r="15" spans="1:7" ht="15">
      <c r="A15" s="919" t="s">
        <v>473</v>
      </c>
      <c r="B15" s="920">
        <v>93.24602432179609</v>
      </c>
      <c r="C15" s="921">
        <v>9.4</v>
      </c>
      <c r="D15" s="928">
        <v>99.68</v>
      </c>
      <c r="E15" s="921">
        <v>6.9</v>
      </c>
      <c r="F15" s="920"/>
      <c r="G15" s="923"/>
    </row>
    <row r="16" spans="1:7" ht="15">
      <c r="A16" s="919" t="s">
        <v>472</v>
      </c>
      <c r="B16" s="920">
        <v>94.57516339869282</v>
      </c>
      <c r="C16" s="930">
        <v>9.7</v>
      </c>
      <c r="D16" s="928">
        <v>101.29</v>
      </c>
      <c r="E16" s="921">
        <v>7.1</v>
      </c>
      <c r="F16" s="920"/>
      <c r="G16" s="923"/>
    </row>
    <row r="17" spans="1:7" ht="15">
      <c r="A17" s="919" t="s">
        <v>471</v>
      </c>
      <c r="B17" s="920">
        <v>94.19925512104282</v>
      </c>
      <c r="C17" s="921">
        <v>9.5</v>
      </c>
      <c r="D17" s="928">
        <v>101.17</v>
      </c>
      <c r="E17" s="921">
        <v>7.4</v>
      </c>
      <c r="F17" s="920"/>
      <c r="G17" s="923"/>
    </row>
    <row r="18" spans="1:7" ht="15">
      <c r="A18" s="919" t="s">
        <v>470</v>
      </c>
      <c r="B18" s="920">
        <v>94.9814126394052</v>
      </c>
      <c r="C18" s="921">
        <v>8.1</v>
      </c>
      <c r="D18" s="928">
        <v>102.2</v>
      </c>
      <c r="E18" s="921">
        <v>7.6</v>
      </c>
      <c r="F18" s="920"/>
      <c r="G18" s="923"/>
    </row>
    <row r="19" spans="1:7" ht="15.75" thickBot="1">
      <c r="A19" s="931" t="s">
        <v>789</v>
      </c>
      <c r="B19" s="932">
        <v>93.28358208955224</v>
      </c>
      <c r="C19" s="932">
        <v>9.05833333333333</v>
      </c>
      <c r="D19" s="932" t="s">
        <v>790</v>
      </c>
      <c r="E19" s="932">
        <v>7.2</v>
      </c>
      <c r="F19" s="932"/>
      <c r="G19" s="933"/>
    </row>
    <row r="20" ht="15.75" thickTop="1">
      <c r="A20" s="934" t="s">
        <v>125</v>
      </c>
    </row>
    <row r="21" ht="15">
      <c r="A21" s="936" t="s">
        <v>791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241" bestFit="1" customWidth="1"/>
    <col min="2" max="2" width="10.57421875" style="241" bestFit="1" customWidth="1"/>
    <col min="3" max="3" width="11.421875" style="241" bestFit="1" customWidth="1"/>
    <col min="4" max="5" width="10.7109375" style="241" bestFit="1" customWidth="1"/>
    <col min="6" max="6" width="9.28125" style="241" bestFit="1" customWidth="1"/>
    <col min="7" max="7" width="2.421875" style="241" bestFit="1" customWidth="1"/>
    <col min="8" max="8" width="7.7109375" style="241" bestFit="1" customWidth="1"/>
    <col min="9" max="9" width="10.7109375" style="241" customWidth="1"/>
    <col min="10" max="10" width="2.140625" style="241" customWidth="1"/>
    <col min="11" max="11" width="7.7109375" style="241" bestFit="1" customWidth="1"/>
    <col min="12" max="16384" width="11.00390625" style="171" customWidth="1"/>
  </cols>
  <sheetData>
    <row r="1" spans="1:11" s="241" customFormat="1" ht="12.75">
      <c r="A1" s="1832" t="s">
        <v>1235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</row>
    <row r="2" spans="1:11" s="241" customFormat="1" ht="16.5" customHeight="1">
      <c r="A2" s="1841" t="s">
        <v>69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</row>
    <row r="3" spans="1:11" s="241" customFormat="1" ht="16.5" customHeight="1" thickBot="1">
      <c r="A3" s="224"/>
      <c r="B3" s="289"/>
      <c r="C3" s="172"/>
      <c r="D3" s="172"/>
      <c r="E3" s="172"/>
      <c r="F3" s="172"/>
      <c r="G3" s="172"/>
      <c r="H3" s="172"/>
      <c r="I3" s="1834" t="s">
        <v>1</v>
      </c>
      <c r="J3" s="1834"/>
      <c r="K3" s="1834"/>
    </row>
    <row r="4" spans="1:11" s="241" customFormat="1" ht="13.5" thickTop="1">
      <c r="A4" s="174"/>
      <c r="B4" s="291">
        <v>2014</v>
      </c>
      <c r="C4" s="291">
        <v>2014</v>
      </c>
      <c r="D4" s="291">
        <v>2015</v>
      </c>
      <c r="E4" s="292">
        <v>2015</v>
      </c>
      <c r="F4" s="1850" t="s">
        <v>154</v>
      </c>
      <c r="G4" s="1851"/>
      <c r="H4" s="1851"/>
      <c r="I4" s="1851"/>
      <c r="J4" s="1851"/>
      <c r="K4" s="1852"/>
    </row>
    <row r="5" spans="1:11" s="241" customFormat="1" ht="12.75">
      <c r="A5" s="245" t="s">
        <v>196</v>
      </c>
      <c r="B5" s="274" t="s">
        <v>156</v>
      </c>
      <c r="C5" s="274" t="s">
        <v>157</v>
      </c>
      <c r="D5" s="274" t="s">
        <v>158</v>
      </c>
      <c r="E5" s="275" t="s">
        <v>159</v>
      </c>
      <c r="F5" s="1837" t="s">
        <v>23</v>
      </c>
      <c r="G5" s="1838"/>
      <c r="H5" s="1839"/>
      <c r="I5" s="1838" t="s">
        <v>25</v>
      </c>
      <c r="J5" s="1838"/>
      <c r="K5" s="1840"/>
    </row>
    <row r="6" spans="1:11" s="241" customFormat="1" ht="12.75">
      <c r="A6" s="245"/>
      <c r="B6" s="274"/>
      <c r="C6" s="274"/>
      <c r="D6" s="274"/>
      <c r="E6" s="275"/>
      <c r="F6" s="250" t="s">
        <v>18</v>
      </c>
      <c r="G6" s="251" t="s">
        <v>17</v>
      </c>
      <c r="H6" s="252" t="s">
        <v>160</v>
      </c>
      <c r="I6" s="247" t="s">
        <v>18</v>
      </c>
      <c r="J6" s="251" t="s">
        <v>17</v>
      </c>
      <c r="K6" s="253" t="s">
        <v>160</v>
      </c>
    </row>
    <row r="7" spans="1:11" s="241" customFormat="1" ht="16.5" customHeight="1">
      <c r="A7" s="189" t="s">
        <v>244</v>
      </c>
      <c r="B7" s="190">
        <v>72080.7549113894</v>
      </c>
      <c r="C7" s="190">
        <v>72859.80493075962</v>
      </c>
      <c r="D7" s="190">
        <v>71636.1858845489</v>
      </c>
      <c r="E7" s="191">
        <v>74349.77567027479</v>
      </c>
      <c r="F7" s="192">
        <v>779.0500193702173</v>
      </c>
      <c r="G7" s="254"/>
      <c r="H7" s="191">
        <v>1.0808016929455333</v>
      </c>
      <c r="I7" s="190">
        <v>2713.5897857258824</v>
      </c>
      <c r="J7" s="255"/>
      <c r="K7" s="195">
        <v>3.788015445293511</v>
      </c>
    </row>
    <row r="8" spans="1:11" s="241" customFormat="1" ht="16.5" customHeight="1">
      <c r="A8" s="196" t="s">
        <v>245</v>
      </c>
      <c r="B8" s="197">
        <v>5824.85091292</v>
      </c>
      <c r="C8" s="197">
        <v>5952.509351633603</v>
      </c>
      <c r="D8" s="197">
        <v>5426.4155424100045</v>
      </c>
      <c r="E8" s="198">
        <v>5480.39521587</v>
      </c>
      <c r="F8" s="199">
        <v>127.65843871360266</v>
      </c>
      <c r="G8" s="256"/>
      <c r="H8" s="198">
        <v>2.1916172726489136</v>
      </c>
      <c r="I8" s="197">
        <v>53.979673459995865</v>
      </c>
      <c r="J8" s="198"/>
      <c r="K8" s="201">
        <v>0.9947574607605919</v>
      </c>
    </row>
    <row r="9" spans="1:11" s="241" customFormat="1" ht="16.5" customHeight="1">
      <c r="A9" s="196" t="s">
        <v>246</v>
      </c>
      <c r="B9" s="197">
        <v>5824.85091292</v>
      </c>
      <c r="C9" s="197">
        <v>5952.509351633603</v>
      </c>
      <c r="D9" s="197">
        <v>5426.4155424100045</v>
      </c>
      <c r="E9" s="198">
        <v>5480.39521587</v>
      </c>
      <c r="F9" s="199">
        <v>127.65843871360266</v>
      </c>
      <c r="G9" s="256"/>
      <c r="H9" s="198">
        <v>2.1916172726489136</v>
      </c>
      <c r="I9" s="197">
        <v>53.979673459995865</v>
      </c>
      <c r="J9" s="198"/>
      <c r="K9" s="201">
        <v>0.9947574607605919</v>
      </c>
    </row>
    <row r="10" spans="1:11" s="241" customFormat="1" ht="16.5" customHeight="1">
      <c r="A10" s="196" t="s">
        <v>247</v>
      </c>
      <c r="B10" s="197">
        <v>0</v>
      </c>
      <c r="C10" s="197">
        <v>0</v>
      </c>
      <c r="D10" s="197">
        <v>0</v>
      </c>
      <c r="E10" s="198">
        <v>0</v>
      </c>
      <c r="F10" s="199">
        <v>0</v>
      </c>
      <c r="G10" s="256"/>
      <c r="H10" s="198"/>
      <c r="I10" s="197">
        <v>0</v>
      </c>
      <c r="J10" s="198"/>
      <c r="K10" s="201"/>
    </row>
    <row r="11" spans="1:11" s="241" customFormat="1" ht="16.5" customHeight="1">
      <c r="A11" s="196" t="s">
        <v>248</v>
      </c>
      <c r="B11" s="197">
        <v>31184.7156080099</v>
      </c>
      <c r="C11" s="197">
        <v>32065.788978243745</v>
      </c>
      <c r="D11" s="197">
        <v>33755.022394038904</v>
      </c>
      <c r="E11" s="198">
        <v>35678.873599174796</v>
      </c>
      <c r="F11" s="199">
        <v>881.0733702338439</v>
      </c>
      <c r="G11" s="256"/>
      <c r="H11" s="198">
        <v>2.825337198225201</v>
      </c>
      <c r="I11" s="197">
        <v>1923.851205135892</v>
      </c>
      <c r="J11" s="198"/>
      <c r="K11" s="201">
        <v>5.699451722110668</v>
      </c>
    </row>
    <row r="12" spans="1:11" s="241" customFormat="1" ht="16.5" customHeight="1">
      <c r="A12" s="196" t="s">
        <v>246</v>
      </c>
      <c r="B12" s="197">
        <v>31184.7156080099</v>
      </c>
      <c r="C12" s="197">
        <v>32065.788978243745</v>
      </c>
      <c r="D12" s="197">
        <v>33755.022394038904</v>
      </c>
      <c r="E12" s="198">
        <v>35678.873599174796</v>
      </c>
      <c r="F12" s="199">
        <v>881.0733702338439</v>
      </c>
      <c r="G12" s="256"/>
      <c r="H12" s="198">
        <v>2.825337198225201</v>
      </c>
      <c r="I12" s="197">
        <v>1923.851205135892</v>
      </c>
      <c r="J12" s="198"/>
      <c r="K12" s="201">
        <v>5.699451722110668</v>
      </c>
    </row>
    <row r="13" spans="1:11" s="241" customFormat="1" ht="16.5" customHeight="1">
      <c r="A13" s="196" t="s">
        <v>247</v>
      </c>
      <c r="B13" s="197">
        <v>0</v>
      </c>
      <c r="C13" s="197">
        <v>0</v>
      </c>
      <c r="D13" s="197">
        <v>0</v>
      </c>
      <c r="E13" s="198">
        <v>0</v>
      </c>
      <c r="F13" s="199">
        <v>0</v>
      </c>
      <c r="G13" s="256"/>
      <c r="H13" s="198"/>
      <c r="I13" s="197">
        <v>0</v>
      </c>
      <c r="J13" s="198"/>
      <c r="K13" s="201"/>
    </row>
    <row r="14" spans="1:11" s="241" customFormat="1" ht="16.5" customHeight="1">
      <c r="A14" s="196" t="s">
        <v>249</v>
      </c>
      <c r="B14" s="197">
        <v>33952.66454880001</v>
      </c>
      <c r="C14" s="197">
        <v>33777.77070285127</v>
      </c>
      <c r="D14" s="197">
        <v>31550.038098329987</v>
      </c>
      <c r="E14" s="198">
        <v>32285.66161724</v>
      </c>
      <c r="F14" s="199">
        <v>-174.8938459487399</v>
      </c>
      <c r="G14" s="256"/>
      <c r="H14" s="198">
        <v>-0.5151108116930434</v>
      </c>
      <c r="I14" s="197">
        <v>735.6235189100116</v>
      </c>
      <c r="J14" s="198"/>
      <c r="K14" s="201">
        <v>2.331608971809609</v>
      </c>
    </row>
    <row r="15" spans="1:11" s="241" customFormat="1" ht="16.5" customHeight="1">
      <c r="A15" s="196" t="s">
        <v>246</v>
      </c>
      <c r="B15" s="197">
        <v>33952.66454880001</v>
      </c>
      <c r="C15" s="197">
        <v>33777.77070285127</v>
      </c>
      <c r="D15" s="197">
        <v>31550.038098329987</v>
      </c>
      <c r="E15" s="198">
        <v>32285.66161724</v>
      </c>
      <c r="F15" s="199">
        <v>-174.8938459487399</v>
      </c>
      <c r="G15" s="256"/>
      <c r="H15" s="198">
        <v>-0.5151108116930434</v>
      </c>
      <c r="I15" s="197">
        <v>735.6235189100116</v>
      </c>
      <c r="J15" s="198"/>
      <c r="K15" s="201">
        <v>2.331608971809609</v>
      </c>
    </row>
    <row r="16" spans="1:11" s="241" customFormat="1" ht="16.5" customHeight="1">
      <c r="A16" s="196" t="s">
        <v>247</v>
      </c>
      <c r="B16" s="197">
        <v>0</v>
      </c>
      <c r="C16" s="197">
        <v>0</v>
      </c>
      <c r="D16" s="197">
        <v>0</v>
      </c>
      <c r="E16" s="198">
        <v>0</v>
      </c>
      <c r="F16" s="199">
        <v>0</v>
      </c>
      <c r="G16" s="256"/>
      <c r="H16" s="198"/>
      <c r="I16" s="197">
        <v>0</v>
      </c>
      <c r="J16" s="198"/>
      <c r="K16" s="201"/>
    </row>
    <row r="17" spans="1:11" s="241" customFormat="1" ht="16.5" customHeight="1">
      <c r="A17" s="196" t="s">
        <v>250</v>
      </c>
      <c r="B17" s="197">
        <v>1106.2719060595002</v>
      </c>
      <c r="C17" s="197">
        <v>1050.3107411309998</v>
      </c>
      <c r="D17" s="197">
        <v>890.77474628</v>
      </c>
      <c r="E17" s="198">
        <v>887.37470579</v>
      </c>
      <c r="F17" s="199">
        <v>-55.961164928500466</v>
      </c>
      <c r="G17" s="256"/>
      <c r="H17" s="198">
        <v>-5.058536208140011</v>
      </c>
      <c r="I17" s="197">
        <v>-3.4000404900000376</v>
      </c>
      <c r="J17" s="198"/>
      <c r="K17" s="201">
        <v>-0.381694755514689</v>
      </c>
    </row>
    <row r="18" spans="1:11" s="241" customFormat="1" ht="16.5" customHeight="1">
      <c r="A18" s="196" t="s">
        <v>246</v>
      </c>
      <c r="B18" s="197">
        <v>1106.2719060595002</v>
      </c>
      <c r="C18" s="197">
        <v>1050.3107411309998</v>
      </c>
      <c r="D18" s="197">
        <v>890.77474628</v>
      </c>
      <c r="E18" s="198">
        <v>887.37470579</v>
      </c>
      <c r="F18" s="199">
        <v>-55.961164928500466</v>
      </c>
      <c r="G18" s="256"/>
      <c r="H18" s="198">
        <v>-5.058536208140011</v>
      </c>
      <c r="I18" s="197">
        <v>-3.4000404900000376</v>
      </c>
      <c r="J18" s="198"/>
      <c r="K18" s="201">
        <v>-0.381694755514689</v>
      </c>
    </row>
    <row r="19" spans="1:11" s="241" customFormat="1" ht="16.5" customHeight="1">
      <c r="A19" s="196" t="s">
        <v>247</v>
      </c>
      <c r="B19" s="197">
        <v>0</v>
      </c>
      <c r="C19" s="197">
        <v>0</v>
      </c>
      <c r="D19" s="197">
        <v>0</v>
      </c>
      <c r="E19" s="198">
        <v>0</v>
      </c>
      <c r="F19" s="199">
        <v>0</v>
      </c>
      <c r="G19" s="256"/>
      <c r="H19" s="198"/>
      <c r="I19" s="197">
        <v>0</v>
      </c>
      <c r="J19" s="198"/>
      <c r="K19" s="201"/>
    </row>
    <row r="20" spans="1:11" s="241" customFormat="1" ht="16.5" customHeight="1">
      <c r="A20" s="196" t="s">
        <v>251</v>
      </c>
      <c r="B20" s="197">
        <v>12.2519356</v>
      </c>
      <c r="C20" s="197">
        <v>13.425156899999998</v>
      </c>
      <c r="D20" s="197">
        <v>13.935103490000001</v>
      </c>
      <c r="E20" s="198">
        <v>17.4705322</v>
      </c>
      <c r="F20" s="199">
        <v>1.173221299999998</v>
      </c>
      <c r="G20" s="256"/>
      <c r="H20" s="198">
        <v>9.575803679542668</v>
      </c>
      <c r="I20" s="197">
        <v>3.5354287099999997</v>
      </c>
      <c r="J20" s="198"/>
      <c r="K20" s="201">
        <v>25.370667053438577</v>
      </c>
    </row>
    <row r="21" spans="1:11" s="241" customFormat="1" ht="16.5" customHeight="1">
      <c r="A21" s="189" t="s">
        <v>252</v>
      </c>
      <c r="B21" s="190">
        <v>0</v>
      </c>
      <c r="C21" s="190">
        <v>37.9</v>
      </c>
      <c r="D21" s="190">
        <v>0</v>
      </c>
      <c r="E21" s="191">
        <v>0</v>
      </c>
      <c r="F21" s="192">
        <v>37.9</v>
      </c>
      <c r="G21" s="254"/>
      <c r="H21" s="191"/>
      <c r="I21" s="190">
        <v>0</v>
      </c>
      <c r="J21" s="191"/>
      <c r="K21" s="195"/>
    </row>
    <row r="22" spans="1:11" s="241" customFormat="1" ht="16.5" customHeight="1">
      <c r="A22" s="189" t="s">
        <v>253</v>
      </c>
      <c r="B22" s="190">
        <v>0</v>
      </c>
      <c r="C22" s="190">
        <v>0</v>
      </c>
      <c r="D22" s="190">
        <v>0</v>
      </c>
      <c r="E22" s="191">
        <v>0</v>
      </c>
      <c r="F22" s="192">
        <v>0</v>
      </c>
      <c r="G22" s="254"/>
      <c r="H22" s="191"/>
      <c r="I22" s="190">
        <v>0</v>
      </c>
      <c r="J22" s="191"/>
      <c r="K22" s="195"/>
    </row>
    <row r="23" spans="1:11" s="241" customFormat="1" ht="16.5" customHeight="1">
      <c r="A23" s="278" t="s">
        <v>254</v>
      </c>
      <c r="B23" s="190">
        <v>33511.8399093634</v>
      </c>
      <c r="C23" s="190">
        <v>35043.238782724286</v>
      </c>
      <c r="D23" s="190">
        <v>33399.74685941983</v>
      </c>
      <c r="E23" s="191">
        <v>35544.47929500565</v>
      </c>
      <c r="F23" s="192">
        <v>1531.3988733608858</v>
      </c>
      <c r="G23" s="254"/>
      <c r="H23" s="191">
        <v>4.569724842034126</v>
      </c>
      <c r="I23" s="190">
        <v>2144.732435585822</v>
      </c>
      <c r="J23" s="191"/>
      <c r="K23" s="195">
        <v>6.421403265758395</v>
      </c>
    </row>
    <row r="24" spans="1:11" s="241" customFormat="1" ht="16.5" customHeight="1">
      <c r="A24" s="279" t="s">
        <v>255</v>
      </c>
      <c r="B24" s="197">
        <v>15931.540589000002</v>
      </c>
      <c r="C24" s="197">
        <v>15827.887235</v>
      </c>
      <c r="D24" s="197">
        <v>15763.766387999998</v>
      </c>
      <c r="E24" s="198">
        <v>16026.701621</v>
      </c>
      <c r="F24" s="199">
        <v>-103.65335400000185</v>
      </c>
      <c r="G24" s="256"/>
      <c r="H24" s="198">
        <v>-0.6506172671811146</v>
      </c>
      <c r="I24" s="197">
        <v>262.935233000002</v>
      </c>
      <c r="J24" s="198"/>
      <c r="K24" s="201">
        <v>1.6679721490934976</v>
      </c>
    </row>
    <row r="25" spans="1:11" s="241" customFormat="1" ht="16.5" customHeight="1">
      <c r="A25" s="279" t="s">
        <v>256</v>
      </c>
      <c r="B25" s="197">
        <v>5690.060296928596</v>
      </c>
      <c r="C25" s="197">
        <v>7701.4753182722925</v>
      </c>
      <c r="D25" s="197">
        <v>5518.502981794702</v>
      </c>
      <c r="E25" s="198">
        <v>8258.249282500572</v>
      </c>
      <c r="F25" s="199">
        <v>2011.415021343697</v>
      </c>
      <c r="G25" s="256"/>
      <c r="H25" s="198">
        <v>35.3496257751333</v>
      </c>
      <c r="I25" s="197">
        <v>2739.7463007058705</v>
      </c>
      <c r="J25" s="198"/>
      <c r="K25" s="201">
        <v>49.64654924975438</v>
      </c>
    </row>
    <row r="26" spans="1:11" s="241" customFormat="1" ht="16.5" customHeight="1">
      <c r="A26" s="279" t="s">
        <v>257</v>
      </c>
      <c r="B26" s="197">
        <v>11890.239023434804</v>
      </c>
      <c r="C26" s="197">
        <v>11513.876229451993</v>
      </c>
      <c r="D26" s="197">
        <v>12117.477489625131</v>
      </c>
      <c r="E26" s="198">
        <v>11259.52839150508</v>
      </c>
      <c r="F26" s="199">
        <v>-376.3627939828111</v>
      </c>
      <c r="G26" s="256"/>
      <c r="H26" s="198">
        <v>-3.1653088995185645</v>
      </c>
      <c r="I26" s="197">
        <v>-857.9490981200506</v>
      </c>
      <c r="J26" s="198"/>
      <c r="K26" s="201">
        <v>-7.080261538382213</v>
      </c>
    </row>
    <row r="27" spans="1:11" s="241" customFormat="1" ht="16.5" customHeight="1">
      <c r="A27" s="280" t="s">
        <v>258</v>
      </c>
      <c r="B27" s="281">
        <v>105592.5948207528</v>
      </c>
      <c r="C27" s="281">
        <v>107940.9437134839</v>
      </c>
      <c r="D27" s="281">
        <v>105035.93274396873</v>
      </c>
      <c r="E27" s="282">
        <v>109894.25496528044</v>
      </c>
      <c r="F27" s="283">
        <v>2348.3488927310973</v>
      </c>
      <c r="G27" s="284"/>
      <c r="H27" s="282">
        <v>2.22397119487167</v>
      </c>
      <c r="I27" s="281">
        <v>4858.3222213117115</v>
      </c>
      <c r="J27" s="282"/>
      <c r="K27" s="285">
        <v>4.62539065859886</v>
      </c>
    </row>
    <row r="28" spans="1:11" s="241" customFormat="1" ht="16.5" customHeight="1">
      <c r="A28" s="189" t="s">
        <v>259</v>
      </c>
      <c r="B28" s="190">
        <v>5575.491232109997</v>
      </c>
      <c r="C28" s="190">
        <v>5297.313646449999</v>
      </c>
      <c r="D28" s="190">
        <v>6830.778932000007</v>
      </c>
      <c r="E28" s="191">
        <v>5248.6891080400055</v>
      </c>
      <c r="F28" s="192">
        <v>-278.17758565999793</v>
      </c>
      <c r="G28" s="254"/>
      <c r="H28" s="191">
        <v>-4.989292854734236</v>
      </c>
      <c r="I28" s="190">
        <v>-1582.089823960002</v>
      </c>
      <c r="J28" s="191"/>
      <c r="K28" s="195">
        <v>-23.161192006206186</v>
      </c>
    </row>
    <row r="29" spans="1:11" s="241" customFormat="1" ht="16.5" customHeight="1">
      <c r="A29" s="196" t="s">
        <v>260</v>
      </c>
      <c r="B29" s="197">
        <v>1061.9248942099985</v>
      </c>
      <c r="C29" s="197">
        <v>1082.1127655899993</v>
      </c>
      <c r="D29" s="197">
        <v>1014.4907457800068</v>
      </c>
      <c r="E29" s="198">
        <v>1106.279556870006</v>
      </c>
      <c r="F29" s="199">
        <v>20.187871380000843</v>
      </c>
      <c r="G29" s="256"/>
      <c r="H29" s="198">
        <v>1.9010639537760603</v>
      </c>
      <c r="I29" s="197">
        <v>91.78881108999917</v>
      </c>
      <c r="J29" s="198"/>
      <c r="K29" s="201">
        <v>9.047772143000273</v>
      </c>
    </row>
    <row r="30" spans="1:11" s="241" customFormat="1" ht="16.5" customHeight="1">
      <c r="A30" s="196" t="s">
        <v>276</v>
      </c>
      <c r="B30" s="197">
        <v>4511.1489249</v>
      </c>
      <c r="C30" s="197">
        <v>4187.63211586</v>
      </c>
      <c r="D30" s="197">
        <v>5815.50033796</v>
      </c>
      <c r="E30" s="198">
        <v>4141.88450291</v>
      </c>
      <c r="F30" s="199">
        <v>-323.5168090399993</v>
      </c>
      <c r="G30" s="256"/>
      <c r="H30" s="198">
        <v>-7.1714947660959965</v>
      </c>
      <c r="I30" s="197">
        <v>-1673.61583505</v>
      </c>
      <c r="J30" s="198"/>
      <c r="K30" s="201">
        <v>-28.77853559951958</v>
      </c>
    </row>
    <row r="31" spans="1:11" s="241" customFormat="1" ht="16.5" customHeight="1">
      <c r="A31" s="196" t="s">
        <v>262</v>
      </c>
      <c r="B31" s="197">
        <v>0.367732</v>
      </c>
      <c r="C31" s="197">
        <v>0.23039199999999999</v>
      </c>
      <c r="D31" s="197">
        <v>0.393062</v>
      </c>
      <c r="E31" s="198">
        <v>0.130262</v>
      </c>
      <c r="F31" s="199">
        <v>-0.13734000000000002</v>
      </c>
      <c r="G31" s="256"/>
      <c r="H31" s="198">
        <v>-37.34785115246974</v>
      </c>
      <c r="I31" s="197">
        <v>-0.26280000000000003</v>
      </c>
      <c r="J31" s="198"/>
      <c r="K31" s="201">
        <v>-66.85968116989179</v>
      </c>
    </row>
    <row r="32" spans="1:11" s="241" customFormat="1" ht="16.5" customHeight="1">
      <c r="A32" s="196" t="s">
        <v>263</v>
      </c>
      <c r="B32" s="197">
        <v>0.262</v>
      </c>
      <c r="C32" s="197">
        <v>0.262</v>
      </c>
      <c r="D32" s="197">
        <v>0.262</v>
      </c>
      <c r="E32" s="198">
        <v>0.262</v>
      </c>
      <c r="F32" s="199">
        <v>0</v>
      </c>
      <c r="G32" s="256"/>
      <c r="H32" s="198">
        <v>0</v>
      </c>
      <c r="I32" s="197">
        <v>0</v>
      </c>
      <c r="J32" s="198"/>
      <c r="K32" s="201">
        <v>0</v>
      </c>
    </row>
    <row r="33" spans="1:11" s="241" customFormat="1" ht="16.5" customHeight="1">
      <c r="A33" s="196" t="s">
        <v>264</v>
      </c>
      <c r="B33" s="197">
        <v>1.787681</v>
      </c>
      <c r="C33" s="197">
        <v>27.076373</v>
      </c>
      <c r="D33" s="197">
        <v>0.13278626</v>
      </c>
      <c r="E33" s="198">
        <v>0.13278626</v>
      </c>
      <c r="F33" s="199">
        <v>25.288692</v>
      </c>
      <c r="G33" s="256"/>
      <c r="H33" s="198">
        <v>1414.608758497741</v>
      </c>
      <c r="I33" s="197">
        <v>0</v>
      </c>
      <c r="J33" s="198"/>
      <c r="K33" s="201">
        <v>0</v>
      </c>
    </row>
    <row r="34" spans="1:11" s="241" customFormat="1" ht="16.5" customHeight="1">
      <c r="A34" s="257" t="s">
        <v>265</v>
      </c>
      <c r="B34" s="190">
        <v>93392.68615825316</v>
      </c>
      <c r="C34" s="190">
        <v>95890.40174485251</v>
      </c>
      <c r="D34" s="190">
        <v>93715.72444481136</v>
      </c>
      <c r="E34" s="191">
        <v>99429.52134678628</v>
      </c>
      <c r="F34" s="192">
        <v>2497.7155865993554</v>
      </c>
      <c r="G34" s="254"/>
      <c r="H34" s="191">
        <v>2.6744231152822784</v>
      </c>
      <c r="I34" s="190">
        <v>5713.796901974914</v>
      </c>
      <c r="J34" s="191"/>
      <c r="K34" s="195">
        <v>6.096945774921407</v>
      </c>
    </row>
    <row r="35" spans="1:11" s="241" customFormat="1" ht="16.5" customHeight="1">
      <c r="A35" s="196" t="s">
        <v>266</v>
      </c>
      <c r="B35" s="197">
        <v>3046.3</v>
      </c>
      <c r="C35" s="197">
        <v>3227.475</v>
      </c>
      <c r="D35" s="197">
        <v>3047</v>
      </c>
      <c r="E35" s="198">
        <v>4719.5</v>
      </c>
      <c r="F35" s="199">
        <v>181.17499999999973</v>
      </c>
      <c r="G35" s="256"/>
      <c r="H35" s="198">
        <v>5.947378787381404</v>
      </c>
      <c r="I35" s="197">
        <v>1672.5</v>
      </c>
      <c r="J35" s="198"/>
      <c r="K35" s="201">
        <v>54.89005579258287</v>
      </c>
    </row>
    <row r="36" spans="1:11" s="241" customFormat="1" ht="16.5" customHeight="1">
      <c r="A36" s="196" t="s">
        <v>267</v>
      </c>
      <c r="B36" s="197">
        <v>65.34407468</v>
      </c>
      <c r="C36" s="197">
        <v>115.15052114</v>
      </c>
      <c r="D36" s="197">
        <v>99.37747352000001</v>
      </c>
      <c r="E36" s="198">
        <v>215.99279351999996</v>
      </c>
      <c r="F36" s="199">
        <v>49.80644645999999</v>
      </c>
      <c r="G36" s="256"/>
      <c r="H36" s="198">
        <v>76.2218253206734</v>
      </c>
      <c r="I36" s="197">
        <v>116.61531999999995</v>
      </c>
      <c r="J36" s="198"/>
      <c r="K36" s="201">
        <v>117.34582885781532</v>
      </c>
    </row>
    <row r="37" spans="1:11" s="241" customFormat="1" ht="16.5" customHeight="1">
      <c r="A37" s="202" t="s">
        <v>268</v>
      </c>
      <c r="B37" s="197">
        <v>20240.886563505068</v>
      </c>
      <c r="C37" s="197">
        <v>22519.654588332956</v>
      </c>
      <c r="D37" s="197">
        <v>19401.27432216097</v>
      </c>
      <c r="E37" s="198">
        <v>21243.26871502526</v>
      </c>
      <c r="F37" s="199">
        <v>2278.7680248278884</v>
      </c>
      <c r="G37" s="256"/>
      <c r="H37" s="198">
        <v>11.258242160877362</v>
      </c>
      <c r="I37" s="197">
        <v>1841.9943928642897</v>
      </c>
      <c r="J37" s="198"/>
      <c r="K37" s="201">
        <v>9.49419281577955</v>
      </c>
    </row>
    <row r="38" spans="1:11" s="241" customFormat="1" ht="16.5" customHeight="1">
      <c r="A38" s="286" t="s">
        <v>269</v>
      </c>
      <c r="B38" s="197">
        <v>0</v>
      </c>
      <c r="C38" s="197">
        <v>0</v>
      </c>
      <c r="D38" s="197">
        <v>0</v>
      </c>
      <c r="E38" s="198">
        <v>0</v>
      </c>
      <c r="F38" s="199">
        <v>0</v>
      </c>
      <c r="G38" s="256"/>
      <c r="H38" s="198"/>
      <c r="I38" s="197">
        <v>0</v>
      </c>
      <c r="J38" s="198"/>
      <c r="K38" s="201"/>
    </row>
    <row r="39" spans="1:11" s="241" customFormat="1" ht="16.5" customHeight="1">
      <c r="A39" s="286" t="s">
        <v>270</v>
      </c>
      <c r="B39" s="197">
        <v>20240.886563505068</v>
      </c>
      <c r="C39" s="197">
        <v>22519.654588332956</v>
      </c>
      <c r="D39" s="197">
        <v>19401.27432216097</v>
      </c>
      <c r="E39" s="198">
        <v>21243.26871502526</v>
      </c>
      <c r="F39" s="199">
        <v>2278.7680248278884</v>
      </c>
      <c r="G39" s="256"/>
      <c r="H39" s="198">
        <v>11.258242160877362</v>
      </c>
      <c r="I39" s="197">
        <v>1841.9943928642897</v>
      </c>
      <c r="J39" s="198"/>
      <c r="K39" s="201">
        <v>9.49419281577955</v>
      </c>
    </row>
    <row r="40" spans="1:11" s="241" customFormat="1" ht="16.5" customHeight="1">
      <c r="A40" s="196" t="s">
        <v>271</v>
      </c>
      <c r="B40" s="197">
        <v>70040.15552006809</v>
      </c>
      <c r="C40" s="197">
        <v>70028.12163537956</v>
      </c>
      <c r="D40" s="197">
        <v>71168.0726491304</v>
      </c>
      <c r="E40" s="198">
        <v>73250.75983824102</v>
      </c>
      <c r="F40" s="199">
        <v>-12.033884688527905</v>
      </c>
      <c r="G40" s="256"/>
      <c r="H40" s="198">
        <v>-0.017181407721289146</v>
      </c>
      <c r="I40" s="197">
        <v>2082.6871891106275</v>
      </c>
      <c r="J40" s="198"/>
      <c r="K40" s="201">
        <v>2.926434722180264</v>
      </c>
    </row>
    <row r="41" spans="1:11" s="241" customFormat="1" ht="16.5" customHeight="1">
      <c r="A41" s="202" t="s">
        <v>272</v>
      </c>
      <c r="B41" s="197">
        <v>64723.626674441046</v>
      </c>
      <c r="C41" s="197">
        <v>64316.00330673946</v>
      </c>
      <c r="D41" s="197">
        <v>64973.682273670114</v>
      </c>
      <c r="E41" s="198">
        <v>66610.39963463598</v>
      </c>
      <c r="F41" s="199">
        <v>-407.62336770158436</v>
      </c>
      <c r="G41" s="256"/>
      <c r="H41" s="198">
        <v>-0.629790678683573</v>
      </c>
      <c r="I41" s="197">
        <v>1636.717360965864</v>
      </c>
      <c r="J41" s="198"/>
      <c r="K41" s="201">
        <v>2.5190466411800183</v>
      </c>
    </row>
    <row r="42" spans="1:11" s="241" customFormat="1" ht="16.5" customHeight="1">
      <c r="A42" s="202" t="s">
        <v>273</v>
      </c>
      <c r="B42" s="197">
        <v>5316.52884562704</v>
      </c>
      <c r="C42" s="197">
        <v>5712.118328640098</v>
      </c>
      <c r="D42" s="197">
        <v>6194.390375460282</v>
      </c>
      <c r="E42" s="198">
        <v>6640.360203605046</v>
      </c>
      <c r="F42" s="199">
        <v>395.58948301305827</v>
      </c>
      <c r="G42" s="256"/>
      <c r="H42" s="198">
        <v>7.440747421852873</v>
      </c>
      <c r="I42" s="197">
        <v>445.9698281447645</v>
      </c>
      <c r="J42" s="198"/>
      <c r="K42" s="201">
        <v>7.199575763121422</v>
      </c>
    </row>
    <row r="43" spans="1:11" s="241" customFormat="1" ht="16.5" customHeight="1">
      <c r="A43" s="214" t="s">
        <v>274</v>
      </c>
      <c r="B43" s="215">
        <v>0</v>
      </c>
      <c r="C43" s="215">
        <v>0</v>
      </c>
      <c r="D43" s="215">
        <v>0</v>
      </c>
      <c r="E43" s="216">
        <v>0</v>
      </c>
      <c r="F43" s="217">
        <v>0</v>
      </c>
      <c r="G43" s="287"/>
      <c r="H43" s="216"/>
      <c r="I43" s="215">
        <v>0</v>
      </c>
      <c r="J43" s="216"/>
      <c r="K43" s="218"/>
    </row>
    <row r="44" spans="1:11" s="241" customFormat="1" ht="16.5" customHeight="1" thickBot="1">
      <c r="A44" s="288" t="s">
        <v>215</v>
      </c>
      <c r="B44" s="220">
        <v>6624.417433516522</v>
      </c>
      <c r="C44" s="220">
        <v>6753.228289979961</v>
      </c>
      <c r="D44" s="220">
        <v>4489.429351139573</v>
      </c>
      <c r="E44" s="221">
        <v>5216.0445318906</v>
      </c>
      <c r="F44" s="222">
        <v>128.81085646343945</v>
      </c>
      <c r="G44" s="265"/>
      <c r="H44" s="221">
        <v>1.9444858020528029</v>
      </c>
      <c r="I44" s="220">
        <v>726.6151807510278</v>
      </c>
      <c r="J44" s="221"/>
      <c r="K44" s="223">
        <v>16.185023171521514</v>
      </c>
    </row>
    <row r="45" spans="1:11" s="241" customFormat="1" ht="16.5" customHeight="1" thickTop="1">
      <c r="A45" s="231" t="s">
        <v>190</v>
      </c>
      <c r="B45" s="289"/>
      <c r="C45" s="172"/>
      <c r="D45" s="226"/>
      <c r="E45" s="226"/>
      <c r="F45" s="197"/>
      <c r="G45" s="197"/>
      <c r="H45" s="197"/>
      <c r="I45" s="197"/>
      <c r="J45" s="197"/>
      <c r="K45" s="1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2.421875" style="242" customWidth="1"/>
    <col min="2" max="5" width="9.421875" style="242" bestFit="1" customWidth="1"/>
    <col min="6" max="6" width="8.421875" style="242" bestFit="1" customWidth="1"/>
    <col min="7" max="7" width="7.140625" style="294" bestFit="1" customWidth="1"/>
    <col min="8" max="8" width="8.8515625" style="242" customWidth="1"/>
    <col min="9" max="9" width="7.140625" style="294" bestFit="1" customWidth="1"/>
    <col min="10" max="16384" width="9.140625" style="242" customWidth="1"/>
  </cols>
  <sheetData>
    <row r="1" spans="1:9" ht="12.75">
      <c r="A1" s="1853" t="s">
        <v>1236</v>
      </c>
      <c r="B1" s="1853"/>
      <c r="C1" s="1853"/>
      <c r="D1" s="1853"/>
      <c r="E1" s="1853"/>
      <c r="F1" s="1853"/>
      <c r="G1" s="1853"/>
      <c r="H1" s="1853"/>
      <c r="I1" s="1853"/>
    </row>
    <row r="2" spans="1:9" ht="15.75">
      <c r="A2" s="1854" t="s">
        <v>70</v>
      </c>
      <c r="B2" s="1854"/>
      <c r="C2" s="1854"/>
      <c r="D2" s="1854"/>
      <c r="E2" s="1854"/>
      <c r="F2" s="1854"/>
      <c r="G2" s="1854"/>
      <c r="H2" s="1854"/>
      <c r="I2" s="1854"/>
    </row>
    <row r="3" spans="8:9" ht="13.5" thickBot="1">
      <c r="H3" s="1855" t="s">
        <v>88</v>
      </c>
      <c r="I3" s="1856"/>
    </row>
    <row r="4" spans="1:9" ht="13.5" customHeight="1" thickTop="1">
      <c r="A4" s="295"/>
      <c r="B4" s="296">
        <v>2014</v>
      </c>
      <c r="C4" s="297">
        <v>2014</v>
      </c>
      <c r="D4" s="298">
        <v>2015</v>
      </c>
      <c r="E4" s="298">
        <v>2015</v>
      </c>
      <c r="F4" s="1857" t="s">
        <v>280</v>
      </c>
      <c r="G4" s="1858"/>
      <c r="H4" s="1858"/>
      <c r="I4" s="1859"/>
    </row>
    <row r="5" spans="1:9" ht="12.75">
      <c r="A5" s="299" t="s">
        <v>196</v>
      </c>
      <c r="B5" s="300" t="s">
        <v>156</v>
      </c>
      <c r="C5" s="300" t="s">
        <v>157</v>
      </c>
      <c r="D5" s="301" t="s">
        <v>158</v>
      </c>
      <c r="E5" s="301" t="s">
        <v>159</v>
      </c>
      <c r="F5" s="1860" t="s">
        <v>23</v>
      </c>
      <c r="G5" s="1861"/>
      <c r="H5" s="1860" t="s">
        <v>25</v>
      </c>
      <c r="I5" s="1862"/>
    </row>
    <row r="6" spans="1:13" s="293" customFormat="1" ht="12.75">
      <c r="A6" s="302"/>
      <c r="B6" s="303"/>
      <c r="C6" s="303"/>
      <c r="D6" s="303"/>
      <c r="E6" s="303"/>
      <c r="F6" s="304" t="s">
        <v>18</v>
      </c>
      <c r="G6" s="305" t="s">
        <v>160</v>
      </c>
      <c r="H6" s="304" t="s">
        <v>18</v>
      </c>
      <c r="I6" s="306" t="s">
        <v>160</v>
      </c>
      <c r="K6" s="307"/>
      <c r="L6" s="307"/>
      <c r="M6" s="307"/>
    </row>
    <row r="7" spans="1:13" ht="12.75">
      <c r="A7" s="308" t="s">
        <v>281</v>
      </c>
      <c r="B7" s="309">
        <v>80052.73555349211</v>
      </c>
      <c r="C7" s="309">
        <v>88184.81922200801</v>
      </c>
      <c r="D7" s="309">
        <v>94395.6122650716</v>
      </c>
      <c r="E7" s="309">
        <v>93486.38749979269</v>
      </c>
      <c r="F7" s="309">
        <v>8132.083668515901</v>
      </c>
      <c r="G7" s="309">
        <v>10.158408219644105</v>
      </c>
      <c r="H7" s="309">
        <v>-909.2247652789083</v>
      </c>
      <c r="I7" s="310">
        <v>-0.9632065977025724</v>
      </c>
      <c r="K7" s="311"/>
      <c r="L7" s="290"/>
      <c r="M7" s="290"/>
    </row>
    <row r="8" spans="1:13" ht="12.75">
      <c r="A8" s="312" t="s">
        <v>282</v>
      </c>
      <c r="B8" s="309">
        <v>1807.2020911</v>
      </c>
      <c r="C8" s="309">
        <v>1461.00782648</v>
      </c>
      <c r="D8" s="309">
        <v>2146.84971165</v>
      </c>
      <c r="E8" s="309">
        <v>2996.6181339082655</v>
      </c>
      <c r="F8" s="309">
        <v>-346.19426462</v>
      </c>
      <c r="G8" s="309">
        <v>-19.15636697881862</v>
      </c>
      <c r="H8" s="309">
        <v>849.7684222582657</v>
      </c>
      <c r="I8" s="310">
        <v>39.58211036603773</v>
      </c>
      <c r="K8" s="311"/>
      <c r="L8" s="290"/>
      <c r="M8" s="290"/>
    </row>
    <row r="9" spans="1:13" ht="12.75">
      <c r="A9" s="308" t="s">
        <v>283</v>
      </c>
      <c r="B9" s="313">
        <v>196419.24998423195</v>
      </c>
      <c r="C9" s="313">
        <v>198488.1706390272</v>
      </c>
      <c r="D9" s="313">
        <v>251425.78589190802</v>
      </c>
      <c r="E9" s="313">
        <v>254608.47074207704</v>
      </c>
      <c r="F9" s="313">
        <v>2068.920654795249</v>
      </c>
      <c r="G9" s="313">
        <v>1.053318681830491</v>
      </c>
      <c r="H9" s="313">
        <v>3182.6848501690256</v>
      </c>
      <c r="I9" s="314">
        <v>1.2658545896073337</v>
      </c>
      <c r="K9" s="311"/>
      <c r="L9" s="290"/>
      <c r="M9" s="290"/>
    </row>
    <row r="10" spans="1:13" ht="12.75">
      <c r="A10" s="315" t="s">
        <v>284</v>
      </c>
      <c r="B10" s="316">
        <v>67805.639208276</v>
      </c>
      <c r="C10" s="316">
        <v>66023.06968660072</v>
      </c>
      <c r="D10" s="316">
        <v>78180.47070972601</v>
      </c>
      <c r="E10" s="316">
        <v>81624.07525939678</v>
      </c>
      <c r="F10" s="316">
        <v>-1782.5695216752792</v>
      </c>
      <c r="G10" s="316">
        <v>-2.6289399266627784</v>
      </c>
      <c r="H10" s="316">
        <v>3443.6045496707666</v>
      </c>
      <c r="I10" s="317">
        <v>4.40468638575537</v>
      </c>
      <c r="K10" s="311"/>
      <c r="L10" s="290"/>
      <c r="M10" s="290"/>
    </row>
    <row r="11" spans="1:13" ht="12.75">
      <c r="A11" s="315" t="s">
        <v>285</v>
      </c>
      <c r="B11" s="316">
        <v>28188.228628989997</v>
      </c>
      <c r="C11" s="316">
        <v>31865.08794387</v>
      </c>
      <c r="D11" s="316">
        <v>39627.09933845999</v>
      </c>
      <c r="E11" s="316">
        <v>42225.83579039</v>
      </c>
      <c r="F11" s="316">
        <v>3676.859314880003</v>
      </c>
      <c r="G11" s="316">
        <v>13.043953074435338</v>
      </c>
      <c r="H11" s="316">
        <v>2598.73645193001</v>
      </c>
      <c r="I11" s="317">
        <v>6.557977988078003</v>
      </c>
      <c r="K11" s="311"/>
      <c r="L11" s="290"/>
      <c r="M11" s="290"/>
    </row>
    <row r="12" spans="1:13" ht="12.75">
      <c r="A12" s="315" t="s">
        <v>286</v>
      </c>
      <c r="B12" s="316">
        <v>22883.71767397</v>
      </c>
      <c r="C12" s="316">
        <v>26651.55587016</v>
      </c>
      <c r="D12" s="316">
        <v>39796.55675832</v>
      </c>
      <c r="E12" s="316">
        <v>41517.23530102</v>
      </c>
      <c r="F12" s="316">
        <v>3767.8381961899977</v>
      </c>
      <c r="G12" s="316">
        <v>16.465148931966926</v>
      </c>
      <c r="H12" s="316">
        <v>1720.6785426999995</v>
      </c>
      <c r="I12" s="317">
        <v>4.323686979126074</v>
      </c>
      <c r="K12" s="311"/>
      <c r="L12" s="290"/>
      <c r="M12" s="290"/>
    </row>
    <row r="13" spans="1:13" ht="12.75">
      <c r="A13" s="315" t="s">
        <v>287</v>
      </c>
      <c r="B13" s="316">
        <v>77541.66447299601</v>
      </c>
      <c r="C13" s="316">
        <v>73948.45713839646</v>
      </c>
      <c r="D13" s="316">
        <v>93821.65908540199</v>
      </c>
      <c r="E13" s="316">
        <v>89241.32439127023</v>
      </c>
      <c r="F13" s="316">
        <v>-3593.207334599545</v>
      </c>
      <c r="G13" s="316">
        <v>-4.633905344978614</v>
      </c>
      <c r="H13" s="316">
        <v>-4580.334694131758</v>
      </c>
      <c r="I13" s="317">
        <v>-4.88195874895206</v>
      </c>
      <c r="K13" s="311"/>
      <c r="L13" s="290"/>
      <c r="M13" s="290"/>
    </row>
    <row r="14" spans="1:13" ht="12.75">
      <c r="A14" s="308" t="s">
        <v>288</v>
      </c>
      <c r="B14" s="313">
        <v>109646.02600492</v>
      </c>
      <c r="C14" s="313">
        <v>112042.21120097028</v>
      </c>
      <c r="D14" s="313">
        <v>148608.08064223</v>
      </c>
      <c r="E14" s="313">
        <v>150583.06180187</v>
      </c>
      <c r="F14" s="313">
        <v>2396.1851960502827</v>
      </c>
      <c r="G14" s="313">
        <v>2.1853826201988955</v>
      </c>
      <c r="H14" s="313">
        <v>1974.9811596400104</v>
      </c>
      <c r="I14" s="314">
        <v>1.328986385602224</v>
      </c>
      <c r="K14" s="311"/>
      <c r="L14" s="290"/>
      <c r="M14" s="290"/>
    </row>
    <row r="15" spans="1:13" ht="12.75">
      <c r="A15" s="308" t="s">
        <v>289</v>
      </c>
      <c r="B15" s="313">
        <v>115585.22338076844</v>
      </c>
      <c r="C15" s="313">
        <v>115269.67055872272</v>
      </c>
      <c r="D15" s="313">
        <v>139723.045525048</v>
      </c>
      <c r="E15" s="313">
        <v>135453.8336082019</v>
      </c>
      <c r="F15" s="313">
        <v>-315.55282204571995</v>
      </c>
      <c r="G15" s="313">
        <v>-0.2730044661558555</v>
      </c>
      <c r="H15" s="313">
        <v>-4269.211916846078</v>
      </c>
      <c r="I15" s="314">
        <v>-3.0554815784349194</v>
      </c>
      <c r="K15" s="311"/>
      <c r="L15" s="290"/>
      <c r="M15" s="290"/>
    </row>
    <row r="16" spans="1:13" ht="12.75">
      <c r="A16" s="308" t="s">
        <v>290</v>
      </c>
      <c r="B16" s="313">
        <v>77778.04104620281</v>
      </c>
      <c r="C16" s="313">
        <v>77453.75819455128</v>
      </c>
      <c r="D16" s="313">
        <v>84073.62752155848</v>
      </c>
      <c r="E16" s="313">
        <v>85671.92842357847</v>
      </c>
      <c r="F16" s="313">
        <v>-324.2828516515292</v>
      </c>
      <c r="G16" s="313">
        <v>-0.41693368371015427</v>
      </c>
      <c r="H16" s="313">
        <v>1598.300902019997</v>
      </c>
      <c r="I16" s="314">
        <v>1.9010728442877698</v>
      </c>
      <c r="K16" s="311"/>
      <c r="L16" s="290"/>
      <c r="M16" s="290"/>
    </row>
    <row r="17" spans="1:13" ht="12.75">
      <c r="A17" s="308" t="s">
        <v>291</v>
      </c>
      <c r="B17" s="313">
        <v>59040.659312870004</v>
      </c>
      <c r="C17" s="313">
        <v>60884.49379372239</v>
      </c>
      <c r="D17" s="313">
        <v>71957.19140573568</v>
      </c>
      <c r="E17" s="313">
        <v>76594.01526655654</v>
      </c>
      <c r="F17" s="313">
        <v>1843.8344808523834</v>
      </c>
      <c r="G17" s="313">
        <v>3.1229910070642695</v>
      </c>
      <c r="H17" s="313">
        <v>4636.823860820863</v>
      </c>
      <c r="I17" s="314">
        <v>6.443864428609791</v>
      </c>
      <c r="K17" s="311"/>
      <c r="L17" s="290"/>
      <c r="M17" s="290"/>
    </row>
    <row r="18" spans="1:13" ht="12.75">
      <c r="A18" s="308" t="s">
        <v>292</v>
      </c>
      <c r="B18" s="313">
        <v>787956.476627991</v>
      </c>
      <c r="C18" s="313">
        <v>809112.1330151394</v>
      </c>
      <c r="D18" s="313">
        <v>924921.4648661031</v>
      </c>
      <c r="E18" s="313">
        <v>962026.1317623201</v>
      </c>
      <c r="F18" s="313">
        <v>21155.656387148425</v>
      </c>
      <c r="G18" s="313">
        <v>2.6848762608923145</v>
      </c>
      <c r="H18" s="313">
        <v>37104.66689621692</v>
      </c>
      <c r="I18" s="314">
        <v>4.011655941143976</v>
      </c>
      <c r="K18" s="311"/>
      <c r="L18" s="290"/>
      <c r="M18" s="290"/>
    </row>
    <row r="19" spans="1:13" ht="12.75">
      <c r="A19" s="308" t="s">
        <v>293</v>
      </c>
      <c r="B19" s="313">
        <v>56261.927753319</v>
      </c>
      <c r="C19" s="313">
        <v>59472.229323725296</v>
      </c>
      <c r="D19" s="313">
        <v>55651.7866333227</v>
      </c>
      <c r="E19" s="313">
        <v>55266.530151868</v>
      </c>
      <c r="F19" s="313">
        <v>3210.3015704062927</v>
      </c>
      <c r="G19" s="313">
        <v>5.705992842054564</v>
      </c>
      <c r="H19" s="313">
        <v>-385.2564814547004</v>
      </c>
      <c r="I19" s="314">
        <v>-0.6922625575223129</v>
      </c>
      <c r="K19" s="311"/>
      <c r="L19" s="290"/>
      <c r="M19" s="290"/>
    </row>
    <row r="20" spans="1:13" ht="13.5" thickBot="1">
      <c r="A20" s="318" t="s">
        <v>294</v>
      </c>
      <c r="B20" s="319">
        <v>1484547.5417548954</v>
      </c>
      <c r="C20" s="319">
        <v>1522368.4937743465</v>
      </c>
      <c r="D20" s="319">
        <v>1772903.4444626276</v>
      </c>
      <c r="E20" s="319">
        <v>1816686.9773901731</v>
      </c>
      <c r="F20" s="319">
        <v>37820.952019451186</v>
      </c>
      <c r="G20" s="319">
        <v>2.5476416858124153</v>
      </c>
      <c r="H20" s="319">
        <v>43783.532927545486</v>
      </c>
      <c r="I20" s="320">
        <v>2.469594893297554</v>
      </c>
      <c r="K20" s="321"/>
      <c r="L20" s="290"/>
      <c r="M20" s="290"/>
    </row>
    <row r="21" spans="1:13" ht="13.5" hidden="1" thickTop="1">
      <c r="A21" s="322" t="s">
        <v>295</v>
      </c>
      <c r="B21" s="323"/>
      <c r="C21" s="323"/>
      <c r="D21" s="323"/>
      <c r="E21" s="323"/>
      <c r="F21" s="323"/>
      <c r="G21" s="324"/>
      <c r="H21" s="323"/>
      <c r="I21" s="325"/>
      <c r="K21" s="290"/>
      <c r="L21" s="290"/>
      <c r="M21" s="290"/>
    </row>
    <row r="22" spans="1:13" ht="13.5" hidden="1" thickTop="1">
      <c r="A22" s="326" t="s">
        <v>296</v>
      </c>
      <c r="B22" s="323"/>
      <c r="C22" s="323"/>
      <c r="D22" s="323"/>
      <c r="E22" s="323"/>
      <c r="F22" s="323"/>
      <c r="G22" s="324"/>
      <c r="H22" s="323"/>
      <c r="I22" s="325"/>
      <c r="K22" s="290"/>
      <c r="L22" s="290"/>
      <c r="M22" s="290"/>
    </row>
    <row r="23" spans="1:13" ht="13.5" hidden="1" thickTop="1">
      <c r="A23" s="327" t="s">
        <v>297</v>
      </c>
      <c r="I23" s="325"/>
      <c r="K23" s="290"/>
      <c r="L23" s="290"/>
      <c r="M23" s="290"/>
    </row>
    <row r="24" spans="1:13" ht="13.5" hidden="1" thickTop="1">
      <c r="A24" s="242" t="s">
        <v>298</v>
      </c>
      <c r="I24" s="325"/>
      <c r="K24" s="290"/>
      <c r="L24" s="290"/>
      <c r="M24" s="290"/>
    </row>
    <row r="25" spans="1:13" ht="13.5" hidden="1" thickTop="1">
      <c r="A25" s="327" t="s">
        <v>299</v>
      </c>
      <c r="I25" s="325"/>
      <c r="K25" s="290"/>
      <c r="L25" s="290"/>
      <c r="M25" s="290"/>
    </row>
    <row r="26" spans="1:13" ht="13.5" hidden="1" thickTop="1">
      <c r="A26" s="242" t="s">
        <v>300</v>
      </c>
      <c r="I26" s="325"/>
      <c r="K26" s="290"/>
      <c r="L26" s="290"/>
      <c r="M26" s="290"/>
    </row>
    <row r="27" spans="9:13" ht="13.5" hidden="1" thickTop="1">
      <c r="I27" s="325"/>
      <c r="K27" s="290"/>
      <c r="L27" s="290"/>
      <c r="M27" s="290"/>
    </row>
    <row r="28" spans="1:13" s="329" customFormat="1" ht="13.5" thickTop="1">
      <c r="A28" s="328" t="s">
        <v>301</v>
      </c>
      <c r="E28" s="242"/>
      <c r="G28" s="330"/>
      <c r="I28" s="331"/>
      <c r="K28" s="332"/>
      <c r="L28" s="332"/>
      <c r="M28" s="332"/>
    </row>
    <row r="29" spans="1:13" ht="12.75">
      <c r="A29" s="242" t="s">
        <v>302</v>
      </c>
      <c r="I29" s="325"/>
      <c r="K29" s="290"/>
      <c r="L29" s="290"/>
      <c r="M29" s="290"/>
    </row>
    <row r="30" spans="9:13" ht="12.75">
      <c r="I30" s="325"/>
      <c r="K30" s="290"/>
      <c r="L30" s="290"/>
      <c r="M30" s="290"/>
    </row>
    <row r="31" spans="9:13" ht="12.75">
      <c r="I31" s="325"/>
      <c r="K31" s="290"/>
      <c r="L31" s="290"/>
      <c r="M31" s="290"/>
    </row>
    <row r="32" ht="12.75">
      <c r="I32" s="325"/>
    </row>
    <row r="33" ht="12.75">
      <c r="I33" s="325"/>
    </row>
    <row r="34" ht="12.75">
      <c r="I34" s="325"/>
    </row>
    <row r="35" ht="12.75">
      <c r="I35" s="325"/>
    </row>
    <row r="36" ht="12.75">
      <c r="I36" s="325"/>
    </row>
    <row r="37" ht="12.75">
      <c r="I37" s="325"/>
    </row>
    <row r="38" ht="12.75">
      <c r="I38" s="325"/>
    </row>
    <row r="39" ht="12.75">
      <c r="I39" s="325"/>
    </row>
    <row r="40" ht="12.75">
      <c r="I40" s="325"/>
    </row>
    <row r="41" ht="12.75">
      <c r="I41" s="325"/>
    </row>
    <row r="42" ht="12.75">
      <c r="I42" s="325"/>
    </row>
    <row r="43" ht="12.75">
      <c r="I43" s="325"/>
    </row>
    <row r="44" ht="12.75">
      <c r="I44" s="325"/>
    </row>
    <row r="45" ht="12.75">
      <c r="I45" s="325"/>
    </row>
    <row r="46" ht="12.75">
      <c r="I46" s="325"/>
    </row>
    <row r="47" ht="12.75">
      <c r="I47" s="325"/>
    </row>
    <row r="48" ht="12.75">
      <c r="I48" s="325"/>
    </row>
    <row r="49" ht="12.75">
      <c r="I49" s="325"/>
    </row>
    <row r="50" ht="12.75">
      <c r="I50" s="325"/>
    </row>
    <row r="51" ht="12.75">
      <c r="I51" s="325"/>
    </row>
    <row r="52" ht="12.75">
      <c r="I52" s="325"/>
    </row>
    <row r="53" ht="12.75">
      <c r="I53" s="325"/>
    </row>
    <row r="54" ht="12.75">
      <c r="I54" s="325"/>
    </row>
    <row r="55" ht="12.75">
      <c r="I55" s="325"/>
    </row>
    <row r="56" ht="12.75">
      <c r="I56" s="325"/>
    </row>
    <row r="57" ht="12.75">
      <c r="I57" s="325"/>
    </row>
    <row r="58" ht="12.75">
      <c r="I58" s="325"/>
    </row>
    <row r="59" ht="12.75">
      <c r="I59" s="325"/>
    </row>
    <row r="60" ht="12.75">
      <c r="I60" s="325"/>
    </row>
    <row r="61" ht="12.75">
      <c r="I61" s="325"/>
    </row>
    <row r="62" ht="12.75">
      <c r="I62" s="325"/>
    </row>
    <row r="63" ht="12.75">
      <c r="I63" s="325"/>
    </row>
    <row r="64" ht="12.75">
      <c r="I64" s="325"/>
    </row>
    <row r="65" ht="12.75">
      <c r="I65" s="325"/>
    </row>
    <row r="66" ht="12.75">
      <c r="I66" s="325"/>
    </row>
    <row r="67" ht="12.75">
      <c r="I67" s="325"/>
    </row>
    <row r="68" ht="12.75">
      <c r="I68" s="325"/>
    </row>
    <row r="69" ht="12.75">
      <c r="I69" s="325"/>
    </row>
    <row r="70" ht="12.75">
      <c r="I70" s="325"/>
    </row>
    <row r="71" ht="12.75">
      <c r="I71" s="325"/>
    </row>
    <row r="72" ht="12.75">
      <c r="I72" s="325"/>
    </row>
    <row r="73" ht="12.75">
      <c r="I73" s="325"/>
    </row>
    <row r="74" ht="12.75">
      <c r="I74" s="325"/>
    </row>
    <row r="75" ht="12.75">
      <c r="I75" s="325"/>
    </row>
    <row r="76" ht="12.75">
      <c r="I76" s="325"/>
    </row>
    <row r="77" ht="12.75">
      <c r="I77" s="325"/>
    </row>
    <row r="78" ht="12.75">
      <c r="I78" s="325"/>
    </row>
    <row r="79" ht="12.75">
      <c r="I79" s="325"/>
    </row>
    <row r="80" ht="12.75">
      <c r="I80" s="325"/>
    </row>
    <row r="81" ht="12.75">
      <c r="I81" s="325"/>
    </row>
    <row r="82" ht="12.75">
      <c r="I82" s="325"/>
    </row>
    <row r="83" ht="12.75">
      <c r="I83" s="325"/>
    </row>
    <row r="84" ht="12.75">
      <c r="I84" s="325"/>
    </row>
    <row r="85" ht="12.75">
      <c r="I85" s="325"/>
    </row>
    <row r="86" ht="12.75">
      <c r="I86" s="325"/>
    </row>
    <row r="87" ht="12.75">
      <c r="I87" s="325"/>
    </row>
    <row r="88" ht="12.75">
      <c r="I88" s="325"/>
    </row>
    <row r="89" ht="12.75">
      <c r="I89" s="325"/>
    </row>
    <row r="90" ht="12.75">
      <c r="I90" s="325"/>
    </row>
    <row r="91" ht="12.75">
      <c r="I91" s="325"/>
    </row>
    <row r="92" ht="12.75">
      <c r="I92" s="325"/>
    </row>
    <row r="93" ht="12.75">
      <c r="I93" s="325"/>
    </row>
    <row r="94" ht="12.75">
      <c r="I94" s="325"/>
    </row>
    <row r="95" ht="12.75">
      <c r="I95" s="325"/>
    </row>
    <row r="96" ht="12.75">
      <c r="I96" s="325"/>
    </row>
    <row r="97" ht="12.75">
      <c r="I97" s="325"/>
    </row>
    <row r="98" ht="12.75">
      <c r="I98" s="325"/>
    </row>
    <row r="99" ht="12.75">
      <c r="I99" s="325"/>
    </row>
    <row r="100" ht="12.75">
      <c r="I100" s="325"/>
    </row>
    <row r="101" ht="12.75">
      <c r="I101" s="325"/>
    </row>
    <row r="102" ht="12.75">
      <c r="I102" s="325"/>
    </row>
    <row r="103" ht="12.75">
      <c r="I103" s="325"/>
    </row>
    <row r="104" ht="12.75">
      <c r="I104" s="325"/>
    </row>
    <row r="105" ht="12.75">
      <c r="I105" s="325"/>
    </row>
    <row r="106" ht="12.75">
      <c r="I106" s="325"/>
    </row>
    <row r="107" ht="12.75">
      <c r="I107" s="325"/>
    </row>
    <row r="108" ht="12.75">
      <c r="I108" s="325"/>
    </row>
    <row r="109" ht="12.75">
      <c r="I109" s="325"/>
    </row>
    <row r="110" ht="12.75">
      <c r="I110" s="325"/>
    </row>
    <row r="111" ht="12.75">
      <c r="I111" s="325"/>
    </row>
    <row r="112" ht="12.75">
      <c r="I112" s="325"/>
    </row>
    <row r="113" ht="12.75">
      <c r="I113" s="325"/>
    </row>
    <row r="114" ht="12.75">
      <c r="I114" s="325"/>
    </row>
    <row r="115" ht="12.75">
      <c r="I115" s="325"/>
    </row>
    <row r="116" ht="12.75">
      <c r="I116" s="325"/>
    </row>
    <row r="117" ht="12.75">
      <c r="I117" s="325"/>
    </row>
    <row r="118" ht="12.75">
      <c r="I118" s="325"/>
    </row>
    <row r="119" ht="12.75">
      <c r="I119" s="325"/>
    </row>
    <row r="120" ht="12.75">
      <c r="I120" s="325"/>
    </row>
    <row r="121" ht="12.75">
      <c r="I121" s="325"/>
    </row>
    <row r="122" ht="12.75">
      <c r="I122" s="325"/>
    </row>
    <row r="123" ht="12.75">
      <c r="I123" s="325"/>
    </row>
    <row r="124" ht="12.75">
      <c r="I124" s="325"/>
    </row>
    <row r="125" ht="12.75">
      <c r="I125" s="325"/>
    </row>
    <row r="126" ht="12.75">
      <c r="I126" s="325"/>
    </row>
    <row r="127" ht="12.75">
      <c r="I127" s="325"/>
    </row>
    <row r="128" ht="12.75">
      <c r="I128" s="325"/>
    </row>
    <row r="129" ht="12.75">
      <c r="I129" s="325"/>
    </row>
    <row r="130" ht="12.75">
      <c r="I130" s="325"/>
    </row>
    <row r="131" ht="12.75">
      <c r="I131" s="325"/>
    </row>
    <row r="132" ht="12.75">
      <c r="I132" s="325"/>
    </row>
    <row r="133" ht="12.75">
      <c r="I133" s="325"/>
    </row>
    <row r="134" ht="12.75">
      <c r="I134" s="325"/>
    </row>
    <row r="135" ht="12.75">
      <c r="I135" s="325"/>
    </row>
    <row r="136" ht="12.75">
      <c r="I136" s="325"/>
    </row>
    <row r="137" ht="12.75">
      <c r="I137" s="325"/>
    </row>
    <row r="138" ht="12.75">
      <c r="I138" s="325"/>
    </row>
    <row r="139" ht="12.75">
      <c r="I139" s="325"/>
    </row>
    <row r="140" ht="12.75">
      <c r="I140" s="325"/>
    </row>
    <row r="141" ht="12.75">
      <c r="I141" s="325"/>
    </row>
    <row r="142" ht="12.75">
      <c r="I142" s="325"/>
    </row>
    <row r="143" ht="12.75">
      <c r="I143" s="325"/>
    </row>
    <row r="144" ht="12.75">
      <c r="I144" s="325"/>
    </row>
    <row r="145" ht="12.75">
      <c r="I145" s="325"/>
    </row>
    <row r="146" ht="12.75">
      <c r="I146" s="325"/>
    </row>
    <row r="147" ht="12.75">
      <c r="I147" s="325"/>
    </row>
    <row r="148" ht="12.75">
      <c r="I148" s="325"/>
    </row>
    <row r="149" ht="12.75">
      <c r="I149" s="325"/>
    </row>
    <row r="150" ht="12.75">
      <c r="I150" s="325"/>
    </row>
    <row r="151" ht="12.75">
      <c r="I151" s="325"/>
    </row>
    <row r="152" ht="12.75">
      <c r="I152" s="325"/>
    </row>
    <row r="153" ht="12.75">
      <c r="I153" s="325"/>
    </row>
    <row r="154" ht="12.75">
      <c r="I154" s="325"/>
    </row>
    <row r="155" ht="12.75">
      <c r="I155" s="325"/>
    </row>
    <row r="156" ht="12.75">
      <c r="I156" s="325"/>
    </row>
    <row r="157" ht="12.75">
      <c r="I157" s="325"/>
    </row>
    <row r="158" ht="12.75">
      <c r="I158" s="325"/>
    </row>
    <row r="159" ht="12.75">
      <c r="I159" s="325"/>
    </row>
    <row r="160" ht="12.75">
      <c r="I160" s="325"/>
    </row>
    <row r="161" ht="12.75">
      <c r="I161" s="325"/>
    </row>
    <row r="162" ht="12.75">
      <c r="I162" s="325"/>
    </row>
    <row r="163" ht="12.75">
      <c r="I163" s="325"/>
    </row>
    <row r="164" ht="12.75">
      <c r="I164" s="325"/>
    </row>
    <row r="165" ht="12.75">
      <c r="I165" s="325"/>
    </row>
    <row r="166" ht="12.75">
      <c r="I166" s="325"/>
    </row>
    <row r="167" ht="12.75">
      <c r="I167" s="325"/>
    </row>
    <row r="168" ht="12.75">
      <c r="I168" s="325"/>
    </row>
    <row r="169" ht="12.75">
      <c r="I169" s="325"/>
    </row>
    <row r="170" ht="12.75">
      <c r="I170" s="325"/>
    </row>
    <row r="171" ht="12.75">
      <c r="I171" s="325"/>
    </row>
    <row r="172" ht="12.75">
      <c r="I172" s="325"/>
    </row>
    <row r="173" ht="12.75">
      <c r="I173" s="325"/>
    </row>
    <row r="174" ht="12.75">
      <c r="I174" s="325"/>
    </row>
    <row r="175" ht="12.75">
      <c r="I175" s="325"/>
    </row>
    <row r="176" ht="12.75">
      <c r="I176" s="325"/>
    </row>
    <row r="177" ht="12.75">
      <c r="I177" s="325"/>
    </row>
    <row r="178" ht="12.75">
      <c r="I178" s="325"/>
    </row>
    <row r="179" ht="12.75">
      <c r="I179" s="325"/>
    </row>
    <row r="180" ht="12.75">
      <c r="I180" s="325"/>
    </row>
    <row r="181" ht="12.75">
      <c r="I181" s="325"/>
    </row>
    <row r="182" ht="12.75">
      <c r="I182" s="325"/>
    </row>
    <row r="183" ht="12.75">
      <c r="I183" s="325"/>
    </row>
    <row r="184" ht="12.75">
      <c r="I184" s="325"/>
    </row>
    <row r="185" ht="12.75">
      <c r="I185" s="325"/>
    </row>
    <row r="186" ht="12.75">
      <c r="I186" s="325"/>
    </row>
    <row r="187" ht="12.75">
      <c r="I187" s="325"/>
    </row>
    <row r="188" ht="12.75">
      <c r="I188" s="325"/>
    </row>
    <row r="189" ht="12.75">
      <c r="I189" s="325"/>
    </row>
    <row r="190" ht="12.75">
      <c r="I190" s="325"/>
    </row>
    <row r="191" ht="12.75">
      <c r="I191" s="325"/>
    </row>
    <row r="192" ht="12.75">
      <c r="I192" s="325"/>
    </row>
    <row r="193" ht="12.75">
      <c r="I193" s="325"/>
    </row>
    <row r="194" ht="12.75">
      <c r="I194" s="325"/>
    </row>
    <row r="195" ht="12.75">
      <c r="I195" s="325"/>
    </row>
    <row r="196" ht="12.75">
      <c r="I196" s="325"/>
    </row>
    <row r="197" ht="12.75">
      <c r="I197" s="325"/>
    </row>
    <row r="198" ht="12.75">
      <c r="I198" s="325"/>
    </row>
    <row r="199" ht="12.75">
      <c r="I199" s="325"/>
    </row>
    <row r="200" ht="12.75">
      <c r="I200" s="325"/>
    </row>
    <row r="201" ht="12.75">
      <c r="I201" s="325"/>
    </row>
    <row r="202" ht="12.75">
      <c r="I202" s="325"/>
    </row>
    <row r="203" ht="12.75">
      <c r="I203" s="325"/>
    </row>
    <row r="204" ht="12.75">
      <c r="I204" s="325"/>
    </row>
    <row r="205" ht="12.75">
      <c r="I205" s="325"/>
    </row>
    <row r="206" ht="12.75">
      <c r="I206" s="325"/>
    </row>
    <row r="207" ht="12.75">
      <c r="I207" s="325"/>
    </row>
    <row r="208" ht="12.75">
      <c r="I208" s="325"/>
    </row>
    <row r="209" ht="12.75">
      <c r="I209" s="325"/>
    </row>
    <row r="210" ht="12.75">
      <c r="I210" s="325"/>
    </row>
    <row r="211" ht="12.75">
      <c r="I211" s="325"/>
    </row>
    <row r="212" ht="12.75">
      <c r="I212" s="325"/>
    </row>
    <row r="213" ht="12.75">
      <c r="I213" s="325"/>
    </row>
    <row r="214" ht="12.75">
      <c r="I214" s="325"/>
    </row>
    <row r="215" ht="12.75">
      <c r="I215" s="325"/>
    </row>
    <row r="216" ht="12.75">
      <c r="I216" s="325"/>
    </row>
    <row r="217" ht="12.75">
      <c r="I217" s="325"/>
    </row>
    <row r="218" ht="12.75">
      <c r="I218" s="325"/>
    </row>
    <row r="219" ht="12.75">
      <c r="I219" s="325"/>
    </row>
    <row r="220" ht="12.75">
      <c r="I220" s="325"/>
    </row>
    <row r="221" ht="12.75">
      <c r="I221" s="325"/>
    </row>
    <row r="222" ht="12.75">
      <c r="I222" s="325"/>
    </row>
    <row r="223" ht="12.75">
      <c r="I223" s="325"/>
    </row>
    <row r="224" ht="12.75">
      <c r="I224" s="325"/>
    </row>
    <row r="225" ht="12.75">
      <c r="I225" s="325"/>
    </row>
    <row r="226" ht="12.75">
      <c r="I226" s="325"/>
    </row>
    <row r="227" ht="12.75">
      <c r="I227" s="325"/>
    </row>
    <row r="228" ht="12.75">
      <c r="I228" s="325"/>
    </row>
    <row r="229" ht="12.75">
      <c r="I229" s="325"/>
    </row>
    <row r="230" ht="12.75">
      <c r="I230" s="325"/>
    </row>
    <row r="231" ht="12.75">
      <c r="I231" s="325"/>
    </row>
    <row r="232" ht="12.75">
      <c r="I232" s="325"/>
    </row>
    <row r="233" ht="12.75">
      <c r="I233" s="325"/>
    </row>
    <row r="234" ht="12.75">
      <c r="I234" s="325"/>
    </row>
    <row r="235" ht="12.75">
      <c r="I235" s="325"/>
    </row>
    <row r="236" ht="12.75">
      <c r="I236" s="325"/>
    </row>
    <row r="237" ht="12.75">
      <c r="I237" s="325"/>
    </row>
    <row r="238" ht="12.75">
      <c r="I238" s="325"/>
    </row>
    <row r="239" ht="12.75">
      <c r="I239" s="325"/>
    </row>
    <row r="240" ht="12.75">
      <c r="I240" s="325"/>
    </row>
    <row r="241" ht="12.75">
      <c r="I241" s="325"/>
    </row>
    <row r="242" ht="12.75">
      <c r="I242" s="325"/>
    </row>
    <row r="243" ht="12.75">
      <c r="I243" s="325"/>
    </row>
    <row r="244" ht="12.75">
      <c r="I244" s="325"/>
    </row>
    <row r="245" ht="12.75">
      <c r="I245" s="325"/>
    </row>
    <row r="246" ht="12.75">
      <c r="I246" s="325"/>
    </row>
    <row r="247" ht="12.75">
      <c r="I247" s="325"/>
    </row>
    <row r="248" ht="12.75">
      <c r="I248" s="325"/>
    </row>
    <row r="249" ht="12.75">
      <c r="I249" s="325"/>
    </row>
    <row r="250" ht="12.75">
      <c r="I250" s="325"/>
    </row>
    <row r="251" ht="12.75">
      <c r="I251" s="325"/>
    </row>
    <row r="252" ht="12.75">
      <c r="I252" s="325"/>
    </row>
    <row r="253" ht="12.75">
      <c r="I253" s="325"/>
    </row>
    <row r="254" ht="12.75">
      <c r="I254" s="325"/>
    </row>
    <row r="255" ht="12.75">
      <c r="I255" s="325"/>
    </row>
    <row r="256" ht="12.75">
      <c r="I256" s="325"/>
    </row>
    <row r="257" ht="12.75">
      <c r="I257" s="325"/>
    </row>
    <row r="258" ht="12.75">
      <c r="I258" s="325"/>
    </row>
    <row r="259" ht="12.75">
      <c r="I259" s="325"/>
    </row>
    <row r="260" ht="12.75">
      <c r="I260" s="325"/>
    </row>
    <row r="261" ht="12.75">
      <c r="I261" s="325"/>
    </row>
    <row r="262" ht="12.75">
      <c r="I262" s="325"/>
    </row>
    <row r="263" ht="12.75">
      <c r="I263" s="325"/>
    </row>
    <row r="264" ht="12.75">
      <c r="I264" s="325"/>
    </row>
    <row r="265" ht="12.75">
      <c r="I265" s="325"/>
    </row>
    <row r="266" ht="12.75">
      <c r="I266" s="325"/>
    </row>
    <row r="267" ht="12.75">
      <c r="I267" s="325"/>
    </row>
    <row r="268" ht="12.75">
      <c r="I268" s="325"/>
    </row>
    <row r="269" ht="12.75">
      <c r="I269" s="325"/>
    </row>
    <row r="270" ht="12.75">
      <c r="I270" s="325"/>
    </row>
    <row r="271" ht="12.75">
      <c r="I271" s="325"/>
    </row>
    <row r="272" ht="12.75">
      <c r="I272" s="325"/>
    </row>
    <row r="273" ht="12.75">
      <c r="I273" s="325"/>
    </row>
    <row r="274" ht="12.75">
      <c r="I274" s="325"/>
    </row>
    <row r="275" ht="12.75">
      <c r="I275" s="325"/>
    </row>
    <row r="276" ht="12.75">
      <c r="I276" s="325"/>
    </row>
    <row r="277" ht="12.75">
      <c r="I277" s="325"/>
    </row>
    <row r="278" ht="12.75">
      <c r="I278" s="325"/>
    </row>
    <row r="279" ht="12.75">
      <c r="I279" s="325"/>
    </row>
    <row r="280" ht="12.75">
      <c r="I280" s="325"/>
    </row>
    <row r="281" ht="12.75">
      <c r="I281" s="325"/>
    </row>
    <row r="282" ht="12.75">
      <c r="I282" s="325"/>
    </row>
    <row r="283" ht="12.75">
      <c r="I283" s="325"/>
    </row>
    <row r="284" ht="12.75">
      <c r="I284" s="325"/>
    </row>
    <row r="285" ht="12.75">
      <c r="I285" s="325"/>
    </row>
    <row r="286" ht="12.75">
      <c r="I286" s="325"/>
    </row>
    <row r="287" ht="12.75">
      <c r="I287" s="325"/>
    </row>
    <row r="288" ht="12.75">
      <c r="I288" s="325"/>
    </row>
    <row r="289" ht="12.75">
      <c r="I289" s="325"/>
    </row>
    <row r="290" ht="12.75">
      <c r="I290" s="325"/>
    </row>
    <row r="291" ht="12.75">
      <c r="I291" s="325"/>
    </row>
    <row r="292" ht="12.75">
      <c r="I292" s="325"/>
    </row>
    <row r="293" ht="12.75">
      <c r="I293" s="325"/>
    </row>
    <row r="294" ht="12.75">
      <c r="I294" s="325"/>
    </row>
    <row r="295" ht="12.75">
      <c r="I295" s="325"/>
    </row>
    <row r="296" ht="12.75">
      <c r="I296" s="325"/>
    </row>
    <row r="297" ht="12.75">
      <c r="I297" s="325"/>
    </row>
    <row r="298" ht="12.75">
      <c r="I298" s="325"/>
    </row>
    <row r="299" ht="12.75">
      <c r="I299" s="325"/>
    </row>
    <row r="300" ht="12.75">
      <c r="I300" s="325"/>
    </row>
    <row r="301" ht="12.75">
      <c r="I301" s="325"/>
    </row>
    <row r="302" ht="12.75">
      <c r="I302" s="325"/>
    </row>
    <row r="303" ht="12.75">
      <c r="I303" s="325"/>
    </row>
    <row r="304" ht="12.75">
      <c r="I304" s="325"/>
    </row>
    <row r="305" ht="12.75">
      <c r="I305" s="325"/>
    </row>
    <row r="306" ht="12.75">
      <c r="I306" s="325"/>
    </row>
    <row r="307" ht="12.75">
      <c r="I307" s="325"/>
    </row>
    <row r="308" ht="12.75">
      <c r="I308" s="325"/>
    </row>
    <row r="309" ht="12.75">
      <c r="I309" s="325"/>
    </row>
    <row r="310" ht="12.75">
      <c r="I310" s="325"/>
    </row>
    <row r="311" ht="12.75">
      <c r="I311" s="325"/>
    </row>
    <row r="312" ht="12.75">
      <c r="I312" s="325"/>
    </row>
    <row r="313" ht="12.75">
      <c r="I313" s="325"/>
    </row>
    <row r="314" ht="12.75">
      <c r="I314" s="325"/>
    </row>
    <row r="315" ht="12.75">
      <c r="I315" s="325"/>
    </row>
    <row r="316" ht="12.75">
      <c r="I316" s="325"/>
    </row>
    <row r="317" ht="12.75">
      <c r="I317" s="325"/>
    </row>
    <row r="318" ht="12.75">
      <c r="I318" s="325"/>
    </row>
    <row r="319" ht="12.75">
      <c r="I319" s="325"/>
    </row>
    <row r="320" ht="12.75">
      <c r="I320" s="325"/>
    </row>
    <row r="321" ht="12.75">
      <c r="I321" s="325"/>
    </row>
    <row r="322" ht="12.75">
      <c r="I322" s="325"/>
    </row>
    <row r="323" ht="12.75">
      <c r="I323" s="325"/>
    </row>
    <row r="324" ht="12.75">
      <c r="I324" s="325"/>
    </row>
    <row r="325" ht="12.75">
      <c r="I325" s="325"/>
    </row>
    <row r="326" ht="12.75">
      <c r="I326" s="325"/>
    </row>
    <row r="327" ht="12.75">
      <c r="I327" s="325"/>
    </row>
    <row r="328" ht="12.75">
      <c r="I328" s="325"/>
    </row>
    <row r="329" ht="12.75">
      <c r="I329" s="325"/>
    </row>
    <row r="330" ht="12.75">
      <c r="I330" s="325"/>
    </row>
    <row r="331" ht="12.75">
      <c r="I331" s="333"/>
    </row>
    <row r="332" ht="12.75">
      <c r="I332" s="333"/>
    </row>
    <row r="333" ht="12.75">
      <c r="I333" s="333"/>
    </row>
    <row r="334" ht="12.75">
      <c r="I334" s="333"/>
    </row>
    <row r="335" ht="12.75">
      <c r="I335" s="333"/>
    </row>
    <row r="336" ht="12.75">
      <c r="I336" s="333"/>
    </row>
    <row r="337" ht="12.75">
      <c r="I337" s="333"/>
    </row>
    <row r="338" ht="12.75">
      <c r="I338" s="333"/>
    </row>
    <row r="339" ht="12.75">
      <c r="I339" s="333"/>
    </row>
    <row r="340" ht="12.75">
      <c r="I340" s="333"/>
    </row>
    <row r="341" ht="12.75">
      <c r="I341" s="333"/>
    </row>
    <row r="342" ht="12.75">
      <c r="I342" s="333"/>
    </row>
    <row r="343" ht="12.75">
      <c r="I343" s="333"/>
    </row>
    <row r="344" ht="12.75">
      <c r="I344" s="333"/>
    </row>
    <row r="345" ht="12.75">
      <c r="I345" s="333"/>
    </row>
    <row r="346" ht="12.75">
      <c r="I346" s="333"/>
    </row>
    <row r="347" ht="12.75">
      <c r="I347" s="333"/>
    </row>
    <row r="348" ht="12.75">
      <c r="I348" s="333"/>
    </row>
    <row r="349" ht="12.75">
      <c r="I349" s="333"/>
    </row>
    <row r="350" ht="12.75">
      <c r="I350" s="333"/>
    </row>
    <row r="351" ht="12.75">
      <c r="I351" s="333"/>
    </row>
    <row r="352" ht="12.75">
      <c r="I352" s="333"/>
    </row>
    <row r="353" ht="12.75">
      <c r="I353" s="333"/>
    </row>
    <row r="354" ht="12.75">
      <c r="I354" s="333"/>
    </row>
    <row r="355" ht="12.75">
      <c r="I355" s="333"/>
    </row>
    <row r="356" ht="12.75">
      <c r="I356" s="333"/>
    </row>
    <row r="357" ht="12.75">
      <c r="I357" s="333"/>
    </row>
    <row r="358" ht="12.75">
      <c r="I358" s="333"/>
    </row>
    <row r="359" ht="12.75">
      <c r="I359" s="333"/>
    </row>
    <row r="360" ht="12.75">
      <c r="I360" s="333"/>
    </row>
    <row r="361" ht="12.75">
      <c r="I361" s="333"/>
    </row>
    <row r="362" ht="12.75">
      <c r="I362" s="333"/>
    </row>
    <row r="363" ht="12.75">
      <c r="I363" s="333"/>
    </row>
    <row r="364" ht="12.75">
      <c r="I364" s="333"/>
    </row>
    <row r="365" ht="12.75">
      <c r="I365" s="333"/>
    </row>
    <row r="366" ht="12.75">
      <c r="I366" s="333"/>
    </row>
    <row r="367" ht="12.75">
      <c r="I367" s="333"/>
    </row>
    <row r="368" ht="12.75">
      <c r="I368" s="333"/>
    </row>
    <row r="369" ht="12.75">
      <c r="I369" s="333"/>
    </row>
    <row r="370" ht="12.75">
      <c r="I370" s="333"/>
    </row>
    <row r="371" ht="12.75">
      <c r="I371" s="333"/>
    </row>
    <row r="372" ht="12.75">
      <c r="I372" s="333"/>
    </row>
    <row r="373" ht="12.75">
      <c r="I373" s="333"/>
    </row>
    <row r="374" ht="12.75">
      <c r="I374" s="333"/>
    </row>
    <row r="375" ht="12.75">
      <c r="I375" s="333"/>
    </row>
    <row r="376" ht="12.75">
      <c r="I376" s="333"/>
    </row>
    <row r="377" ht="12.75">
      <c r="I377" s="333"/>
    </row>
    <row r="378" ht="12.75">
      <c r="I378" s="333"/>
    </row>
    <row r="379" ht="12.75">
      <c r="I379" s="333"/>
    </row>
    <row r="380" ht="12.75">
      <c r="I380" s="333"/>
    </row>
    <row r="381" ht="12.75">
      <c r="I381" s="333"/>
    </row>
    <row r="382" ht="12.75">
      <c r="I382" s="333"/>
    </row>
    <row r="383" ht="12.75">
      <c r="I383" s="333"/>
    </row>
    <row r="384" ht="12.75">
      <c r="I384" s="333"/>
    </row>
    <row r="385" ht="12.75">
      <c r="I385" s="333"/>
    </row>
    <row r="386" ht="12.75">
      <c r="I386" s="333"/>
    </row>
    <row r="387" ht="12.75">
      <c r="I387" s="333"/>
    </row>
    <row r="388" ht="12.75">
      <c r="I388" s="333"/>
    </row>
    <row r="389" ht="12.75">
      <c r="I389" s="333"/>
    </row>
    <row r="390" ht="12.75">
      <c r="I390" s="333"/>
    </row>
    <row r="391" ht="12.75">
      <c r="I391" s="333"/>
    </row>
    <row r="392" ht="12.75">
      <c r="I392" s="333"/>
    </row>
    <row r="393" ht="12.75">
      <c r="I393" s="333"/>
    </row>
    <row r="394" ht="12.75">
      <c r="I394" s="333"/>
    </row>
    <row r="395" ht="12.75">
      <c r="I395" s="333"/>
    </row>
    <row r="396" ht="12.75">
      <c r="I396" s="333"/>
    </row>
    <row r="397" ht="12.75">
      <c r="I397" s="333"/>
    </row>
    <row r="398" ht="12.75">
      <c r="I398" s="333"/>
    </row>
    <row r="399" ht="12.75">
      <c r="I399" s="333"/>
    </row>
    <row r="400" ht="12.75">
      <c r="I400" s="333"/>
    </row>
    <row r="401" ht="12.75">
      <c r="I401" s="333"/>
    </row>
    <row r="402" ht="12.75">
      <c r="I402" s="333"/>
    </row>
    <row r="403" ht="12.75">
      <c r="I403" s="333"/>
    </row>
    <row r="404" ht="12.75">
      <c r="I404" s="333"/>
    </row>
    <row r="405" ht="12.75">
      <c r="I405" s="333"/>
    </row>
    <row r="406" ht="12.75">
      <c r="I406" s="333"/>
    </row>
    <row r="407" ht="12.75">
      <c r="I407" s="333"/>
    </row>
    <row r="408" ht="12.75">
      <c r="I408" s="333"/>
    </row>
    <row r="409" ht="12.75">
      <c r="I409" s="333"/>
    </row>
    <row r="410" ht="12.75">
      <c r="I410" s="333"/>
    </row>
    <row r="411" ht="12.75">
      <c r="I411" s="333"/>
    </row>
    <row r="412" ht="12.75">
      <c r="I412" s="333"/>
    </row>
    <row r="413" ht="12.75">
      <c r="I413" s="333"/>
    </row>
    <row r="414" ht="12.75">
      <c r="I414" s="333"/>
    </row>
    <row r="415" ht="12.75">
      <c r="I415" s="333"/>
    </row>
    <row r="416" ht="12.75">
      <c r="I416" s="333"/>
    </row>
    <row r="417" ht="12.75">
      <c r="I417" s="333"/>
    </row>
    <row r="418" ht="12.75">
      <c r="I418" s="333"/>
    </row>
    <row r="419" ht="12.75">
      <c r="I419" s="333"/>
    </row>
    <row r="420" ht="12.75">
      <c r="I420" s="333"/>
    </row>
    <row r="421" ht="12.75">
      <c r="I421" s="333"/>
    </row>
    <row r="422" ht="12.75">
      <c r="I422" s="333"/>
    </row>
    <row r="423" ht="12.75">
      <c r="I423" s="333"/>
    </row>
    <row r="424" ht="12.75">
      <c r="I424" s="333"/>
    </row>
    <row r="425" ht="12.75">
      <c r="I425" s="333"/>
    </row>
    <row r="426" ht="12.75">
      <c r="I426" s="333"/>
    </row>
    <row r="427" ht="12.75">
      <c r="I427" s="333"/>
    </row>
    <row r="428" ht="12.75">
      <c r="I428" s="333"/>
    </row>
    <row r="429" ht="12.75">
      <c r="I429" s="333"/>
    </row>
    <row r="430" ht="12.75">
      <c r="I430" s="333"/>
    </row>
    <row r="431" ht="12.75">
      <c r="I431" s="333"/>
    </row>
    <row r="432" ht="12.75">
      <c r="I432" s="333"/>
    </row>
    <row r="433" ht="12.75">
      <c r="I433" s="333"/>
    </row>
    <row r="434" ht="12.75">
      <c r="I434" s="333"/>
    </row>
    <row r="435" ht="12.75">
      <c r="I435" s="333"/>
    </row>
    <row r="436" ht="12.75">
      <c r="I436" s="333"/>
    </row>
    <row r="437" ht="12.75">
      <c r="I437" s="333"/>
    </row>
    <row r="438" ht="12.75">
      <c r="I438" s="333"/>
    </row>
    <row r="439" ht="12.75">
      <c r="I439" s="333"/>
    </row>
    <row r="440" ht="12.75">
      <c r="I440" s="333"/>
    </row>
    <row r="441" ht="12.75">
      <c r="I441" s="333"/>
    </row>
    <row r="442" ht="12.75">
      <c r="I442" s="333"/>
    </row>
    <row r="443" ht="12.75">
      <c r="I443" s="333"/>
    </row>
    <row r="444" ht="12.75">
      <c r="I444" s="333"/>
    </row>
    <row r="445" ht="12.75">
      <c r="I445" s="333"/>
    </row>
    <row r="446" ht="12.75">
      <c r="I446" s="333"/>
    </row>
    <row r="447" ht="12.75">
      <c r="I447" s="333"/>
    </row>
    <row r="448" ht="12.75">
      <c r="I448" s="333"/>
    </row>
    <row r="449" ht="12.75">
      <c r="I449" s="333"/>
    </row>
    <row r="450" ht="12.75">
      <c r="I450" s="333"/>
    </row>
    <row r="451" ht="12.75">
      <c r="I451" s="333"/>
    </row>
    <row r="452" ht="12.75">
      <c r="I452" s="333"/>
    </row>
    <row r="453" ht="12.75">
      <c r="I453" s="333"/>
    </row>
    <row r="454" ht="12.75">
      <c r="I454" s="333"/>
    </row>
    <row r="455" ht="12.75">
      <c r="I455" s="333"/>
    </row>
    <row r="456" ht="12.75">
      <c r="I456" s="333"/>
    </row>
    <row r="457" ht="12.75">
      <c r="I457" s="333"/>
    </row>
    <row r="458" ht="12.75">
      <c r="I458" s="333"/>
    </row>
    <row r="459" ht="12.75">
      <c r="I459" s="333"/>
    </row>
    <row r="460" ht="12.75">
      <c r="I460" s="333"/>
    </row>
    <row r="461" ht="12.75">
      <c r="I461" s="333"/>
    </row>
    <row r="462" ht="12.75">
      <c r="I462" s="333"/>
    </row>
    <row r="463" ht="12.75">
      <c r="I463" s="333"/>
    </row>
    <row r="464" ht="12.75">
      <c r="I464" s="333"/>
    </row>
    <row r="465" ht="12.75">
      <c r="I465" s="333"/>
    </row>
    <row r="466" ht="12.75">
      <c r="I466" s="333"/>
    </row>
    <row r="467" ht="12.75">
      <c r="I467" s="333"/>
    </row>
    <row r="468" ht="12.75">
      <c r="I468" s="333"/>
    </row>
    <row r="469" ht="12.75">
      <c r="I469" s="333"/>
    </row>
    <row r="470" ht="12.75">
      <c r="I470" s="333"/>
    </row>
    <row r="471" ht="12.75">
      <c r="I471" s="333"/>
    </row>
    <row r="472" ht="12.75">
      <c r="I472" s="333"/>
    </row>
    <row r="473" ht="12.75">
      <c r="I473" s="333"/>
    </row>
    <row r="474" ht="12.75">
      <c r="I474" s="333"/>
    </row>
    <row r="475" ht="12.75">
      <c r="I475" s="333"/>
    </row>
    <row r="476" ht="12.75">
      <c r="I476" s="333"/>
    </row>
    <row r="477" ht="12.75">
      <c r="I477" s="333"/>
    </row>
    <row r="478" ht="12.75">
      <c r="I478" s="333"/>
    </row>
    <row r="479" ht="12.75">
      <c r="I479" s="333"/>
    </row>
    <row r="480" ht="12.75">
      <c r="I480" s="333"/>
    </row>
    <row r="481" ht="12.75">
      <c r="I481" s="333"/>
    </row>
    <row r="482" ht="12.75">
      <c r="I482" s="333"/>
    </row>
    <row r="483" ht="12.75">
      <c r="I483" s="333"/>
    </row>
    <row r="484" ht="12.75">
      <c r="I484" s="333"/>
    </row>
    <row r="485" ht="12.75">
      <c r="I485" s="333"/>
    </row>
    <row r="486" ht="12.75">
      <c r="I486" s="333"/>
    </row>
    <row r="487" ht="12.75">
      <c r="I487" s="333"/>
    </row>
    <row r="488" ht="12.75">
      <c r="I488" s="333"/>
    </row>
    <row r="489" ht="12.75">
      <c r="I489" s="333"/>
    </row>
    <row r="490" ht="12.75">
      <c r="I490" s="333"/>
    </row>
    <row r="491" ht="12.75">
      <c r="I491" s="333"/>
    </row>
    <row r="492" ht="12.75">
      <c r="I492" s="333"/>
    </row>
    <row r="493" ht="12.75">
      <c r="I493" s="333"/>
    </row>
    <row r="494" ht="12.75">
      <c r="I494" s="333"/>
    </row>
    <row r="495" ht="12.75">
      <c r="I495" s="333"/>
    </row>
    <row r="496" ht="12.75">
      <c r="I496" s="333"/>
    </row>
    <row r="497" ht="12.75">
      <c r="I497" s="333"/>
    </row>
    <row r="498" ht="12.75">
      <c r="I498" s="333"/>
    </row>
    <row r="499" ht="12.75">
      <c r="I499" s="333"/>
    </row>
    <row r="500" ht="12.75">
      <c r="I500" s="333"/>
    </row>
    <row r="501" ht="12.75">
      <c r="I501" s="333"/>
    </row>
    <row r="502" ht="12.75">
      <c r="I502" s="333"/>
    </row>
    <row r="503" ht="12.75">
      <c r="I503" s="333"/>
    </row>
    <row r="504" ht="12.75">
      <c r="I504" s="333"/>
    </row>
    <row r="505" ht="12.75">
      <c r="I505" s="333"/>
    </row>
    <row r="506" ht="12.75">
      <c r="I506" s="333"/>
    </row>
    <row r="507" ht="12.75">
      <c r="I507" s="333"/>
    </row>
    <row r="508" ht="12.75">
      <c r="I508" s="333"/>
    </row>
    <row r="509" ht="12.75">
      <c r="I509" s="333"/>
    </row>
    <row r="510" ht="12.75">
      <c r="I510" s="333"/>
    </row>
    <row r="511" ht="12.75">
      <c r="I511" s="333"/>
    </row>
    <row r="512" ht="12.75">
      <c r="I512" s="333"/>
    </row>
    <row r="513" ht="12.75">
      <c r="I513" s="333"/>
    </row>
    <row r="514" ht="12.75">
      <c r="I514" s="333"/>
    </row>
    <row r="515" ht="12.75">
      <c r="I515" s="333"/>
    </row>
    <row r="516" ht="12.75">
      <c r="I516" s="333"/>
    </row>
    <row r="517" ht="12.75">
      <c r="I517" s="333"/>
    </row>
    <row r="518" ht="12.75">
      <c r="I518" s="333"/>
    </row>
    <row r="519" ht="12.75">
      <c r="I519" s="333"/>
    </row>
    <row r="520" ht="12.75">
      <c r="I520" s="333"/>
    </row>
    <row r="521" ht="12.75">
      <c r="I521" s="333"/>
    </row>
    <row r="522" ht="12.75">
      <c r="I522" s="333"/>
    </row>
    <row r="523" ht="12.75">
      <c r="I523" s="333"/>
    </row>
    <row r="524" ht="12.75">
      <c r="I524" s="333"/>
    </row>
    <row r="525" ht="12.75">
      <c r="I525" s="333"/>
    </row>
    <row r="526" ht="12.75">
      <c r="I526" s="333"/>
    </row>
    <row r="527" ht="12.75">
      <c r="I527" s="333"/>
    </row>
    <row r="528" ht="12.75">
      <c r="I528" s="333"/>
    </row>
    <row r="529" ht="12.75">
      <c r="I529" s="333"/>
    </row>
    <row r="530" ht="12.75">
      <c r="I530" s="333"/>
    </row>
    <row r="531" ht="12.75">
      <c r="I531" s="333"/>
    </row>
    <row r="532" ht="12.75">
      <c r="I532" s="333"/>
    </row>
    <row r="533" ht="12.75">
      <c r="I533" s="333"/>
    </row>
    <row r="534" ht="12.75">
      <c r="I534" s="333"/>
    </row>
    <row r="535" ht="12.75">
      <c r="I535" s="333"/>
    </row>
    <row r="536" ht="12.75">
      <c r="I536" s="333"/>
    </row>
    <row r="537" ht="12.75">
      <c r="I537" s="333"/>
    </row>
    <row r="538" ht="12.75">
      <c r="I538" s="333"/>
    </row>
    <row r="539" ht="12.75">
      <c r="I539" s="333"/>
    </row>
    <row r="540" ht="12.75">
      <c r="I540" s="333"/>
    </row>
    <row r="541" ht="12.75">
      <c r="I541" s="333"/>
    </row>
    <row r="542" ht="12.75">
      <c r="I542" s="333"/>
    </row>
    <row r="543" ht="12.75">
      <c r="I543" s="333"/>
    </row>
    <row r="544" ht="12.75">
      <c r="I544" s="333"/>
    </row>
    <row r="545" ht="12.75">
      <c r="I545" s="333"/>
    </row>
    <row r="546" ht="12.75">
      <c r="I546" s="333"/>
    </row>
    <row r="547" ht="12.75">
      <c r="I547" s="333"/>
    </row>
    <row r="548" ht="12.75">
      <c r="I548" s="333"/>
    </row>
    <row r="549" ht="12.75">
      <c r="I549" s="333"/>
    </row>
    <row r="550" ht="12.75">
      <c r="I550" s="333"/>
    </row>
    <row r="551" ht="12.75">
      <c r="I551" s="333"/>
    </row>
    <row r="552" ht="12.75">
      <c r="I552" s="333"/>
    </row>
    <row r="553" ht="12.75">
      <c r="I553" s="333"/>
    </row>
    <row r="554" ht="12.75">
      <c r="I554" s="333"/>
    </row>
    <row r="555" ht="12.75">
      <c r="I555" s="333"/>
    </row>
    <row r="556" ht="12.75">
      <c r="I556" s="333"/>
    </row>
    <row r="557" ht="12.75">
      <c r="I557" s="333"/>
    </row>
    <row r="558" ht="12.75">
      <c r="I558" s="333"/>
    </row>
    <row r="559" ht="12.75">
      <c r="I559" s="333"/>
    </row>
    <row r="560" ht="12.75">
      <c r="I560" s="333"/>
    </row>
    <row r="561" ht="12.75">
      <c r="I561" s="333"/>
    </row>
    <row r="562" ht="12.75">
      <c r="I562" s="333"/>
    </row>
    <row r="563" ht="12.75">
      <c r="I563" s="333"/>
    </row>
    <row r="564" ht="12.75">
      <c r="I564" s="333"/>
    </row>
    <row r="565" ht="12.75">
      <c r="I565" s="333"/>
    </row>
    <row r="566" ht="12.75">
      <c r="I566" s="333"/>
    </row>
    <row r="567" ht="12.75">
      <c r="I567" s="333"/>
    </row>
    <row r="568" ht="12.75">
      <c r="I568" s="333"/>
    </row>
    <row r="569" ht="12.75">
      <c r="I569" s="333"/>
    </row>
    <row r="570" ht="12.75">
      <c r="I570" s="333"/>
    </row>
    <row r="571" ht="12.75">
      <c r="I571" s="333"/>
    </row>
    <row r="572" ht="12.75">
      <c r="I572" s="333"/>
    </row>
    <row r="573" ht="12.75">
      <c r="I573" s="333"/>
    </row>
    <row r="574" ht="12.75">
      <c r="I574" s="333"/>
    </row>
    <row r="575" ht="12.75">
      <c r="I575" s="333"/>
    </row>
    <row r="576" ht="12.75">
      <c r="I576" s="333"/>
    </row>
    <row r="577" ht="12.75">
      <c r="I577" s="333"/>
    </row>
    <row r="578" ht="12.75">
      <c r="I578" s="333"/>
    </row>
    <row r="579" ht="12.75">
      <c r="I579" s="333"/>
    </row>
    <row r="580" ht="12.75">
      <c r="I580" s="333"/>
    </row>
    <row r="581" ht="12.75">
      <c r="I581" s="333"/>
    </row>
    <row r="582" ht="12.75">
      <c r="I582" s="333"/>
    </row>
    <row r="583" ht="12.75">
      <c r="I583" s="333"/>
    </row>
    <row r="584" ht="12.75">
      <c r="I584" s="333"/>
    </row>
    <row r="585" ht="12.75">
      <c r="I585" s="333"/>
    </row>
    <row r="586" ht="12.75">
      <c r="I586" s="333"/>
    </row>
    <row r="587" ht="12.75">
      <c r="I587" s="333"/>
    </row>
    <row r="588" ht="12.75">
      <c r="I588" s="333"/>
    </row>
    <row r="589" ht="12.75">
      <c r="I589" s="333"/>
    </row>
    <row r="590" ht="12.75">
      <c r="I590" s="333"/>
    </row>
    <row r="591" ht="12.75">
      <c r="I591" s="333"/>
    </row>
    <row r="592" ht="12.75">
      <c r="I592" s="333"/>
    </row>
    <row r="593" ht="12.75">
      <c r="I593" s="333"/>
    </row>
    <row r="594" ht="12.75">
      <c r="I594" s="333"/>
    </row>
    <row r="595" ht="12.75">
      <c r="I595" s="333"/>
    </row>
    <row r="596" ht="12.75">
      <c r="I596" s="333"/>
    </row>
    <row r="597" ht="12.75">
      <c r="I597" s="333"/>
    </row>
    <row r="598" ht="12.75">
      <c r="I598" s="333"/>
    </row>
    <row r="599" ht="12.75">
      <c r="I599" s="333"/>
    </row>
    <row r="600" ht="12.75">
      <c r="I600" s="333"/>
    </row>
    <row r="601" ht="12.75">
      <c r="I601" s="333"/>
    </row>
    <row r="602" ht="12.75">
      <c r="I602" s="333"/>
    </row>
    <row r="603" ht="12.75">
      <c r="I603" s="333"/>
    </row>
    <row r="604" ht="12.75">
      <c r="I604" s="333"/>
    </row>
    <row r="605" ht="12.75">
      <c r="I605" s="333"/>
    </row>
    <row r="606" ht="12.75">
      <c r="I606" s="333"/>
    </row>
    <row r="607" ht="12.75">
      <c r="I607" s="333"/>
    </row>
    <row r="608" ht="12.75">
      <c r="I608" s="333"/>
    </row>
    <row r="609" ht="12.75">
      <c r="I609" s="333"/>
    </row>
    <row r="610" ht="12.75">
      <c r="I610" s="333"/>
    </row>
    <row r="611" ht="12.75">
      <c r="I611" s="333"/>
    </row>
    <row r="612" ht="12.75">
      <c r="I612" s="333"/>
    </row>
    <row r="613" ht="12.75">
      <c r="I613" s="333"/>
    </row>
    <row r="614" ht="12.75">
      <c r="I614" s="333"/>
    </row>
    <row r="615" ht="12.75">
      <c r="I615" s="333"/>
    </row>
    <row r="616" ht="12.75">
      <c r="I616" s="333"/>
    </row>
    <row r="617" ht="12.75">
      <c r="I617" s="333"/>
    </row>
    <row r="618" ht="12.75">
      <c r="I618" s="333"/>
    </row>
    <row r="619" ht="12.75">
      <c r="I619" s="333"/>
    </row>
    <row r="620" ht="12.75">
      <c r="I620" s="333"/>
    </row>
    <row r="621" ht="12.75">
      <c r="I621" s="333"/>
    </row>
    <row r="622" ht="12.75">
      <c r="I622" s="333"/>
    </row>
    <row r="623" ht="12.75">
      <c r="I623" s="333"/>
    </row>
    <row r="624" ht="12.75">
      <c r="I624" s="333"/>
    </row>
    <row r="625" ht="12.75">
      <c r="I625" s="333"/>
    </row>
    <row r="626" ht="12.75">
      <c r="I626" s="333"/>
    </row>
    <row r="627" ht="12.75">
      <c r="I627" s="333"/>
    </row>
    <row r="628" ht="12.75">
      <c r="I628" s="333"/>
    </row>
    <row r="629" ht="12.75">
      <c r="I629" s="333"/>
    </row>
    <row r="630" ht="12.75">
      <c r="I630" s="333"/>
    </row>
    <row r="631" ht="12.75">
      <c r="I631" s="333"/>
    </row>
    <row r="632" ht="12.75">
      <c r="I632" s="333"/>
    </row>
    <row r="633" ht="12.75">
      <c r="I633" s="333"/>
    </row>
    <row r="634" ht="12.75">
      <c r="I634" s="333"/>
    </row>
    <row r="635" ht="12.75">
      <c r="I635" s="333"/>
    </row>
    <row r="636" ht="12.75">
      <c r="I636" s="333"/>
    </row>
    <row r="637" ht="12.75">
      <c r="I637" s="333"/>
    </row>
    <row r="638" ht="12.75">
      <c r="I638" s="333"/>
    </row>
    <row r="639" ht="12.75">
      <c r="I639" s="333"/>
    </row>
    <row r="640" ht="12.75">
      <c r="I640" s="333"/>
    </row>
    <row r="641" ht="12.75">
      <c r="I641" s="333"/>
    </row>
    <row r="642" ht="12.75">
      <c r="I642" s="333"/>
    </row>
    <row r="643" ht="12.75">
      <c r="I643" s="333"/>
    </row>
    <row r="644" ht="12.75">
      <c r="I644" s="333"/>
    </row>
    <row r="645" ht="12.75">
      <c r="I645" s="333"/>
    </row>
    <row r="646" ht="12.75">
      <c r="I646" s="333"/>
    </row>
    <row r="647" ht="12.75">
      <c r="I647" s="333"/>
    </row>
    <row r="648" ht="12.75">
      <c r="I648" s="333"/>
    </row>
    <row r="649" ht="12.75">
      <c r="I649" s="333"/>
    </row>
    <row r="650" ht="12.75">
      <c r="I650" s="333"/>
    </row>
    <row r="651" ht="12.75">
      <c r="I651" s="333"/>
    </row>
    <row r="652" ht="12.75">
      <c r="I652" s="333"/>
    </row>
    <row r="653" ht="12.75">
      <c r="I653" s="333"/>
    </row>
    <row r="654" ht="12.75">
      <c r="I654" s="333"/>
    </row>
    <row r="655" ht="12.75">
      <c r="I655" s="333"/>
    </row>
    <row r="656" ht="12.75">
      <c r="I656" s="333"/>
    </row>
    <row r="657" ht="12.75">
      <c r="I657" s="333"/>
    </row>
    <row r="658" ht="12.75">
      <c r="I658" s="333"/>
    </row>
    <row r="659" ht="12.75">
      <c r="I659" s="333"/>
    </row>
    <row r="660" ht="12.75">
      <c r="I660" s="333"/>
    </row>
    <row r="661" ht="12.75">
      <c r="I661" s="333"/>
    </row>
    <row r="662" ht="12.75">
      <c r="I662" s="333"/>
    </row>
    <row r="663" ht="12.75">
      <c r="I663" s="333"/>
    </row>
    <row r="664" ht="12.75">
      <c r="I664" s="333"/>
    </row>
    <row r="665" ht="12.75">
      <c r="I665" s="333"/>
    </row>
    <row r="666" ht="12.75">
      <c r="I666" s="333"/>
    </row>
    <row r="667" ht="12.75">
      <c r="I667" s="333"/>
    </row>
    <row r="668" ht="12.75">
      <c r="I668" s="333"/>
    </row>
    <row r="669" ht="12.75">
      <c r="I669" s="333"/>
    </row>
    <row r="670" ht="12.75">
      <c r="I670" s="333"/>
    </row>
    <row r="671" ht="12.75">
      <c r="I671" s="333"/>
    </row>
    <row r="672" ht="12.75">
      <c r="I672" s="333"/>
    </row>
    <row r="673" ht="12.75">
      <c r="I673" s="333"/>
    </row>
    <row r="674" ht="12.75">
      <c r="I674" s="333"/>
    </row>
    <row r="675" ht="12.75">
      <c r="I675" s="333"/>
    </row>
    <row r="676" ht="12.75">
      <c r="I676" s="333"/>
    </row>
    <row r="677" ht="12.75">
      <c r="I677" s="333"/>
    </row>
    <row r="678" ht="12.75">
      <c r="I678" s="333"/>
    </row>
    <row r="679" ht="12.75">
      <c r="I679" s="333"/>
    </row>
    <row r="680" ht="12.75">
      <c r="I680" s="333"/>
    </row>
    <row r="681" ht="12.75">
      <c r="I681" s="333"/>
    </row>
    <row r="682" ht="12.75">
      <c r="I682" s="333"/>
    </row>
    <row r="683" ht="12.75">
      <c r="I683" s="333"/>
    </row>
    <row r="684" ht="12.75">
      <c r="I684" s="333"/>
    </row>
    <row r="685" ht="12.75">
      <c r="I685" s="333"/>
    </row>
    <row r="686" ht="12.75">
      <c r="I686" s="333"/>
    </row>
    <row r="687" ht="12.75">
      <c r="I687" s="333"/>
    </row>
    <row r="688" ht="12.75">
      <c r="I688" s="333"/>
    </row>
    <row r="689" ht="12.75">
      <c r="I689" s="333"/>
    </row>
    <row r="690" ht="12.75">
      <c r="I690" s="333"/>
    </row>
    <row r="691" ht="12.75">
      <c r="I691" s="333"/>
    </row>
    <row r="692" ht="12.75">
      <c r="I692" s="333"/>
    </row>
    <row r="693" ht="12.75">
      <c r="I693" s="333"/>
    </row>
    <row r="694" ht="12.75">
      <c r="I694" s="333"/>
    </row>
    <row r="695" ht="12.75">
      <c r="I695" s="333"/>
    </row>
    <row r="696" ht="12.75">
      <c r="I696" s="333"/>
    </row>
    <row r="697" ht="12.75">
      <c r="I697" s="333"/>
    </row>
    <row r="698" ht="12.75">
      <c r="I698" s="333"/>
    </row>
    <row r="699" ht="12.75">
      <c r="I699" s="333"/>
    </row>
    <row r="700" ht="12.75">
      <c r="I700" s="333"/>
    </row>
    <row r="701" ht="12.75">
      <c r="I701" s="333"/>
    </row>
    <row r="702" ht="12.75">
      <c r="I702" s="333"/>
    </row>
    <row r="703" ht="12.75">
      <c r="I703" s="333"/>
    </row>
    <row r="704" ht="12.75">
      <c r="I704" s="333"/>
    </row>
    <row r="705" ht="12.75">
      <c r="I705" s="333"/>
    </row>
    <row r="706" ht="12.75">
      <c r="I706" s="333"/>
    </row>
    <row r="707" ht="12.75">
      <c r="I707" s="333"/>
    </row>
    <row r="708" ht="12.75">
      <c r="I708" s="333"/>
    </row>
    <row r="709" ht="12.75">
      <c r="I709" s="333"/>
    </row>
    <row r="710" ht="12.75">
      <c r="I710" s="333"/>
    </row>
    <row r="711" ht="12.75">
      <c r="I711" s="333"/>
    </row>
    <row r="712" ht="12.75">
      <c r="I712" s="333"/>
    </row>
    <row r="713" ht="12.75">
      <c r="I713" s="333"/>
    </row>
    <row r="714" ht="12.75">
      <c r="I714" s="333"/>
    </row>
    <row r="715" ht="12.75">
      <c r="I715" s="333"/>
    </row>
    <row r="716" ht="12.75">
      <c r="I716" s="333"/>
    </row>
    <row r="717" ht="12.75">
      <c r="I717" s="333"/>
    </row>
    <row r="718" ht="12.75">
      <c r="I718" s="333"/>
    </row>
    <row r="719" ht="12.75">
      <c r="I719" s="333"/>
    </row>
    <row r="720" ht="12.75">
      <c r="I720" s="333"/>
    </row>
    <row r="721" ht="12.75">
      <c r="I721" s="333"/>
    </row>
    <row r="722" ht="12.75">
      <c r="I722" s="333"/>
    </row>
    <row r="723" ht="12.75">
      <c r="I723" s="333"/>
    </row>
    <row r="724" ht="12.75">
      <c r="I724" s="333"/>
    </row>
    <row r="725" ht="12.75">
      <c r="I725" s="333"/>
    </row>
    <row r="726" ht="12.75">
      <c r="I726" s="333"/>
    </row>
    <row r="727" ht="12.75">
      <c r="I727" s="333"/>
    </row>
    <row r="728" ht="12.75">
      <c r="I728" s="333"/>
    </row>
    <row r="729" ht="12.75">
      <c r="I729" s="333"/>
    </row>
    <row r="730" ht="12.75">
      <c r="I730" s="333"/>
    </row>
    <row r="731" ht="12.75">
      <c r="I731" s="333"/>
    </row>
    <row r="732" ht="12.75">
      <c r="I732" s="333"/>
    </row>
    <row r="733" ht="12.75">
      <c r="I733" s="333"/>
    </row>
    <row r="734" ht="12.75">
      <c r="I734" s="333"/>
    </row>
    <row r="735" ht="12.75">
      <c r="I735" s="333"/>
    </row>
    <row r="736" ht="12.75">
      <c r="I736" s="333"/>
    </row>
    <row r="737" ht="12.75">
      <c r="I737" s="333"/>
    </row>
    <row r="738" ht="12.75">
      <c r="I738" s="333"/>
    </row>
    <row r="739" ht="12.75">
      <c r="I739" s="333"/>
    </row>
    <row r="740" ht="12.75">
      <c r="I740" s="333"/>
    </row>
    <row r="741" ht="12.75">
      <c r="I741" s="333"/>
    </row>
    <row r="742" ht="12.75">
      <c r="I742" s="333"/>
    </row>
    <row r="743" ht="12.75">
      <c r="I743" s="333"/>
    </row>
    <row r="744" ht="12.75">
      <c r="I744" s="333"/>
    </row>
    <row r="745" ht="12.75">
      <c r="I745" s="333"/>
    </row>
    <row r="746" ht="12.75">
      <c r="I746" s="333"/>
    </row>
    <row r="747" ht="12.75">
      <c r="I747" s="333"/>
    </row>
    <row r="748" ht="12.75">
      <c r="I748" s="333"/>
    </row>
    <row r="749" ht="12.75">
      <c r="I749" s="333"/>
    </row>
    <row r="750" ht="12.75">
      <c r="I750" s="333"/>
    </row>
    <row r="751" ht="12.75">
      <c r="I751" s="333"/>
    </row>
    <row r="752" ht="12.75">
      <c r="I752" s="333"/>
    </row>
    <row r="753" ht="12.75">
      <c r="I753" s="333"/>
    </row>
    <row r="754" ht="12.75">
      <c r="I754" s="333"/>
    </row>
    <row r="755" ht="12.75">
      <c r="I755" s="333"/>
    </row>
    <row r="756" ht="12.75">
      <c r="I756" s="333"/>
    </row>
    <row r="757" ht="12.75">
      <c r="I757" s="333"/>
    </row>
    <row r="758" ht="12.75">
      <c r="I758" s="333"/>
    </row>
    <row r="759" ht="12.75">
      <c r="I759" s="333"/>
    </row>
    <row r="760" ht="12.75">
      <c r="I760" s="333"/>
    </row>
    <row r="761" ht="12.75">
      <c r="I761" s="333"/>
    </row>
    <row r="762" ht="12.75">
      <c r="I762" s="333"/>
    </row>
    <row r="763" ht="12.75">
      <c r="I763" s="333"/>
    </row>
    <row r="764" ht="12.75">
      <c r="I764" s="333"/>
    </row>
    <row r="765" ht="12.75">
      <c r="I765" s="333"/>
    </row>
    <row r="766" ht="12.75">
      <c r="I766" s="333"/>
    </row>
    <row r="767" ht="12.75">
      <c r="I767" s="333"/>
    </row>
    <row r="768" ht="12.75">
      <c r="I768" s="333"/>
    </row>
    <row r="769" ht="12.75">
      <c r="I769" s="333"/>
    </row>
    <row r="770" ht="12.75">
      <c r="I770" s="333"/>
    </row>
    <row r="771" ht="12.75">
      <c r="I771" s="333"/>
    </row>
    <row r="772" ht="12.75">
      <c r="I772" s="333"/>
    </row>
    <row r="773" ht="12.75">
      <c r="I773" s="33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6.421875" style="241" bestFit="1" customWidth="1"/>
    <col min="2" max="5" width="8.421875" style="241" bestFit="1" customWidth="1"/>
    <col min="6" max="6" width="7.140625" style="241" bestFit="1" customWidth="1"/>
    <col min="7" max="7" width="7.00390625" style="241" bestFit="1" customWidth="1"/>
    <col min="8" max="8" width="7.140625" style="241" bestFit="1" customWidth="1"/>
    <col min="9" max="9" width="6.8515625" style="241" bestFit="1" customWidth="1"/>
    <col min="10" max="10" width="10.421875" style="241" bestFit="1" customWidth="1"/>
    <col min="11" max="11" width="54.8515625" style="241" customWidth="1"/>
    <col min="12" max="14" width="9.421875" style="241" bestFit="1" customWidth="1"/>
    <col min="15" max="15" width="10.28125" style="241" customWidth="1"/>
    <col min="16" max="16" width="8.421875" style="241" customWidth="1"/>
    <col min="17" max="17" width="6.8515625" style="241" customWidth="1"/>
    <col min="18" max="18" width="8.28125" style="241" customWidth="1"/>
    <col min="19" max="19" width="6.8515625" style="241" bestFit="1" customWidth="1"/>
    <col min="20" max="16384" width="9.140625" style="241" customWidth="1"/>
  </cols>
  <sheetData>
    <row r="1" spans="1:19" ht="12.75">
      <c r="A1" s="1863" t="s">
        <v>1237</v>
      </c>
      <c r="B1" s="1863"/>
      <c r="C1" s="1863"/>
      <c r="D1" s="1863"/>
      <c r="E1" s="1863"/>
      <c r="F1" s="1863"/>
      <c r="G1" s="1863"/>
      <c r="H1" s="1863"/>
      <c r="I1" s="1863"/>
      <c r="J1" s="1863"/>
      <c r="K1" s="1863"/>
      <c r="L1" s="1863"/>
      <c r="M1" s="1863"/>
      <c r="N1" s="1863"/>
      <c r="O1" s="1863"/>
      <c r="P1" s="1863"/>
      <c r="Q1" s="1863"/>
      <c r="R1" s="1863"/>
      <c r="S1" s="1863"/>
    </row>
    <row r="2" spans="1:19" ht="15.75">
      <c r="A2" s="1864" t="s">
        <v>304</v>
      </c>
      <c r="B2" s="1864"/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  <c r="N2" s="1864"/>
      <c r="O2" s="1864"/>
      <c r="P2" s="1864"/>
      <c r="Q2" s="1864"/>
      <c r="R2" s="1864"/>
      <c r="S2" s="1864"/>
    </row>
    <row r="3" spans="1:19" ht="13.5" thickBot="1">
      <c r="A3" s="334"/>
      <c r="B3" s="334"/>
      <c r="C3" s="334"/>
      <c r="D3" s="334"/>
      <c r="E3" s="334"/>
      <c r="F3" s="334"/>
      <c r="G3" s="334"/>
      <c r="H3" s="1865" t="s">
        <v>88</v>
      </c>
      <c r="I3" s="1865"/>
      <c r="K3" s="334"/>
      <c r="L3" s="334"/>
      <c r="M3" s="334"/>
      <c r="N3" s="334"/>
      <c r="O3" s="334"/>
      <c r="P3" s="334"/>
      <c r="Q3" s="334"/>
      <c r="R3" s="1865" t="s">
        <v>88</v>
      </c>
      <c r="S3" s="1865"/>
    </row>
    <row r="4" spans="1:19" ht="13.5" customHeight="1" thickTop="1">
      <c r="A4" s="335"/>
      <c r="B4" s="296">
        <f>Deposits!B4</f>
        <v>2014</v>
      </c>
      <c r="C4" s="297">
        <f>Deposits!C4</f>
        <v>2014</v>
      </c>
      <c r="D4" s="298">
        <f>Deposits!D4</f>
        <v>2015</v>
      </c>
      <c r="E4" s="298">
        <f>Deposits!E4</f>
        <v>2015</v>
      </c>
      <c r="F4" s="1857" t="str">
        <f>Deposits!F4</f>
        <v>Changes during three months </v>
      </c>
      <c r="G4" s="1858"/>
      <c r="H4" s="1858"/>
      <c r="I4" s="1859"/>
      <c r="K4" s="335"/>
      <c r="L4" s="296">
        <f aca="true" t="shared" si="0" ref="L4:O5">B4</f>
        <v>2014</v>
      </c>
      <c r="M4" s="297">
        <f t="shared" si="0"/>
        <v>2014</v>
      </c>
      <c r="N4" s="298">
        <f t="shared" si="0"/>
        <v>2015</v>
      </c>
      <c r="O4" s="298">
        <f t="shared" si="0"/>
        <v>2015</v>
      </c>
      <c r="P4" s="1857" t="str">
        <f>F4</f>
        <v>Changes during three months </v>
      </c>
      <c r="Q4" s="1858"/>
      <c r="R4" s="1858"/>
      <c r="S4" s="1859"/>
    </row>
    <row r="5" spans="1:19" ht="12.75">
      <c r="A5" s="336" t="s">
        <v>196</v>
      </c>
      <c r="B5" s="300" t="str">
        <f>Deposits!B5</f>
        <v>Jul </v>
      </c>
      <c r="C5" s="300" t="str">
        <f>Deposits!C5</f>
        <v>Oct</v>
      </c>
      <c r="D5" s="301" t="str">
        <f>Deposits!D5</f>
        <v>Jul (p)</v>
      </c>
      <c r="E5" s="301" t="str">
        <f>Deposits!E5</f>
        <v>Oct(e)</v>
      </c>
      <c r="F5" s="1860" t="str">
        <f>Deposits!F5</f>
        <v>2014/15</v>
      </c>
      <c r="G5" s="1861"/>
      <c r="H5" s="1860" t="str">
        <f>Deposits!H5</f>
        <v>2015/16</v>
      </c>
      <c r="I5" s="1862"/>
      <c r="K5" s="336" t="s">
        <v>196</v>
      </c>
      <c r="L5" s="300" t="str">
        <f t="shared" si="0"/>
        <v>Jul </v>
      </c>
      <c r="M5" s="300" t="str">
        <f t="shared" si="0"/>
        <v>Oct</v>
      </c>
      <c r="N5" s="301" t="str">
        <f t="shared" si="0"/>
        <v>Jul (p)</v>
      </c>
      <c r="O5" s="301" t="str">
        <f t="shared" si="0"/>
        <v>Oct(e)</v>
      </c>
      <c r="P5" s="1860" t="str">
        <f>F5</f>
        <v>2014/15</v>
      </c>
      <c r="Q5" s="1861"/>
      <c r="R5" s="1860" t="str">
        <f>H5</f>
        <v>2015/16</v>
      </c>
      <c r="S5" s="1862"/>
    </row>
    <row r="6" spans="1:19" ht="12.75">
      <c r="A6" s="337"/>
      <c r="B6" s="338"/>
      <c r="C6" s="339"/>
      <c r="D6" s="339"/>
      <c r="E6" s="339"/>
      <c r="F6" s="339" t="s">
        <v>18</v>
      </c>
      <c r="G6" s="339" t="s">
        <v>305</v>
      </c>
      <c r="H6" s="339" t="s">
        <v>18</v>
      </c>
      <c r="I6" s="340" t="s">
        <v>305</v>
      </c>
      <c r="K6" s="337"/>
      <c r="L6" s="338"/>
      <c r="M6" s="339"/>
      <c r="N6" s="339"/>
      <c r="O6" s="339"/>
      <c r="P6" s="339" t="s">
        <v>18</v>
      </c>
      <c r="Q6" s="339" t="s">
        <v>305</v>
      </c>
      <c r="R6" s="339" t="s">
        <v>18</v>
      </c>
      <c r="S6" s="340" t="s">
        <v>305</v>
      </c>
    </row>
    <row r="7" spans="1:19" s="334" customFormat="1" ht="12.75">
      <c r="A7" s="341" t="s">
        <v>306</v>
      </c>
      <c r="B7" s="342">
        <v>50909.84338522675</v>
      </c>
      <c r="C7" s="343">
        <v>53620.382997549845</v>
      </c>
      <c r="D7" s="343">
        <v>65159.77609384413</v>
      </c>
      <c r="E7" s="343">
        <v>64297.39093238254</v>
      </c>
      <c r="F7" s="343">
        <v>2710.5396123230967</v>
      </c>
      <c r="G7" s="343">
        <v>5.324195542722203</v>
      </c>
      <c r="H7" s="343">
        <v>-862.3851614615851</v>
      </c>
      <c r="I7" s="344">
        <v>-1.3234931320506143</v>
      </c>
      <c r="J7" s="327"/>
      <c r="K7" s="341" t="s">
        <v>307</v>
      </c>
      <c r="L7" s="345">
        <v>22381.9792591197</v>
      </c>
      <c r="M7" s="346">
        <v>22330.689292775</v>
      </c>
      <c r="N7" s="346">
        <v>23002.465491631418</v>
      </c>
      <c r="O7" s="346">
        <v>22909.380132736198</v>
      </c>
      <c r="P7" s="346">
        <v>-51.28996634469877</v>
      </c>
      <c r="Q7" s="346">
        <v>-0.22915742057888067</v>
      </c>
      <c r="R7" s="346">
        <v>-93.08535889521954</v>
      </c>
      <c r="S7" s="347">
        <v>-0.40467557240368496</v>
      </c>
    </row>
    <row r="8" spans="1:19" s="172" customFormat="1" ht="12.75">
      <c r="A8" s="348" t="s">
        <v>308</v>
      </c>
      <c r="B8" s="349">
        <v>6686.876255879998</v>
      </c>
      <c r="C8" s="350">
        <v>6633.8304842399975</v>
      </c>
      <c r="D8" s="350">
        <v>7998.323793673232</v>
      </c>
      <c r="E8" s="350">
        <v>8172.243755852</v>
      </c>
      <c r="F8" s="351">
        <v>-53.04577164000057</v>
      </c>
      <c r="G8" s="351">
        <v>-0.7932817897348649</v>
      </c>
      <c r="H8" s="351">
        <v>173.9199621787675</v>
      </c>
      <c r="I8" s="352">
        <v>2.174455131665715</v>
      </c>
      <c r="J8" s="290"/>
      <c r="K8" s="348" t="s">
        <v>309</v>
      </c>
      <c r="L8" s="353">
        <v>12500.041175756698</v>
      </c>
      <c r="M8" s="354">
        <v>12389.732849469998</v>
      </c>
      <c r="N8" s="354">
        <v>14342.269260266698</v>
      </c>
      <c r="O8" s="354">
        <v>14596.922815896702</v>
      </c>
      <c r="P8" s="355">
        <v>-110.30832628670032</v>
      </c>
      <c r="Q8" s="355">
        <v>-0.8824637034047428</v>
      </c>
      <c r="R8" s="355">
        <v>254.65355563000412</v>
      </c>
      <c r="S8" s="356">
        <v>1.775545773188676</v>
      </c>
    </row>
    <row r="9" spans="1:19" s="172" customFormat="1" ht="12.75">
      <c r="A9" s="348" t="s">
        <v>310</v>
      </c>
      <c r="B9" s="357">
        <v>3207.8566312049998</v>
      </c>
      <c r="C9" s="351">
        <v>3306.84425591</v>
      </c>
      <c r="D9" s="351">
        <v>3479.861155805159</v>
      </c>
      <c r="E9" s="351">
        <v>3529.8086142849997</v>
      </c>
      <c r="F9" s="357">
        <v>98.98762470500014</v>
      </c>
      <c r="G9" s="351">
        <v>3.0857870561321317</v>
      </c>
      <c r="H9" s="351">
        <v>49.94745847984086</v>
      </c>
      <c r="I9" s="352">
        <v>1.4353290618080474</v>
      </c>
      <c r="K9" s="348" t="s">
        <v>311</v>
      </c>
      <c r="L9" s="358">
        <v>53.789542870000005</v>
      </c>
      <c r="M9" s="355">
        <v>38.98529955</v>
      </c>
      <c r="N9" s="355">
        <v>44.92072345</v>
      </c>
      <c r="O9" s="355">
        <v>32.45238852</v>
      </c>
      <c r="P9" s="358">
        <v>-14.804243320000005</v>
      </c>
      <c r="Q9" s="355">
        <v>-27.522530458716282</v>
      </c>
      <c r="R9" s="355">
        <v>-12.468334929999997</v>
      </c>
      <c r="S9" s="356">
        <v>-27.756309276448217</v>
      </c>
    </row>
    <row r="10" spans="1:19" s="172" customFormat="1" ht="12.75">
      <c r="A10" s="348" t="s">
        <v>312</v>
      </c>
      <c r="B10" s="357">
        <v>15442.179896470003</v>
      </c>
      <c r="C10" s="351">
        <v>16585.314095597798</v>
      </c>
      <c r="D10" s="351">
        <v>20730.12233032415</v>
      </c>
      <c r="E10" s="351">
        <v>22967.040749143445</v>
      </c>
      <c r="F10" s="357">
        <v>1143.134199127795</v>
      </c>
      <c r="G10" s="351">
        <v>7.402673759739771</v>
      </c>
      <c r="H10" s="351">
        <v>2236.9184188192958</v>
      </c>
      <c r="I10" s="352">
        <v>10.790666756206827</v>
      </c>
      <c r="K10" s="348" t="s">
        <v>313</v>
      </c>
      <c r="L10" s="358">
        <v>6799.226489263001</v>
      </c>
      <c r="M10" s="355">
        <v>8034.951126215001</v>
      </c>
      <c r="N10" s="355">
        <v>6466.227867574001</v>
      </c>
      <c r="O10" s="355">
        <v>6593.654952438001</v>
      </c>
      <c r="P10" s="358">
        <v>1235.7246369519999</v>
      </c>
      <c r="Q10" s="355">
        <v>18.17448850841187</v>
      </c>
      <c r="R10" s="355">
        <v>127.42708486399988</v>
      </c>
      <c r="S10" s="356">
        <v>1.9706556507698199</v>
      </c>
    </row>
    <row r="11" spans="1:19" s="172" customFormat="1" ht="12.75">
      <c r="A11" s="348" t="s">
        <v>314</v>
      </c>
      <c r="B11" s="357">
        <v>5791.252341764999</v>
      </c>
      <c r="C11" s="351">
        <v>654.4853580799999</v>
      </c>
      <c r="D11" s="351">
        <v>1769.28074207</v>
      </c>
      <c r="E11" s="351">
        <v>3001.5474908300007</v>
      </c>
      <c r="F11" s="357">
        <v>-5136.766983684999</v>
      </c>
      <c r="G11" s="351">
        <v>-88.69872491378035</v>
      </c>
      <c r="H11" s="351">
        <v>1232.2667487600006</v>
      </c>
      <c r="I11" s="352">
        <v>69.64789247173341</v>
      </c>
      <c r="K11" s="348" t="s">
        <v>315</v>
      </c>
      <c r="L11" s="359">
        <v>3028.9220512300003</v>
      </c>
      <c r="M11" s="360">
        <v>1867.0200175400005</v>
      </c>
      <c r="N11" s="360">
        <v>2149.04764034072</v>
      </c>
      <c r="O11" s="360">
        <v>1686.3499758815</v>
      </c>
      <c r="P11" s="355">
        <v>-1161.9020336899998</v>
      </c>
      <c r="Q11" s="355">
        <v>-38.360248763026725</v>
      </c>
      <c r="R11" s="355">
        <v>-462.69766445922005</v>
      </c>
      <c r="S11" s="356">
        <v>-21.53035864695218</v>
      </c>
    </row>
    <row r="12" spans="1:19" s="172" customFormat="1" ht="12.75">
      <c r="A12" s="348" t="s">
        <v>316</v>
      </c>
      <c r="B12" s="361">
        <v>19781.678259906756</v>
      </c>
      <c r="C12" s="362">
        <v>26439.90880372205</v>
      </c>
      <c r="D12" s="362">
        <v>31182.18807197159</v>
      </c>
      <c r="E12" s="362">
        <v>26626.750322272102</v>
      </c>
      <c r="F12" s="351">
        <v>6658.230543815294</v>
      </c>
      <c r="G12" s="351">
        <v>33.6585726263181</v>
      </c>
      <c r="H12" s="351">
        <v>-4555.437749699486</v>
      </c>
      <c r="I12" s="352">
        <v>-14.609102283602043</v>
      </c>
      <c r="K12" s="341" t="s">
        <v>317</v>
      </c>
      <c r="L12" s="345">
        <v>47291.67585999333</v>
      </c>
      <c r="M12" s="346">
        <v>50129.056046784324</v>
      </c>
      <c r="N12" s="346">
        <v>60042.01386870157</v>
      </c>
      <c r="O12" s="346">
        <v>65332.937066648694</v>
      </c>
      <c r="P12" s="346">
        <v>2837.3801867909933</v>
      </c>
      <c r="Q12" s="346">
        <v>5.9997454841546265</v>
      </c>
      <c r="R12" s="346">
        <v>5290.923197947122</v>
      </c>
      <c r="S12" s="347">
        <v>8.812034868645787</v>
      </c>
    </row>
    <row r="13" spans="1:19" s="334" customFormat="1" ht="12.75">
      <c r="A13" s="341" t="s">
        <v>318</v>
      </c>
      <c r="B13" s="342">
        <v>3587.9108865739513</v>
      </c>
      <c r="C13" s="343">
        <v>3523.284413372001</v>
      </c>
      <c r="D13" s="343">
        <v>3526.16618513</v>
      </c>
      <c r="E13" s="343">
        <v>3743.1224713899996</v>
      </c>
      <c r="F13" s="343">
        <v>-64.62647320195038</v>
      </c>
      <c r="G13" s="343">
        <v>-1.8012284932656546</v>
      </c>
      <c r="H13" s="343">
        <v>216.95628625999962</v>
      </c>
      <c r="I13" s="344">
        <v>6.152752731136552</v>
      </c>
      <c r="K13" s="348" t="s">
        <v>319</v>
      </c>
      <c r="L13" s="353">
        <v>9033.107553747499</v>
      </c>
      <c r="M13" s="354">
        <v>9344.6449208375</v>
      </c>
      <c r="N13" s="354">
        <v>10938.141335183493</v>
      </c>
      <c r="O13" s="354">
        <v>12080.446389582</v>
      </c>
      <c r="P13" s="355">
        <v>311.53736709000077</v>
      </c>
      <c r="Q13" s="355">
        <v>3.448839341680987</v>
      </c>
      <c r="R13" s="355">
        <v>1142.3050543985082</v>
      </c>
      <c r="S13" s="356">
        <v>10.44331956768728</v>
      </c>
    </row>
    <row r="14" spans="1:19" s="172" customFormat="1" ht="12.75">
      <c r="A14" s="348" t="s">
        <v>320</v>
      </c>
      <c r="B14" s="349">
        <v>1109.246546085001</v>
      </c>
      <c r="C14" s="350">
        <v>1114.6130990500008</v>
      </c>
      <c r="D14" s="350">
        <v>1064.9545842500002</v>
      </c>
      <c r="E14" s="350">
        <v>1250.61744638</v>
      </c>
      <c r="F14" s="351">
        <v>5.366552964999755</v>
      </c>
      <c r="G14" s="351">
        <v>0.48380163850323304</v>
      </c>
      <c r="H14" s="351">
        <v>185.6628621299999</v>
      </c>
      <c r="I14" s="352">
        <v>17.43387604277547</v>
      </c>
      <c r="K14" s="348" t="s">
        <v>321</v>
      </c>
      <c r="L14" s="358">
        <v>5518.7037887878</v>
      </c>
      <c r="M14" s="355">
        <v>5502.7200724278</v>
      </c>
      <c r="N14" s="355">
        <v>6241.116634909785</v>
      </c>
      <c r="O14" s="355">
        <v>6733.071095815201</v>
      </c>
      <c r="P14" s="358">
        <v>-15.983716359999562</v>
      </c>
      <c r="Q14" s="355">
        <v>-0.2896280897060147</v>
      </c>
      <c r="R14" s="355">
        <v>491.95446090541645</v>
      </c>
      <c r="S14" s="356">
        <v>7.882475039060501</v>
      </c>
    </row>
    <row r="15" spans="1:19" s="172" customFormat="1" ht="12.75">
      <c r="A15" s="348" t="s">
        <v>322</v>
      </c>
      <c r="B15" s="357">
        <v>500.08196992</v>
      </c>
      <c r="C15" s="351">
        <v>612.9210986</v>
      </c>
      <c r="D15" s="351">
        <v>796.0430835399999</v>
      </c>
      <c r="E15" s="351">
        <v>794.4792401499999</v>
      </c>
      <c r="F15" s="357">
        <v>112.83912868000004</v>
      </c>
      <c r="G15" s="351">
        <v>22.564126576699284</v>
      </c>
      <c r="H15" s="351">
        <v>-1.5638433899999882</v>
      </c>
      <c r="I15" s="352">
        <v>-0.19645210445715877</v>
      </c>
      <c r="K15" s="348" t="s">
        <v>323</v>
      </c>
      <c r="L15" s="358">
        <v>0</v>
      </c>
      <c r="M15" s="355">
        <v>0</v>
      </c>
      <c r="N15" s="355">
        <v>0</v>
      </c>
      <c r="O15" s="355">
        <v>0</v>
      </c>
      <c r="P15" s="363">
        <v>0</v>
      </c>
      <c r="Q15" s="364"/>
      <c r="R15" s="364">
        <v>0</v>
      </c>
      <c r="S15" s="365"/>
    </row>
    <row r="16" spans="1:19" s="172" customFormat="1" ht="12.75">
      <c r="A16" s="348" t="s">
        <v>324</v>
      </c>
      <c r="B16" s="357">
        <v>296.53626492999996</v>
      </c>
      <c r="C16" s="351">
        <v>266.98579180999997</v>
      </c>
      <c r="D16" s="351">
        <v>241.57251959</v>
      </c>
      <c r="E16" s="351">
        <v>274.4652305899999</v>
      </c>
      <c r="F16" s="357">
        <v>-29.550473119999992</v>
      </c>
      <c r="G16" s="351">
        <v>-9.965213909663174</v>
      </c>
      <c r="H16" s="351">
        <v>32.892710999999906</v>
      </c>
      <c r="I16" s="352">
        <v>13.616081438329921</v>
      </c>
      <c r="K16" s="348" t="s">
        <v>325</v>
      </c>
      <c r="L16" s="358">
        <v>0</v>
      </c>
      <c r="M16" s="355">
        <v>0</v>
      </c>
      <c r="N16" s="355">
        <v>0</v>
      </c>
      <c r="O16" s="355">
        <v>0</v>
      </c>
      <c r="P16" s="363">
        <v>0</v>
      </c>
      <c r="Q16" s="364"/>
      <c r="R16" s="364">
        <v>0</v>
      </c>
      <c r="S16" s="365"/>
    </row>
    <row r="17" spans="1:19" s="172" customFormat="1" ht="12.75">
      <c r="A17" s="348" t="s">
        <v>326</v>
      </c>
      <c r="B17" s="357">
        <v>0.4576</v>
      </c>
      <c r="C17" s="351">
        <v>0.1224</v>
      </c>
      <c r="D17" s="351">
        <v>11.854953219999999</v>
      </c>
      <c r="E17" s="351">
        <v>13.583069590000001</v>
      </c>
      <c r="F17" s="357">
        <v>-0.3352</v>
      </c>
      <c r="G17" s="351">
        <v>-73.25174825174825</v>
      </c>
      <c r="H17" s="351">
        <v>1.7281163700000022</v>
      </c>
      <c r="I17" s="352">
        <v>14.577167348788597</v>
      </c>
      <c r="J17" s="290"/>
      <c r="K17" s="348" t="s">
        <v>327</v>
      </c>
      <c r="L17" s="358">
        <v>22866.757006658027</v>
      </c>
      <c r="M17" s="355">
        <v>24974.309876609022</v>
      </c>
      <c r="N17" s="355">
        <v>31477.382981504998</v>
      </c>
      <c r="O17" s="355">
        <v>34031.277190773995</v>
      </c>
      <c r="P17" s="358">
        <v>2107.552869950996</v>
      </c>
      <c r="Q17" s="366">
        <v>9.216667100355979</v>
      </c>
      <c r="R17" s="366">
        <v>2553.8942092689977</v>
      </c>
      <c r="S17" s="367">
        <v>8.113426109056068</v>
      </c>
    </row>
    <row r="18" spans="1:19" s="172" customFormat="1" ht="12.75">
      <c r="A18" s="348" t="s">
        <v>328</v>
      </c>
      <c r="B18" s="357">
        <v>5.009313099999999</v>
      </c>
      <c r="C18" s="351">
        <v>5.129544169999999</v>
      </c>
      <c r="D18" s="351">
        <v>16.02626883</v>
      </c>
      <c r="E18" s="351">
        <v>17.512881379999996</v>
      </c>
      <c r="F18" s="357">
        <v>0.12023107</v>
      </c>
      <c r="G18" s="351">
        <v>2.400150831059053</v>
      </c>
      <c r="H18" s="351">
        <v>1.4866125499999967</v>
      </c>
      <c r="I18" s="352">
        <v>9.276098920898962</v>
      </c>
      <c r="K18" s="348" t="s">
        <v>329</v>
      </c>
      <c r="L18" s="358">
        <v>2598.2843517300007</v>
      </c>
      <c r="M18" s="355">
        <v>2988.2408063200005</v>
      </c>
      <c r="N18" s="355">
        <v>3063.0504860332953</v>
      </c>
      <c r="O18" s="355">
        <v>3438.9713863474994</v>
      </c>
      <c r="P18" s="358">
        <v>389.9564545899998</v>
      </c>
      <c r="Q18" s="366">
        <v>15.008228577074611</v>
      </c>
      <c r="R18" s="366">
        <v>375.9209003142041</v>
      </c>
      <c r="S18" s="367">
        <v>12.272762137885241</v>
      </c>
    </row>
    <row r="19" spans="1:19" s="172" customFormat="1" ht="12.75">
      <c r="A19" s="348" t="s">
        <v>330</v>
      </c>
      <c r="B19" s="357">
        <v>818.1741856600001</v>
      </c>
      <c r="C19" s="351">
        <v>614.2265580000001</v>
      </c>
      <c r="D19" s="351">
        <v>517.13052966</v>
      </c>
      <c r="E19" s="351">
        <v>501.39639696</v>
      </c>
      <c r="F19" s="357">
        <v>-203.94762766000008</v>
      </c>
      <c r="G19" s="351">
        <v>-24.927164806046864</v>
      </c>
      <c r="H19" s="351">
        <v>-15.734132699999975</v>
      </c>
      <c r="I19" s="352">
        <v>-3.042584376200872</v>
      </c>
      <c r="K19" s="348" t="s">
        <v>331</v>
      </c>
      <c r="L19" s="359">
        <v>7274.823159070001</v>
      </c>
      <c r="M19" s="360">
        <v>7319.140370590002</v>
      </c>
      <c r="N19" s="360">
        <v>8322.322431069999</v>
      </c>
      <c r="O19" s="360">
        <v>9049.171004130001</v>
      </c>
      <c r="P19" s="355">
        <v>44.317211520001365</v>
      </c>
      <c r="Q19" s="366">
        <v>0.6091861004861429</v>
      </c>
      <c r="R19" s="366">
        <v>726.8485730600023</v>
      </c>
      <c r="S19" s="367">
        <v>8.733722816919887</v>
      </c>
    </row>
    <row r="20" spans="1:19" s="172" customFormat="1" ht="12.75">
      <c r="A20" s="348" t="s">
        <v>332</v>
      </c>
      <c r="B20" s="361">
        <v>858.4050068789501</v>
      </c>
      <c r="C20" s="362">
        <v>909.2859217420001</v>
      </c>
      <c r="D20" s="362">
        <v>878.58424604</v>
      </c>
      <c r="E20" s="362">
        <v>891.06820634</v>
      </c>
      <c r="F20" s="351">
        <v>50.880914863050066</v>
      </c>
      <c r="G20" s="351">
        <v>5.9273786214326165</v>
      </c>
      <c r="H20" s="351">
        <v>12.483960299999922</v>
      </c>
      <c r="I20" s="352">
        <v>1.4209178409774894</v>
      </c>
      <c r="J20" s="290"/>
      <c r="K20" s="341" t="s">
        <v>333</v>
      </c>
      <c r="L20" s="345">
        <v>244239.8243797957</v>
      </c>
      <c r="M20" s="346">
        <v>266991.42290428956</v>
      </c>
      <c r="N20" s="346">
        <v>297464.8425950582</v>
      </c>
      <c r="O20" s="346">
        <v>303973.3123258206</v>
      </c>
      <c r="P20" s="346">
        <v>22751.598524493864</v>
      </c>
      <c r="Q20" s="368">
        <v>9.31526976907536</v>
      </c>
      <c r="R20" s="368">
        <v>6508.469730762416</v>
      </c>
      <c r="S20" s="369">
        <v>2.187979484897467</v>
      </c>
    </row>
    <row r="21" spans="1:19" s="334" customFormat="1" ht="12.75">
      <c r="A21" s="341" t="s">
        <v>334</v>
      </c>
      <c r="B21" s="342">
        <v>222679.3593088955</v>
      </c>
      <c r="C21" s="343">
        <v>242631.10588627378</v>
      </c>
      <c r="D21" s="343">
        <v>255565.55740765922</v>
      </c>
      <c r="E21" s="343">
        <v>259953.99385499468</v>
      </c>
      <c r="F21" s="343">
        <v>19951.746577378275</v>
      </c>
      <c r="G21" s="343">
        <v>8.959854491812907</v>
      </c>
      <c r="H21" s="343">
        <v>4388.436447335465</v>
      </c>
      <c r="I21" s="344">
        <v>1.7171470568451277</v>
      </c>
      <c r="J21" s="327"/>
      <c r="K21" s="348" t="s">
        <v>335</v>
      </c>
      <c r="L21" s="353">
        <v>57395.93432424599</v>
      </c>
      <c r="M21" s="354">
        <v>63088.26119621732</v>
      </c>
      <c r="N21" s="354">
        <v>66556.96564459868</v>
      </c>
      <c r="O21" s="354">
        <v>65122.613909299245</v>
      </c>
      <c r="P21" s="355">
        <v>5692.326871971331</v>
      </c>
      <c r="Q21" s="366">
        <v>9.917648242842</v>
      </c>
      <c r="R21" s="366">
        <v>-1434.3517352994313</v>
      </c>
      <c r="S21" s="367">
        <v>-2.1550738099428877</v>
      </c>
    </row>
    <row r="22" spans="1:19" s="172" customFormat="1" ht="12.75">
      <c r="A22" s="348" t="s">
        <v>336</v>
      </c>
      <c r="B22" s="349">
        <v>41324.93941762301</v>
      </c>
      <c r="C22" s="350">
        <v>43072.4935654625</v>
      </c>
      <c r="D22" s="350">
        <v>49144.7073363505</v>
      </c>
      <c r="E22" s="350">
        <v>47710.54316827901</v>
      </c>
      <c r="F22" s="351">
        <v>1747.554147839488</v>
      </c>
      <c r="G22" s="351">
        <v>4.228812364802267</v>
      </c>
      <c r="H22" s="351">
        <v>-1434.1641680714893</v>
      </c>
      <c r="I22" s="352">
        <v>-2.918247448816715</v>
      </c>
      <c r="J22" s="290"/>
      <c r="K22" s="348" t="s">
        <v>337</v>
      </c>
      <c r="L22" s="358">
        <v>41644.00051949662</v>
      </c>
      <c r="M22" s="355">
        <v>43666.04258484711</v>
      </c>
      <c r="N22" s="355">
        <v>48139.0792284881</v>
      </c>
      <c r="O22" s="355">
        <v>47880.77667326816</v>
      </c>
      <c r="P22" s="358">
        <v>2022.0420653504916</v>
      </c>
      <c r="Q22" s="366">
        <v>4.85554231132003</v>
      </c>
      <c r="R22" s="366">
        <v>-258.3025552199397</v>
      </c>
      <c r="S22" s="367">
        <v>-0.5365756041862128</v>
      </c>
    </row>
    <row r="23" spans="1:19" s="172" customFormat="1" ht="12.75">
      <c r="A23" s="348" t="s">
        <v>338</v>
      </c>
      <c r="B23" s="357">
        <v>11307.456106658003</v>
      </c>
      <c r="C23" s="351">
        <v>12583.174673473999</v>
      </c>
      <c r="D23" s="351">
        <v>14607.971609179998</v>
      </c>
      <c r="E23" s="351">
        <v>15565.112306059995</v>
      </c>
      <c r="F23" s="357">
        <v>1275.7185668159964</v>
      </c>
      <c r="G23" s="351">
        <v>11.282100543064093</v>
      </c>
      <c r="H23" s="351">
        <v>957.1406968799965</v>
      </c>
      <c r="I23" s="352">
        <v>6.552180703024549</v>
      </c>
      <c r="K23" s="348" t="s">
        <v>339</v>
      </c>
      <c r="L23" s="358">
        <v>17874.016371721</v>
      </c>
      <c r="M23" s="355">
        <v>23525.019091899485</v>
      </c>
      <c r="N23" s="355">
        <v>26139.835300735725</v>
      </c>
      <c r="O23" s="355">
        <v>30606.61529491572</v>
      </c>
      <c r="P23" s="358">
        <v>5651.002720178483</v>
      </c>
      <c r="Q23" s="366">
        <v>31.61574098767806</v>
      </c>
      <c r="R23" s="366">
        <v>4466.779994179993</v>
      </c>
      <c r="S23" s="367">
        <v>17.088018890670945</v>
      </c>
    </row>
    <row r="24" spans="1:19" s="172" customFormat="1" ht="12.75">
      <c r="A24" s="348" t="s">
        <v>340</v>
      </c>
      <c r="B24" s="357">
        <v>10020.960872068636</v>
      </c>
      <c r="C24" s="351">
        <v>9651.974884517902</v>
      </c>
      <c r="D24" s="351">
        <v>9952.86956710395</v>
      </c>
      <c r="E24" s="351">
        <v>10845.970318913947</v>
      </c>
      <c r="F24" s="357">
        <v>-368.9859875507336</v>
      </c>
      <c r="G24" s="351">
        <v>-3.682141785217484</v>
      </c>
      <c r="H24" s="351">
        <v>893.1007518099977</v>
      </c>
      <c r="I24" s="370">
        <v>8.973299065044102</v>
      </c>
      <c r="K24" s="348" t="s">
        <v>341</v>
      </c>
      <c r="L24" s="358">
        <v>95943.01699015798</v>
      </c>
      <c r="M24" s="355">
        <v>101682.07196580152</v>
      </c>
      <c r="N24" s="355">
        <v>119664.8019044213</v>
      </c>
      <c r="O24" s="355">
        <v>121239.8014438351</v>
      </c>
      <c r="P24" s="358">
        <v>5739.054975643536</v>
      </c>
      <c r="Q24" s="366">
        <v>5.9817328615299425</v>
      </c>
      <c r="R24" s="366">
        <v>1574.999539413795</v>
      </c>
      <c r="S24" s="367">
        <v>1.3161761139017127</v>
      </c>
    </row>
    <row r="25" spans="1:19" s="172" customFormat="1" ht="12.75">
      <c r="A25" s="348" t="s">
        <v>342</v>
      </c>
      <c r="B25" s="357">
        <v>5925.236432443638</v>
      </c>
      <c r="C25" s="351">
        <v>5465.966604277901</v>
      </c>
      <c r="D25" s="351">
        <v>5640.701975473947</v>
      </c>
      <c r="E25" s="351">
        <v>6863.033645273947</v>
      </c>
      <c r="F25" s="357">
        <v>-459.2698281657367</v>
      </c>
      <c r="G25" s="351">
        <v>-7.751080204175556</v>
      </c>
      <c r="H25" s="351">
        <v>1222.3316697999999</v>
      </c>
      <c r="I25" s="352">
        <v>21.66985022635053</v>
      </c>
      <c r="K25" s="348" t="s">
        <v>343</v>
      </c>
      <c r="L25" s="358">
        <v>30101.9835634031</v>
      </c>
      <c r="M25" s="355">
        <v>33554.8549162841</v>
      </c>
      <c r="N25" s="355">
        <v>35801.55782196435</v>
      </c>
      <c r="O25" s="355">
        <v>37960.38830751236</v>
      </c>
      <c r="P25" s="358">
        <v>3452.8713528810003</v>
      </c>
      <c r="Q25" s="366">
        <v>11.470577497354281</v>
      </c>
      <c r="R25" s="366">
        <v>2158.830485548009</v>
      </c>
      <c r="S25" s="367">
        <v>6.0299903604294025</v>
      </c>
    </row>
    <row r="26" spans="1:19" s="172" customFormat="1" ht="12.75">
      <c r="A26" s="348" t="s">
        <v>344</v>
      </c>
      <c r="B26" s="357">
        <v>4095.7244396249994</v>
      </c>
      <c r="C26" s="351">
        <v>4186.00828024</v>
      </c>
      <c r="D26" s="351">
        <v>4312.167591630001</v>
      </c>
      <c r="E26" s="351">
        <v>3982.936673640001</v>
      </c>
      <c r="F26" s="357">
        <v>90.28384061500083</v>
      </c>
      <c r="G26" s="351">
        <v>2.2043436257949796</v>
      </c>
      <c r="H26" s="351">
        <v>-329.23091798999985</v>
      </c>
      <c r="I26" s="352">
        <v>-7.6349286291433405</v>
      </c>
      <c r="K26" s="348" t="s">
        <v>345</v>
      </c>
      <c r="L26" s="359">
        <v>1280.872610771</v>
      </c>
      <c r="M26" s="360">
        <v>1475.1731492400002</v>
      </c>
      <c r="N26" s="360">
        <v>1162.6026948499998</v>
      </c>
      <c r="O26" s="360">
        <v>1163.11669699</v>
      </c>
      <c r="P26" s="355">
        <v>194.30053846900023</v>
      </c>
      <c r="Q26" s="366">
        <v>15.169388183891625</v>
      </c>
      <c r="R26" s="366">
        <v>0.5140021400002297</v>
      </c>
      <c r="S26" s="367">
        <v>0.04421133223560494</v>
      </c>
    </row>
    <row r="27" spans="1:19" s="172" customFormat="1" ht="12.75">
      <c r="A27" s="348" t="s">
        <v>346</v>
      </c>
      <c r="B27" s="357">
        <v>1117.4021679950006</v>
      </c>
      <c r="C27" s="351">
        <v>1825.8281911200006</v>
      </c>
      <c r="D27" s="351">
        <v>1277.4018440000004</v>
      </c>
      <c r="E27" s="351">
        <v>436.1962326760002</v>
      </c>
      <c r="F27" s="357">
        <v>708.426023125</v>
      </c>
      <c r="G27" s="351">
        <v>63.39937789776775</v>
      </c>
      <c r="H27" s="351">
        <v>-841.2056113240003</v>
      </c>
      <c r="I27" s="352">
        <v>-65.85285713146348</v>
      </c>
      <c r="K27" s="341" t="s">
        <v>347</v>
      </c>
      <c r="L27" s="345">
        <v>90656.92182198001</v>
      </c>
      <c r="M27" s="346">
        <v>93325.32408157323</v>
      </c>
      <c r="N27" s="346">
        <v>107252.81507546373</v>
      </c>
      <c r="O27" s="346">
        <v>113935.82544153999</v>
      </c>
      <c r="P27" s="346">
        <v>2668.4022595932183</v>
      </c>
      <c r="Q27" s="368">
        <v>2.9434070846052673</v>
      </c>
      <c r="R27" s="368">
        <v>6683.010366076254</v>
      </c>
      <c r="S27" s="369">
        <v>6.231081544455544</v>
      </c>
    </row>
    <row r="28" spans="1:19" s="172" customFormat="1" ht="12.75">
      <c r="A28" s="348" t="s">
        <v>348</v>
      </c>
      <c r="B28" s="357">
        <v>5965.848269225006</v>
      </c>
      <c r="C28" s="351">
        <v>5616.028083006799</v>
      </c>
      <c r="D28" s="351">
        <v>5944.705740249078</v>
      </c>
      <c r="E28" s="351">
        <v>6053.817260162001</v>
      </c>
      <c r="F28" s="357">
        <v>-349.8201862182077</v>
      </c>
      <c r="G28" s="351">
        <v>-5.863712424983465</v>
      </c>
      <c r="H28" s="351">
        <v>109.11151991292263</v>
      </c>
      <c r="I28" s="352">
        <v>1.8354402165640407</v>
      </c>
      <c r="K28" s="348" t="s">
        <v>349</v>
      </c>
      <c r="L28" s="353">
        <v>159.51203882000001</v>
      </c>
      <c r="M28" s="354">
        <v>227.81943515</v>
      </c>
      <c r="N28" s="354">
        <v>2160.39919307</v>
      </c>
      <c r="O28" s="354">
        <v>2099.25199139</v>
      </c>
      <c r="P28" s="355">
        <v>68.30739632999999</v>
      </c>
      <c r="Q28" s="366">
        <v>42.82272161731998</v>
      </c>
      <c r="R28" s="366">
        <v>-61.14720167999985</v>
      </c>
      <c r="S28" s="367">
        <v>-2.83036588220104</v>
      </c>
    </row>
    <row r="29" spans="1:19" s="172" customFormat="1" ht="12.75">
      <c r="A29" s="348" t="s">
        <v>350</v>
      </c>
      <c r="B29" s="357">
        <v>0</v>
      </c>
      <c r="C29" s="351">
        <v>0</v>
      </c>
      <c r="D29" s="351">
        <v>0</v>
      </c>
      <c r="E29" s="351">
        <v>0</v>
      </c>
      <c r="F29" s="371">
        <v>0</v>
      </c>
      <c r="G29" s="372"/>
      <c r="H29" s="372">
        <v>0</v>
      </c>
      <c r="I29" s="373"/>
      <c r="J29" s="290"/>
      <c r="K29" s="374" t="s">
        <v>351</v>
      </c>
      <c r="L29" s="358">
        <v>140.63570449</v>
      </c>
      <c r="M29" s="355">
        <v>112.09620217</v>
      </c>
      <c r="N29" s="355">
        <v>131.60030004</v>
      </c>
      <c r="O29" s="355">
        <v>146.15879061</v>
      </c>
      <c r="P29" s="358">
        <v>-28.539502319999997</v>
      </c>
      <c r="Q29" s="366">
        <v>-20.29321246940482</v>
      </c>
      <c r="R29" s="366">
        <v>14.558490570000004</v>
      </c>
      <c r="S29" s="367">
        <v>11.062657581764586</v>
      </c>
    </row>
    <row r="30" spans="1:19" s="172" customFormat="1" ht="12.75">
      <c r="A30" s="348" t="s">
        <v>352</v>
      </c>
      <c r="B30" s="357">
        <v>11334.190188690505</v>
      </c>
      <c r="C30" s="351">
        <v>11852.376051112507</v>
      </c>
      <c r="D30" s="351">
        <v>13283.049057741999</v>
      </c>
      <c r="E30" s="351">
        <v>13710.756276337</v>
      </c>
      <c r="F30" s="357">
        <v>518.1858624220022</v>
      </c>
      <c r="G30" s="375">
        <v>4.571882541189921</v>
      </c>
      <c r="H30" s="375">
        <v>427.7072185950019</v>
      </c>
      <c r="I30" s="376">
        <v>3.2199475943794216</v>
      </c>
      <c r="K30" s="348" t="s">
        <v>353</v>
      </c>
      <c r="L30" s="358">
        <v>509.33917166</v>
      </c>
      <c r="M30" s="355">
        <v>455.45380381</v>
      </c>
      <c r="N30" s="355">
        <v>567.73356983</v>
      </c>
      <c r="O30" s="355">
        <v>482.806</v>
      </c>
      <c r="P30" s="358">
        <v>-53.885367849999966</v>
      </c>
      <c r="Q30" s="366">
        <v>-10.579466659589684</v>
      </c>
      <c r="R30" s="366">
        <v>-84.92756982999998</v>
      </c>
      <c r="S30" s="367">
        <v>-14.959053743365992</v>
      </c>
    </row>
    <row r="31" spans="1:19" s="172" customFormat="1" ht="12.75">
      <c r="A31" s="348" t="s">
        <v>354</v>
      </c>
      <c r="B31" s="357">
        <v>9800.926100849107</v>
      </c>
      <c r="C31" s="351">
        <v>10184.4676992444</v>
      </c>
      <c r="D31" s="351">
        <v>11736.549682733475</v>
      </c>
      <c r="E31" s="351">
        <v>11978.136301889997</v>
      </c>
      <c r="F31" s="357">
        <v>383.5415983952935</v>
      </c>
      <c r="G31" s="375">
        <v>3.913319970467538</v>
      </c>
      <c r="H31" s="375">
        <v>241.58661915652192</v>
      </c>
      <c r="I31" s="376">
        <v>2.058412614330243</v>
      </c>
      <c r="K31" s="348" t="s">
        <v>355</v>
      </c>
      <c r="L31" s="358">
        <v>22735.644327280002</v>
      </c>
      <c r="M31" s="355">
        <v>24356.44161735001</v>
      </c>
      <c r="N31" s="355">
        <v>30965.701122430008</v>
      </c>
      <c r="O31" s="355">
        <v>35526.10919192</v>
      </c>
      <c r="P31" s="358">
        <v>1620.7972900700079</v>
      </c>
      <c r="Q31" s="366">
        <v>7.128882149714352</v>
      </c>
      <c r="R31" s="366">
        <v>4560.408069489989</v>
      </c>
      <c r="S31" s="367">
        <v>14.727288271172576</v>
      </c>
    </row>
    <row r="32" spans="1:19" s="172" customFormat="1" ht="12.75">
      <c r="A32" s="348" t="s">
        <v>356</v>
      </c>
      <c r="B32" s="357">
        <v>3367.954711386999</v>
      </c>
      <c r="C32" s="351">
        <v>3712.5694551174993</v>
      </c>
      <c r="D32" s="351">
        <v>3889.9394175924995</v>
      </c>
      <c r="E32" s="351">
        <v>4084.8186079199995</v>
      </c>
      <c r="F32" s="357">
        <v>344.6147437305003</v>
      </c>
      <c r="G32" s="375">
        <v>10.232166797414573</v>
      </c>
      <c r="H32" s="375">
        <v>194.87919032750005</v>
      </c>
      <c r="I32" s="376">
        <v>5.00982584577401</v>
      </c>
      <c r="K32" s="348" t="s">
        <v>357</v>
      </c>
      <c r="L32" s="358">
        <v>1972.53856156</v>
      </c>
      <c r="M32" s="355">
        <v>2487.53441123</v>
      </c>
      <c r="N32" s="355">
        <v>3379.172844783744</v>
      </c>
      <c r="O32" s="355">
        <v>3688.75004676</v>
      </c>
      <c r="P32" s="358">
        <v>514.9958496699999</v>
      </c>
      <c r="Q32" s="366">
        <v>26.1082779168946</v>
      </c>
      <c r="R32" s="366">
        <v>309.57720197625576</v>
      </c>
      <c r="S32" s="367">
        <v>9.161330781115096</v>
      </c>
    </row>
    <row r="33" spans="1:19" s="172" customFormat="1" ht="12.75">
      <c r="A33" s="348" t="s">
        <v>358</v>
      </c>
      <c r="B33" s="357">
        <v>6010.591573545</v>
      </c>
      <c r="C33" s="351">
        <v>6359.6456978999995</v>
      </c>
      <c r="D33" s="351">
        <v>6546.317520439999</v>
      </c>
      <c r="E33" s="351">
        <v>6781.28822119</v>
      </c>
      <c r="F33" s="357">
        <v>349.05412435499966</v>
      </c>
      <c r="G33" s="375">
        <v>5.807317301200858</v>
      </c>
      <c r="H33" s="375">
        <v>234.97070075000101</v>
      </c>
      <c r="I33" s="376">
        <v>3.5893569173254507</v>
      </c>
      <c r="K33" s="348" t="s">
        <v>359</v>
      </c>
      <c r="L33" s="358">
        <v>41.79744922999999</v>
      </c>
      <c r="M33" s="355">
        <v>59.398336599999986</v>
      </c>
      <c r="N33" s="355">
        <v>40.99367049999999</v>
      </c>
      <c r="O33" s="355">
        <v>49.338707029999995</v>
      </c>
      <c r="P33" s="358">
        <v>17.600887369999995</v>
      </c>
      <c r="Q33" s="366">
        <v>42.109955737124295</v>
      </c>
      <c r="R33" s="366">
        <v>8.345036530000002</v>
      </c>
      <c r="S33" s="367">
        <v>20.356890291148737</v>
      </c>
    </row>
    <row r="34" spans="1:19" s="172" customFormat="1" ht="12.75">
      <c r="A34" s="348" t="s">
        <v>360</v>
      </c>
      <c r="B34" s="357">
        <v>0</v>
      </c>
      <c r="C34" s="351">
        <v>0</v>
      </c>
      <c r="D34" s="351">
        <v>0</v>
      </c>
      <c r="E34" s="351">
        <v>0</v>
      </c>
      <c r="F34" s="371">
        <v>0</v>
      </c>
      <c r="G34" s="372"/>
      <c r="H34" s="372">
        <v>0</v>
      </c>
      <c r="I34" s="373"/>
      <c r="K34" s="348" t="s">
        <v>361</v>
      </c>
      <c r="L34" s="358">
        <v>3313.9280454500017</v>
      </c>
      <c r="M34" s="355">
        <v>3027.3737060700005</v>
      </c>
      <c r="N34" s="355">
        <v>3323.2612199799996</v>
      </c>
      <c r="O34" s="355">
        <v>3922.298727730001</v>
      </c>
      <c r="P34" s="358">
        <v>-286.55433938000124</v>
      </c>
      <c r="Q34" s="366">
        <v>-8.646969259741116</v>
      </c>
      <c r="R34" s="366">
        <v>599.0375077500012</v>
      </c>
      <c r="S34" s="367">
        <v>18.02559197418752</v>
      </c>
    </row>
    <row r="35" spans="1:19" s="172" customFormat="1" ht="12.75">
      <c r="A35" s="348" t="s">
        <v>362</v>
      </c>
      <c r="B35" s="357">
        <v>7156.898515025001</v>
      </c>
      <c r="C35" s="351">
        <v>7348.8138195599995</v>
      </c>
      <c r="D35" s="351">
        <v>8346.075369999999</v>
      </c>
      <c r="E35" s="351">
        <v>8307.87202473</v>
      </c>
      <c r="F35" s="357">
        <v>191.91530453499854</v>
      </c>
      <c r="G35" s="351">
        <v>2.681542907616989</v>
      </c>
      <c r="H35" s="351">
        <v>-38.20334526999795</v>
      </c>
      <c r="I35" s="352">
        <v>-0.4577402380922658</v>
      </c>
      <c r="K35" s="348" t="s">
        <v>363</v>
      </c>
      <c r="L35" s="358">
        <v>0</v>
      </c>
      <c r="M35" s="355">
        <v>0</v>
      </c>
      <c r="N35" s="355">
        <v>0</v>
      </c>
      <c r="O35" s="355">
        <v>0</v>
      </c>
      <c r="P35" s="363">
        <v>0</v>
      </c>
      <c r="Q35" s="364"/>
      <c r="R35" s="364">
        <v>0</v>
      </c>
      <c r="S35" s="365"/>
    </row>
    <row r="36" spans="1:19" s="172" customFormat="1" ht="12.75">
      <c r="A36" s="348" t="s">
        <v>364</v>
      </c>
      <c r="B36" s="357">
        <v>1469.9452409685</v>
      </c>
      <c r="C36" s="351">
        <v>1747.7804191584999</v>
      </c>
      <c r="D36" s="351">
        <v>1650.7727841995002</v>
      </c>
      <c r="E36" s="351">
        <v>1449.7993645240003</v>
      </c>
      <c r="F36" s="357">
        <v>277.83517818999985</v>
      </c>
      <c r="G36" s="351">
        <v>18.90105634186367</v>
      </c>
      <c r="H36" s="351">
        <v>-200.97341967549983</v>
      </c>
      <c r="I36" s="352">
        <v>-12.174505274083296</v>
      </c>
      <c r="K36" s="348" t="s">
        <v>365</v>
      </c>
      <c r="L36" s="358">
        <v>3290.27345412</v>
      </c>
      <c r="M36" s="355">
        <v>2759.2931419300007</v>
      </c>
      <c r="N36" s="355">
        <v>3358.7018525</v>
      </c>
      <c r="O36" s="355">
        <v>1913.94306218</v>
      </c>
      <c r="P36" s="358">
        <v>-530.9803121899995</v>
      </c>
      <c r="Q36" s="366">
        <v>-16.137877887478286</v>
      </c>
      <c r="R36" s="366">
        <v>-1444.75879032</v>
      </c>
      <c r="S36" s="367">
        <v>-43.01539266561023</v>
      </c>
    </row>
    <row r="37" spans="1:19" s="172" customFormat="1" ht="12.75">
      <c r="A37" s="348" t="s">
        <v>366</v>
      </c>
      <c r="B37" s="357">
        <v>437.643276845</v>
      </c>
      <c r="C37" s="351">
        <v>577.5333046599999</v>
      </c>
      <c r="D37" s="351">
        <v>804.1768271200002</v>
      </c>
      <c r="E37" s="351">
        <v>695.46803362</v>
      </c>
      <c r="F37" s="357">
        <v>139.89002781499988</v>
      </c>
      <c r="G37" s="351">
        <v>31.964395482886555</v>
      </c>
      <c r="H37" s="351">
        <v>-108.70879350000018</v>
      </c>
      <c r="I37" s="352">
        <v>-13.51802114086266</v>
      </c>
      <c r="K37" s="348" t="s">
        <v>367</v>
      </c>
      <c r="L37" s="358">
        <v>522.98073641</v>
      </c>
      <c r="M37" s="355">
        <v>820.0796387299999</v>
      </c>
      <c r="N37" s="355">
        <v>783.9566853</v>
      </c>
      <c r="O37" s="355">
        <v>700.65041203</v>
      </c>
      <c r="P37" s="358">
        <v>297.09890232</v>
      </c>
      <c r="Q37" s="366">
        <v>56.80876591352766</v>
      </c>
      <c r="R37" s="366">
        <v>-83.30627327000002</v>
      </c>
      <c r="S37" s="367">
        <v>-10.626387252265202</v>
      </c>
    </row>
    <row r="38" spans="1:19" s="172" customFormat="1" ht="12.75">
      <c r="A38" s="348" t="s">
        <v>368</v>
      </c>
      <c r="B38" s="357">
        <v>590.317351435</v>
      </c>
      <c r="C38" s="351">
        <v>593.48464854</v>
      </c>
      <c r="D38" s="351">
        <v>589.60718425</v>
      </c>
      <c r="E38" s="351">
        <v>535.4834865900001</v>
      </c>
      <c r="F38" s="357">
        <v>3.1672971049999887</v>
      </c>
      <c r="G38" s="351">
        <v>0.5365414208646619</v>
      </c>
      <c r="H38" s="351">
        <v>-54.12369765999995</v>
      </c>
      <c r="I38" s="352">
        <v>-9.179619771568268</v>
      </c>
      <c r="K38" s="348" t="s">
        <v>369</v>
      </c>
      <c r="L38" s="358">
        <v>42852.56196691</v>
      </c>
      <c r="M38" s="355">
        <v>54133.16803186324</v>
      </c>
      <c r="N38" s="355">
        <v>56501.03256947998</v>
      </c>
      <c r="O38" s="355">
        <v>58939.068975829985</v>
      </c>
      <c r="P38" s="358">
        <v>11280.606064953245</v>
      </c>
      <c r="Q38" s="366">
        <v>26.324227880853268</v>
      </c>
      <c r="R38" s="366">
        <v>2438.036406350002</v>
      </c>
      <c r="S38" s="367">
        <v>4.3150298241928935</v>
      </c>
    </row>
    <row r="39" spans="1:19" s="172" customFormat="1" ht="12.75">
      <c r="A39" s="348" t="s">
        <v>370</v>
      </c>
      <c r="B39" s="357">
        <v>1248.796771355</v>
      </c>
      <c r="C39" s="351">
        <v>1338.0810462399998</v>
      </c>
      <c r="D39" s="351">
        <v>1541.6826397700002</v>
      </c>
      <c r="E39" s="351">
        <v>1579.1971240600003</v>
      </c>
      <c r="F39" s="357">
        <v>89.28427488499983</v>
      </c>
      <c r="G39" s="351">
        <v>7.149624096811399</v>
      </c>
      <c r="H39" s="351">
        <v>37.514484290000155</v>
      </c>
      <c r="I39" s="352">
        <v>2.4333467422060906</v>
      </c>
      <c r="K39" s="348" t="s">
        <v>371</v>
      </c>
      <c r="L39" s="359">
        <v>15117.71036605</v>
      </c>
      <c r="M39" s="360">
        <v>4886.665756669999</v>
      </c>
      <c r="N39" s="360">
        <v>6040.262047549997</v>
      </c>
      <c r="O39" s="360">
        <v>6467.44953606</v>
      </c>
      <c r="P39" s="355">
        <v>-10231.044609380002</v>
      </c>
      <c r="Q39" s="366">
        <v>-67.67588716579705</v>
      </c>
      <c r="R39" s="366">
        <v>427.1874885100033</v>
      </c>
      <c r="S39" s="367">
        <v>7.072333702529937</v>
      </c>
    </row>
    <row r="40" spans="1:19" s="172" customFormat="1" ht="12.75">
      <c r="A40" s="348" t="s">
        <v>372</v>
      </c>
      <c r="B40" s="357">
        <v>10559.0287117775</v>
      </c>
      <c r="C40" s="351">
        <v>12260.892593604001</v>
      </c>
      <c r="D40" s="351">
        <v>12615.06808854875</v>
      </c>
      <c r="E40" s="351">
        <v>13301.543808246248</v>
      </c>
      <c r="F40" s="357">
        <v>1701.8638818265008</v>
      </c>
      <c r="G40" s="351">
        <v>16.117617711639028</v>
      </c>
      <c r="H40" s="351">
        <v>686.475719697497</v>
      </c>
      <c r="I40" s="352">
        <v>5.441712362382261</v>
      </c>
      <c r="K40" s="341" t="s">
        <v>373</v>
      </c>
      <c r="L40" s="345">
        <v>87566.273708083</v>
      </c>
      <c r="M40" s="346">
        <v>93188.92025842001</v>
      </c>
      <c r="N40" s="346">
        <v>107993.85060592178</v>
      </c>
      <c r="O40" s="346">
        <v>111439.46240552729</v>
      </c>
      <c r="P40" s="346">
        <v>5622.646550337013</v>
      </c>
      <c r="Q40" s="368">
        <v>6.421018403821837</v>
      </c>
      <c r="R40" s="368">
        <v>3445.611799605511</v>
      </c>
      <c r="S40" s="369">
        <v>3.190562962866122</v>
      </c>
    </row>
    <row r="41" spans="1:19" s="172" customFormat="1" ht="12.75">
      <c r="A41" s="348" t="s">
        <v>374</v>
      </c>
      <c r="B41" s="357">
        <v>29698.033114945003</v>
      </c>
      <c r="C41" s="351">
        <v>32385.145681230006</v>
      </c>
      <c r="D41" s="351">
        <v>35459.97253626999</v>
      </c>
      <c r="E41" s="351">
        <v>34752.17092766501</v>
      </c>
      <c r="F41" s="357">
        <v>2687.1125662850027</v>
      </c>
      <c r="G41" s="351">
        <v>9.048116270477054</v>
      </c>
      <c r="H41" s="351">
        <v>-707.8016086049829</v>
      </c>
      <c r="I41" s="352">
        <v>-1.9960579717906237</v>
      </c>
      <c r="K41" s="348" t="s">
        <v>375</v>
      </c>
      <c r="L41" s="353">
        <v>7491.278704437999</v>
      </c>
      <c r="M41" s="354">
        <v>8062.247791077</v>
      </c>
      <c r="N41" s="354">
        <v>11154.811679539996</v>
      </c>
      <c r="O41" s="354">
        <v>11210.78335413</v>
      </c>
      <c r="P41" s="355">
        <v>570.969086639001</v>
      </c>
      <c r="Q41" s="366">
        <v>7.621784066059995</v>
      </c>
      <c r="R41" s="366">
        <v>55.97167459000411</v>
      </c>
      <c r="S41" s="367">
        <v>0.5017715780237383</v>
      </c>
    </row>
    <row r="42" spans="1:19" s="172" customFormat="1" ht="12.75">
      <c r="A42" s="348" t="s">
        <v>376</v>
      </c>
      <c r="B42" s="357">
        <v>4300.898186126249</v>
      </c>
      <c r="C42" s="351">
        <v>4287.9362575064</v>
      </c>
      <c r="D42" s="351">
        <v>5652.9988508021</v>
      </c>
      <c r="E42" s="351">
        <v>5614.6057390565</v>
      </c>
      <c r="F42" s="357">
        <v>-12.96192861984946</v>
      </c>
      <c r="G42" s="351">
        <v>-0.3013772486328969</v>
      </c>
      <c r="H42" s="351">
        <v>-38.393111745599526</v>
      </c>
      <c r="I42" s="352">
        <v>-0.6791636219800745</v>
      </c>
      <c r="K42" s="348" t="s">
        <v>377</v>
      </c>
      <c r="L42" s="358">
        <v>22990.984896433998</v>
      </c>
      <c r="M42" s="355">
        <v>25762.474891823003</v>
      </c>
      <c r="N42" s="355">
        <v>30110.321948470006</v>
      </c>
      <c r="O42" s="355">
        <v>32204.629661570027</v>
      </c>
      <c r="P42" s="358">
        <v>2771.4899953890053</v>
      </c>
      <c r="Q42" s="366">
        <v>12.054681466990463</v>
      </c>
      <c r="R42" s="366">
        <v>2094.307713100021</v>
      </c>
      <c r="S42" s="367">
        <v>6.955447758692726</v>
      </c>
    </row>
    <row r="43" spans="1:19" s="172" customFormat="1" ht="12.75">
      <c r="A43" s="348" t="s">
        <v>378</v>
      </c>
      <c r="B43" s="357">
        <v>34474.26013685199</v>
      </c>
      <c r="C43" s="351">
        <v>42054.6297820883</v>
      </c>
      <c r="D43" s="351">
        <v>38116.09233171301</v>
      </c>
      <c r="E43" s="351">
        <v>42887.87428321726</v>
      </c>
      <c r="F43" s="357">
        <v>7580.369645236307</v>
      </c>
      <c r="G43" s="351">
        <v>21.98849116745253</v>
      </c>
      <c r="H43" s="351">
        <v>4771.78195150425</v>
      </c>
      <c r="I43" s="352">
        <v>12.519074384585</v>
      </c>
      <c r="K43" s="348" t="s">
        <v>379</v>
      </c>
      <c r="L43" s="358">
        <v>734.54777678</v>
      </c>
      <c r="M43" s="355">
        <v>798.01738939</v>
      </c>
      <c r="N43" s="355">
        <v>1011.4556164499999</v>
      </c>
      <c r="O43" s="355">
        <v>1001.0385681699998</v>
      </c>
      <c r="P43" s="358">
        <v>63.4696126099999</v>
      </c>
      <c r="Q43" s="366">
        <v>8.640637766031833</v>
      </c>
      <c r="R43" s="366">
        <v>-10.417048280000017</v>
      </c>
      <c r="S43" s="367">
        <v>-1.0299066128637164</v>
      </c>
    </row>
    <row r="44" spans="1:19" s="172" customFormat="1" ht="12.75">
      <c r="A44" s="348" t="s">
        <v>380</v>
      </c>
      <c r="B44" s="357">
        <v>3906.360325489999</v>
      </c>
      <c r="C44" s="351">
        <v>4306.009808628699</v>
      </c>
      <c r="D44" s="351">
        <v>3864.3572224248</v>
      </c>
      <c r="E44" s="351">
        <v>4457.0693596312</v>
      </c>
      <c r="F44" s="357">
        <v>399.6494831386999</v>
      </c>
      <c r="G44" s="351">
        <v>10.230737818293028</v>
      </c>
      <c r="H44" s="351">
        <v>592.7121372064003</v>
      </c>
      <c r="I44" s="352">
        <v>15.337923051391359</v>
      </c>
      <c r="K44" s="348" t="s">
        <v>381</v>
      </c>
      <c r="L44" s="358">
        <v>1740.6561667300052</v>
      </c>
      <c r="M44" s="355">
        <v>1749.0980275999998</v>
      </c>
      <c r="N44" s="355">
        <v>1863.5778728299995</v>
      </c>
      <c r="O44" s="355">
        <v>1560.1875793000002</v>
      </c>
      <c r="P44" s="358">
        <v>8.44186086999457</v>
      </c>
      <c r="Q44" s="366">
        <v>0.4849815277335007</v>
      </c>
      <c r="R44" s="366">
        <v>-303.3902935299993</v>
      </c>
      <c r="S44" s="367">
        <v>-16.279990117572908</v>
      </c>
    </row>
    <row r="45" spans="1:19" s="172" customFormat="1" ht="12.75">
      <c r="A45" s="348" t="s">
        <v>382</v>
      </c>
      <c r="B45" s="361">
        <v>28586.908270035</v>
      </c>
      <c r="C45" s="362">
        <v>30872.240224102305</v>
      </c>
      <c r="D45" s="362">
        <v>30541.24179716959</v>
      </c>
      <c r="E45" s="362">
        <v>29206.271010226483</v>
      </c>
      <c r="F45" s="351">
        <v>2285.3319540673037</v>
      </c>
      <c r="G45" s="351">
        <v>7.994330595249452</v>
      </c>
      <c r="H45" s="351">
        <v>-1334.9707869431077</v>
      </c>
      <c r="I45" s="352">
        <v>-4.371042918977925</v>
      </c>
      <c r="K45" s="348" t="s">
        <v>383</v>
      </c>
      <c r="L45" s="358">
        <v>15312.859680540003</v>
      </c>
      <c r="M45" s="355">
        <v>16074.873848990002</v>
      </c>
      <c r="N45" s="355">
        <v>17695.73565615765</v>
      </c>
      <c r="O45" s="355">
        <v>19234.062782056255</v>
      </c>
      <c r="P45" s="358">
        <v>762.0141684499995</v>
      </c>
      <c r="Q45" s="366">
        <v>4.976302169204801</v>
      </c>
      <c r="R45" s="366">
        <v>1538.327125898606</v>
      </c>
      <c r="S45" s="367">
        <v>8.693208102729026</v>
      </c>
    </row>
    <row r="46" spans="1:19" s="334" customFormat="1" ht="12.75">
      <c r="A46" s="341" t="s">
        <v>384</v>
      </c>
      <c r="B46" s="342">
        <v>119562.23078561232</v>
      </c>
      <c r="C46" s="343">
        <v>128195.7383598887</v>
      </c>
      <c r="D46" s="343">
        <v>152872.33680894147</v>
      </c>
      <c r="E46" s="343">
        <v>156141.79537603597</v>
      </c>
      <c r="F46" s="343">
        <v>8633.507574276373</v>
      </c>
      <c r="G46" s="343">
        <v>7.220932160221367</v>
      </c>
      <c r="H46" s="343">
        <v>3269.4585670944944</v>
      </c>
      <c r="I46" s="344">
        <v>2.1386855433371412</v>
      </c>
      <c r="K46" s="348" t="s">
        <v>385</v>
      </c>
      <c r="L46" s="358">
        <v>21069.005518539998</v>
      </c>
      <c r="M46" s="355">
        <v>21469.69920881</v>
      </c>
      <c r="N46" s="355">
        <v>25902.419926873616</v>
      </c>
      <c r="O46" s="355">
        <v>25363.771782156993</v>
      </c>
      <c r="P46" s="358">
        <v>400.6936902700036</v>
      </c>
      <c r="Q46" s="366">
        <v>1.9018158684205904</v>
      </c>
      <c r="R46" s="366">
        <v>-538.6481447166225</v>
      </c>
      <c r="S46" s="367">
        <v>-2.0795282689312673</v>
      </c>
    </row>
    <row r="47" spans="1:19" s="172" customFormat="1" ht="12.75">
      <c r="A47" s="348" t="s">
        <v>386</v>
      </c>
      <c r="B47" s="349">
        <v>96118.09947642233</v>
      </c>
      <c r="C47" s="350">
        <v>103596.6064572437</v>
      </c>
      <c r="D47" s="350">
        <v>126107.459511857</v>
      </c>
      <c r="E47" s="350">
        <v>127927.54156978343</v>
      </c>
      <c r="F47" s="351">
        <v>7478.506980821374</v>
      </c>
      <c r="G47" s="351">
        <v>7.780539795895407</v>
      </c>
      <c r="H47" s="351">
        <v>1820.0820579264255</v>
      </c>
      <c r="I47" s="352">
        <v>1.4432786648559008</v>
      </c>
      <c r="K47" s="348" t="s">
        <v>387</v>
      </c>
      <c r="L47" s="358">
        <v>2713.4745796810003</v>
      </c>
      <c r="M47" s="355">
        <v>3097.5312451</v>
      </c>
      <c r="N47" s="355">
        <v>2766.58713587</v>
      </c>
      <c r="O47" s="355">
        <v>3127.6019347899996</v>
      </c>
      <c r="P47" s="358">
        <v>384.0566654189997</v>
      </c>
      <c r="Q47" s="366">
        <v>14.153685768604102</v>
      </c>
      <c r="R47" s="366">
        <v>361.0147989199995</v>
      </c>
      <c r="S47" s="367">
        <v>13.049102782243377</v>
      </c>
    </row>
    <row r="48" spans="1:19" s="172" customFormat="1" ht="12.75">
      <c r="A48" s="348" t="s">
        <v>388</v>
      </c>
      <c r="B48" s="357">
        <v>11157.8985131</v>
      </c>
      <c r="C48" s="351">
        <v>11744.340424899992</v>
      </c>
      <c r="D48" s="351">
        <v>11680.472307719998</v>
      </c>
      <c r="E48" s="351">
        <v>11991.002208359998</v>
      </c>
      <c r="F48" s="357">
        <v>586.4419117999914</v>
      </c>
      <c r="G48" s="351">
        <v>5.255845543956827</v>
      </c>
      <c r="H48" s="351">
        <v>310.52990064000005</v>
      </c>
      <c r="I48" s="352">
        <v>2.6585389054410147</v>
      </c>
      <c r="K48" s="348" t="s">
        <v>389</v>
      </c>
      <c r="L48" s="359">
        <v>15513.466384940002</v>
      </c>
      <c r="M48" s="360">
        <v>16174.977855630004</v>
      </c>
      <c r="N48" s="360">
        <v>17488.940769730503</v>
      </c>
      <c r="O48" s="360">
        <v>17737.386743354004</v>
      </c>
      <c r="P48" s="355">
        <v>661.5114706900022</v>
      </c>
      <c r="Q48" s="364">
        <v>4.264111284194854</v>
      </c>
      <c r="R48" s="366">
        <v>248.44597362350032</v>
      </c>
      <c r="S48" s="367">
        <v>1.420589027629995</v>
      </c>
    </row>
    <row r="49" spans="1:19" s="172" customFormat="1" ht="12.75">
      <c r="A49" s="348" t="s">
        <v>390</v>
      </c>
      <c r="B49" s="361">
        <v>12286.232796089997</v>
      </c>
      <c r="C49" s="362">
        <v>12854.791477744999</v>
      </c>
      <c r="D49" s="362">
        <v>15084.404989364477</v>
      </c>
      <c r="E49" s="362">
        <v>16223.25159789252</v>
      </c>
      <c r="F49" s="351">
        <v>568.5586816550021</v>
      </c>
      <c r="G49" s="351">
        <v>4.627607917668154</v>
      </c>
      <c r="H49" s="351">
        <v>1138.8466085280434</v>
      </c>
      <c r="I49" s="352">
        <v>7.549827847575076</v>
      </c>
      <c r="K49" s="341" t="s">
        <v>391</v>
      </c>
      <c r="L49" s="345">
        <v>52557.46850573962</v>
      </c>
      <c r="M49" s="346">
        <v>52228.526784683396</v>
      </c>
      <c r="N49" s="346">
        <v>58687.86635401688</v>
      </c>
      <c r="O49" s="346">
        <v>54161.30241478908</v>
      </c>
      <c r="P49" s="346">
        <v>-328.9417210562242</v>
      </c>
      <c r="Q49" s="368">
        <v>-0.6258705573315457</v>
      </c>
      <c r="R49" s="368">
        <v>-4526.563939227795</v>
      </c>
      <c r="S49" s="369">
        <v>-7.712946849903626</v>
      </c>
    </row>
    <row r="50" spans="1:19" s="334" customFormat="1" ht="12.75">
      <c r="A50" s="341" t="s">
        <v>392</v>
      </c>
      <c r="B50" s="342">
        <v>14096.226503636</v>
      </c>
      <c r="C50" s="343">
        <v>14929.842003358002</v>
      </c>
      <c r="D50" s="343">
        <v>16208.358571580195</v>
      </c>
      <c r="E50" s="343">
        <v>15973.788359092196</v>
      </c>
      <c r="F50" s="343">
        <v>833.6154997220019</v>
      </c>
      <c r="G50" s="343">
        <v>5.913749325090499</v>
      </c>
      <c r="H50" s="343">
        <v>-234.57021248799902</v>
      </c>
      <c r="I50" s="344">
        <v>-1.4472175664924851</v>
      </c>
      <c r="K50" s="348" t="s">
        <v>393</v>
      </c>
      <c r="L50" s="353">
        <v>32043.60831100969</v>
      </c>
      <c r="M50" s="354">
        <v>30609.724411670002</v>
      </c>
      <c r="N50" s="354">
        <v>32646.192379403477</v>
      </c>
      <c r="O50" s="354">
        <v>29566.913696600008</v>
      </c>
      <c r="P50" s="355">
        <v>-1433.8838993396894</v>
      </c>
      <c r="Q50" s="366">
        <v>-4.474789123068356</v>
      </c>
      <c r="R50" s="366">
        <v>-3079.2786828034696</v>
      </c>
      <c r="S50" s="367">
        <v>-9.432275124207717</v>
      </c>
    </row>
    <row r="51" spans="1:19" s="172" customFormat="1" ht="12.75">
      <c r="A51" s="348" t="s">
        <v>394</v>
      </c>
      <c r="B51" s="349">
        <v>2728.635840231</v>
      </c>
      <c r="C51" s="350">
        <v>3665.2404939705007</v>
      </c>
      <c r="D51" s="350">
        <v>3481.42543444</v>
      </c>
      <c r="E51" s="350">
        <v>3474.3434829300004</v>
      </c>
      <c r="F51" s="351">
        <v>936.6046537395005</v>
      </c>
      <c r="G51" s="351">
        <v>34.32501471725188</v>
      </c>
      <c r="H51" s="351">
        <v>-7.081951509999726</v>
      </c>
      <c r="I51" s="352">
        <v>-0.20342103093582078</v>
      </c>
      <c r="K51" s="348" t="s">
        <v>395</v>
      </c>
      <c r="L51" s="358">
        <v>8460.906970401</v>
      </c>
      <c r="M51" s="355">
        <v>8051.615709299998</v>
      </c>
      <c r="N51" s="355">
        <v>7280.060389245924</v>
      </c>
      <c r="O51" s="355">
        <v>6300.942764440002</v>
      </c>
      <c r="P51" s="358">
        <v>-409.2912611010015</v>
      </c>
      <c r="Q51" s="366">
        <v>-4.837439562127739</v>
      </c>
      <c r="R51" s="366">
        <v>-979.1176248059219</v>
      </c>
      <c r="S51" s="367">
        <v>-13.449306358121294</v>
      </c>
    </row>
    <row r="52" spans="1:19" s="172" customFormat="1" ht="12.75">
      <c r="A52" s="348" t="s">
        <v>396</v>
      </c>
      <c r="B52" s="357">
        <v>88</v>
      </c>
      <c r="C52" s="351">
        <v>97.80000000000001</v>
      </c>
      <c r="D52" s="351">
        <v>105</v>
      </c>
      <c r="E52" s="351">
        <v>93</v>
      </c>
      <c r="F52" s="357">
        <v>9.800000000000011</v>
      </c>
      <c r="G52" s="351">
        <v>11.13636363636365</v>
      </c>
      <c r="H52" s="351">
        <v>-12</v>
      </c>
      <c r="I52" s="352">
        <v>-11.428571428571429</v>
      </c>
      <c r="K52" s="348" t="s">
        <v>397</v>
      </c>
      <c r="L52" s="358">
        <v>11642.070250589</v>
      </c>
      <c r="M52" s="355">
        <v>13086.096197690002</v>
      </c>
      <c r="N52" s="355">
        <v>18336.65131876</v>
      </c>
      <c r="O52" s="355">
        <v>17794.235409750003</v>
      </c>
      <c r="P52" s="358">
        <v>1444.0259471010013</v>
      </c>
      <c r="Q52" s="366">
        <v>12.403515148243883</v>
      </c>
      <c r="R52" s="366">
        <v>-542.4159090099965</v>
      </c>
      <c r="S52" s="367">
        <v>-2.958096871564862</v>
      </c>
    </row>
    <row r="53" spans="1:19" s="172" customFormat="1" ht="12.75">
      <c r="A53" s="348" t="s">
        <v>398</v>
      </c>
      <c r="B53" s="357">
        <v>908.9005225300001</v>
      </c>
      <c r="C53" s="351">
        <v>953.7520977700001</v>
      </c>
      <c r="D53" s="351">
        <v>1058.8240239400002</v>
      </c>
      <c r="E53" s="351">
        <v>988.7313120000005</v>
      </c>
      <c r="F53" s="357">
        <v>44.85157523999999</v>
      </c>
      <c r="G53" s="351">
        <v>4.934706728427431</v>
      </c>
      <c r="H53" s="351">
        <v>-70.09271193999973</v>
      </c>
      <c r="I53" s="352">
        <v>-6.619864146940779</v>
      </c>
      <c r="K53" s="348" t="s">
        <v>399</v>
      </c>
      <c r="L53" s="359">
        <v>410.88297373892766</v>
      </c>
      <c r="M53" s="360">
        <v>481.0904660233948</v>
      </c>
      <c r="N53" s="360">
        <v>424.9622666074799</v>
      </c>
      <c r="O53" s="360">
        <v>499.2105439990796</v>
      </c>
      <c r="P53" s="355">
        <v>70.20749228446715</v>
      </c>
      <c r="Q53" s="366">
        <v>17.08698017968409</v>
      </c>
      <c r="R53" s="366">
        <v>74.24827739159974</v>
      </c>
      <c r="S53" s="367">
        <v>17.471734134028377</v>
      </c>
    </row>
    <row r="54" spans="1:19" s="172" customFormat="1" ht="12.75">
      <c r="A54" s="348" t="s">
        <v>400</v>
      </c>
      <c r="B54" s="357">
        <v>468.31326961</v>
      </c>
      <c r="C54" s="351">
        <v>478.09005235999996</v>
      </c>
      <c r="D54" s="351">
        <v>588.85996013</v>
      </c>
      <c r="E54" s="351">
        <v>561.15322919</v>
      </c>
      <c r="F54" s="357">
        <v>9.776782749999938</v>
      </c>
      <c r="G54" s="351">
        <v>2.0876587072029382</v>
      </c>
      <c r="H54" s="351">
        <v>-27.706730939999943</v>
      </c>
      <c r="I54" s="352">
        <v>-4.7051477118402225</v>
      </c>
      <c r="K54" s="341" t="s">
        <v>401</v>
      </c>
      <c r="L54" s="345">
        <v>1181.2053794421</v>
      </c>
      <c r="M54" s="346">
        <v>1569.148045422</v>
      </c>
      <c r="N54" s="346">
        <v>1715.20585942</v>
      </c>
      <c r="O54" s="346">
        <v>1696.8967510100001</v>
      </c>
      <c r="P54" s="346">
        <v>387.9426659799001</v>
      </c>
      <c r="Q54" s="368">
        <v>32.84294778297834</v>
      </c>
      <c r="R54" s="368">
        <v>-18.309108409999908</v>
      </c>
      <c r="S54" s="369">
        <v>-1.0674583642217248</v>
      </c>
    </row>
    <row r="55" spans="1:19" s="172" customFormat="1" ht="12.75">
      <c r="A55" s="348" t="s">
        <v>402</v>
      </c>
      <c r="B55" s="357">
        <v>313.80593701</v>
      </c>
      <c r="C55" s="351">
        <v>328.21902335000004</v>
      </c>
      <c r="D55" s="351">
        <v>398.3091532</v>
      </c>
      <c r="E55" s="351">
        <v>450.1619926000001</v>
      </c>
      <c r="F55" s="357">
        <v>14.413086340000064</v>
      </c>
      <c r="G55" s="351">
        <v>4.592993516098061</v>
      </c>
      <c r="H55" s="351">
        <v>51.85283940000005</v>
      </c>
      <c r="I55" s="352">
        <v>13.01823947137955</v>
      </c>
      <c r="K55" s="341" t="s">
        <v>403</v>
      </c>
      <c r="L55" s="345">
        <v>176637.06983665196</v>
      </c>
      <c r="M55" s="345">
        <v>182870.71335603026</v>
      </c>
      <c r="N55" s="345">
        <v>212595.52070235155</v>
      </c>
      <c r="O55" s="345">
        <v>221902.31845858452</v>
      </c>
      <c r="P55" s="346">
        <v>6233.643519378296</v>
      </c>
      <c r="Q55" s="368">
        <v>3.5290686859462514</v>
      </c>
      <c r="R55" s="368">
        <v>9306.797756232962</v>
      </c>
      <c r="S55" s="369">
        <v>4.377701715203644</v>
      </c>
    </row>
    <row r="56" spans="1:19" s="172" customFormat="1" ht="13.5" thickBot="1">
      <c r="A56" s="348" t="s">
        <v>404</v>
      </c>
      <c r="B56" s="357">
        <v>1114.9768798520006</v>
      </c>
      <c r="C56" s="351">
        <v>1009.3442978100002</v>
      </c>
      <c r="D56" s="351">
        <v>1385.9421205899998</v>
      </c>
      <c r="E56" s="351">
        <v>1253.3501070099999</v>
      </c>
      <c r="F56" s="357">
        <v>-105.63258204200042</v>
      </c>
      <c r="G56" s="351">
        <v>-9.473970622244817</v>
      </c>
      <c r="H56" s="351">
        <v>-132.59201357999996</v>
      </c>
      <c r="I56" s="352">
        <v>-9.566922861364162</v>
      </c>
      <c r="K56" s="377" t="s">
        <v>405</v>
      </c>
      <c r="L56" s="378">
        <v>1133347.9896207498</v>
      </c>
      <c r="M56" s="378">
        <v>1205534.25443042</v>
      </c>
      <c r="N56" s="378">
        <v>1362086.77561972</v>
      </c>
      <c r="O56" s="378">
        <v>1395461.5259905518</v>
      </c>
      <c r="P56" s="378">
        <v>72186.16480967017</v>
      </c>
      <c r="Q56" s="379">
        <v>6.369285115494465</v>
      </c>
      <c r="R56" s="379">
        <v>33374.75037083162</v>
      </c>
      <c r="S56" s="380">
        <v>2.4502660893720836</v>
      </c>
    </row>
    <row r="57" spans="1:11" s="172" customFormat="1" ht="13.5" thickTop="1">
      <c r="A57" s="348" t="s">
        <v>406</v>
      </c>
      <c r="B57" s="357">
        <v>3203.131745606</v>
      </c>
      <c r="C57" s="351">
        <v>2800.4718087475</v>
      </c>
      <c r="D57" s="351">
        <v>3501.7259398301962</v>
      </c>
      <c r="E57" s="351">
        <v>3342.890573752198</v>
      </c>
      <c r="F57" s="357">
        <v>-402.65993685850026</v>
      </c>
      <c r="G57" s="351">
        <v>-12.570820335781132</v>
      </c>
      <c r="H57" s="351">
        <v>-158.83536607799806</v>
      </c>
      <c r="I57" s="352">
        <v>-4.535916539650736</v>
      </c>
      <c r="K57" s="381" t="s">
        <v>301</v>
      </c>
    </row>
    <row r="58" spans="1:9" s="172" customFormat="1" ht="12.75">
      <c r="A58" s="348" t="s">
        <v>407</v>
      </c>
      <c r="B58" s="357">
        <v>1949.2470419510007</v>
      </c>
      <c r="C58" s="351">
        <v>2122.63008875</v>
      </c>
      <c r="D58" s="351">
        <v>2301.5686457199995</v>
      </c>
      <c r="E58" s="351">
        <v>2637.5326609499994</v>
      </c>
      <c r="F58" s="357">
        <v>173.38304679899943</v>
      </c>
      <c r="G58" s="351">
        <v>8.894872895405829</v>
      </c>
      <c r="H58" s="351">
        <v>335.96401522999986</v>
      </c>
      <c r="I58" s="352">
        <v>14.597175533076499</v>
      </c>
    </row>
    <row r="59" spans="1:9" s="172" customFormat="1" ht="12.75">
      <c r="A59" s="348" t="s">
        <v>408</v>
      </c>
      <c r="B59" s="357">
        <v>714.2748082699997</v>
      </c>
      <c r="C59" s="351">
        <v>662.5016193600001</v>
      </c>
      <c r="D59" s="351">
        <v>670.0209974599998</v>
      </c>
      <c r="E59" s="351">
        <v>699.8964873399999</v>
      </c>
      <c r="F59" s="357">
        <v>-51.77318890999959</v>
      </c>
      <c r="G59" s="351">
        <v>-7.248357118375235</v>
      </c>
      <c r="H59" s="351">
        <v>29.875489880000146</v>
      </c>
      <c r="I59" s="352">
        <v>4.458888600992495</v>
      </c>
    </row>
    <row r="60" spans="1:9" s="172" customFormat="1" ht="12.75">
      <c r="A60" s="348" t="s">
        <v>409</v>
      </c>
      <c r="B60" s="357">
        <v>1983.981852081</v>
      </c>
      <c r="C60" s="351">
        <v>2188.8806259700004</v>
      </c>
      <c r="D60" s="351">
        <v>1998.9845559299993</v>
      </c>
      <c r="E60" s="351">
        <v>1749.7308693700002</v>
      </c>
      <c r="F60" s="357">
        <v>204.8987738890005</v>
      </c>
      <c r="G60" s="351">
        <v>10.327653636250856</v>
      </c>
      <c r="H60" s="351">
        <v>-249.2536865599991</v>
      </c>
      <c r="I60" s="352">
        <v>-12.46901512173201</v>
      </c>
    </row>
    <row r="61" spans="1:9" s="172" customFormat="1" ht="12.75">
      <c r="A61" s="348" t="s">
        <v>410</v>
      </c>
      <c r="B61" s="357">
        <v>553.7359723510002</v>
      </c>
      <c r="C61" s="351">
        <v>522.07842898</v>
      </c>
      <c r="D61" s="351">
        <v>611.52664983</v>
      </c>
      <c r="E61" s="351">
        <v>626.75848033</v>
      </c>
      <c r="F61" s="357">
        <v>-31.6575433710002</v>
      </c>
      <c r="G61" s="351">
        <v>-5.717082680504135</v>
      </c>
      <c r="H61" s="351">
        <v>15.231830500000001</v>
      </c>
      <c r="I61" s="352">
        <v>2.490787687541392</v>
      </c>
    </row>
    <row r="62" spans="1:9" s="172" customFormat="1" ht="12.75">
      <c r="A62" s="348" t="s">
        <v>411</v>
      </c>
      <c r="B62" s="357">
        <v>66.699491021</v>
      </c>
      <c r="C62" s="351">
        <v>61.135173030000004</v>
      </c>
      <c r="D62" s="351">
        <v>101.79091411</v>
      </c>
      <c r="E62" s="351">
        <v>89.93490120999999</v>
      </c>
      <c r="F62" s="357">
        <v>-5.564317990999996</v>
      </c>
      <c r="G62" s="351">
        <v>-8.342369493116669</v>
      </c>
      <c r="H62" s="351">
        <v>-11.85601290000001</v>
      </c>
      <c r="I62" s="352">
        <v>-11.647417653787695</v>
      </c>
    </row>
    <row r="63" spans="1:9" s="172" customFormat="1" ht="13.5" thickBot="1">
      <c r="A63" s="382" t="s">
        <v>412</v>
      </c>
      <c r="B63" s="383">
        <v>2.5243661310000003</v>
      </c>
      <c r="C63" s="383">
        <v>39.61970152</v>
      </c>
      <c r="D63" s="383">
        <v>4.4153975499999945</v>
      </c>
      <c r="E63" s="383">
        <v>6.342158269999995</v>
      </c>
      <c r="F63" s="383">
        <v>37.095335389</v>
      </c>
      <c r="G63" s="383">
        <v>1469.491090593308</v>
      </c>
      <c r="H63" s="383">
        <v>1.9267607200000008</v>
      </c>
      <c r="I63" s="384">
        <v>43.63731007641663</v>
      </c>
    </row>
    <row r="64" spans="1:5" ht="13.5" thickTop="1">
      <c r="A64" s="381" t="s">
        <v>301</v>
      </c>
      <c r="B64" s="242"/>
      <c r="C64" s="242"/>
      <c r="D64" s="242"/>
      <c r="E64" s="242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34.421875" style="241" bestFit="1" customWidth="1"/>
    <col min="2" max="2" width="12.57421875" style="241" bestFit="1" customWidth="1"/>
    <col min="3" max="4" width="9.421875" style="241" bestFit="1" customWidth="1"/>
    <col min="5" max="6" width="9.140625" style="241" customWidth="1"/>
    <col min="7" max="7" width="7.28125" style="241" bestFit="1" customWidth="1"/>
    <col min="8" max="8" width="9.57421875" style="241" customWidth="1"/>
    <col min="9" max="9" width="7.28125" style="241" bestFit="1" customWidth="1"/>
    <col min="10" max="16384" width="9.140625" style="241" customWidth="1"/>
  </cols>
  <sheetData>
    <row r="1" spans="1:9" ht="12.75">
      <c r="A1" s="1863" t="s">
        <v>1238</v>
      </c>
      <c r="B1" s="1863"/>
      <c r="C1" s="1863"/>
      <c r="D1" s="1863"/>
      <c r="E1" s="1863"/>
      <c r="F1" s="1863"/>
      <c r="G1" s="1863"/>
      <c r="H1" s="1863"/>
      <c r="I1" s="1863"/>
    </row>
    <row r="2" spans="1:9" ht="15.75">
      <c r="A2" s="1864" t="s">
        <v>72</v>
      </c>
      <c r="B2" s="1864"/>
      <c r="C2" s="1864"/>
      <c r="D2" s="1864"/>
      <c r="E2" s="1864"/>
      <c r="F2" s="1864"/>
      <c r="G2" s="1864"/>
      <c r="H2" s="1864"/>
      <c r="I2" s="1864"/>
    </row>
    <row r="3" spans="1:9" ht="13.5" thickBot="1">
      <c r="A3" s="334"/>
      <c r="B3" s="334"/>
      <c r="C3" s="334"/>
      <c r="D3" s="334"/>
      <c r="E3" s="334"/>
      <c r="F3" s="334"/>
      <c r="G3" s="334"/>
      <c r="H3" s="1865" t="s">
        <v>88</v>
      </c>
      <c r="I3" s="1865"/>
    </row>
    <row r="4" spans="1:9" ht="13.5" customHeight="1" thickTop="1">
      <c r="A4" s="335"/>
      <c r="B4" s="296">
        <f>'Sect credit'!B4</f>
        <v>2014</v>
      </c>
      <c r="C4" s="297">
        <f>'Sect credit'!C4</f>
        <v>2014</v>
      </c>
      <c r="D4" s="298">
        <f>'Sect credit'!D4</f>
        <v>2015</v>
      </c>
      <c r="E4" s="298">
        <f>'Sect credit'!E4</f>
        <v>2015</v>
      </c>
      <c r="F4" s="1857" t="str">
        <f>'Sect credit'!F4</f>
        <v>Changes during three months </v>
      </c>
      <c r="G4" s="1858"/>
      <c r="H4" s="1858"/>
      <c r="I4" s="1859"/>
    </row>
    <row r="5" spans="1:9" ht="12.75">
      <c r="A5" s="336" t="s">
        <v>196</v>
      </c>
      <c r="B5" s="300" t="str">
        <f>'Sect credit'!B5</f>
        <v>Jul </v>
      </c>
      <c r="C5" s="300" t="str">
        <f>'Sect credit'!C5</f>
        <v>Oct</v>
      </c>
      <c r="D5" s="301" t="str">
        <f>'Sect credit'!D5</f>
        <v>Jul (p)</v>
      </c>
      <c r="E5" s="301" t="str">
        <f>'Sect credit'!E5</f>
        <v>Oct(e)</v>
      </c>
      <c r="F5" s="1860" t="str">
        <f>'Sect credit'!F5:G5</f>
        <v>2014/15</v>
      </c>
      <c r="G5" s="1861"/>
      <c r="H5" s="1860" t="str">
        <f>'Sect credit'!H5:I5</f>
        <v>2015/16</v>
      </c>
      <c r="I5" s="1862"/>
    </row>
    <row r="6" spans="1:9" ht="12.75">
      <c r="A6" s="337"/>
      <c r="B6" s="339"/>
      <c r="C6" s="339"/>
      <c r="D6" s="339"/>
      <c r="E6" s="339"/>
      <c r="F6" s="339" t="s">
        <v>18</v>
      </c>
      <c r="G6" s="339" t="s">
        <v>160</v>
      </c>
      <c r="H6" s="339" t="s">
        <v>18</v>
      </c>
      <c r="I6" s="340" t="s">
        <v>160</v>
      </c>
    </row>
    <row r="7" spans="1:9" s="334" customFormat="1" ht="12.75">
      <c r="A7" s="341" t="s">
        <v>414</v>
      </c>
      <c r="B7" s="385">
        <v>31131.010655409995</v>
      </c>
      <c r="C7" s="385">
        <v>29480.98534611</v>
      </c>
      <c r="D7" s="385">
        <v>31372.375535628995</v>
      </c>
      <c r="E7" s="385">
        <v>28311.62902021</v>
      </c>
      <c r="F7" s="385">
        <v>-1650.0253092999956</v>
      </c>
      <c r="G7" s="385">
        <v>-5.300262582426798</v>
      </c>
      <c r="H7" s="385">
        <v>-3060.746515418996</v>
      </c>
      <c r="I7" s="386">
        <v>-9.756183467659202</v>
      </c>
    </row>
    <row r="8" spans="1:9" s="334" customFormat="1" ht="12.75">
      <c r="A8" s="341" t="s">
        <v>415</v>
      </c>
      <c r="B8" s="385">
        <v>998.1809681700001</v>
      </c>
      <c r="C8" s="385">
        <v>920.4041481100002</v>
      </c>
      <c r="D8" s="385">
        <v>784.7315755800001</v>
      </c>
      <c r="E8" s="385">
        <v>807.9567829400003</v>
      </c>
      <c r="F8" s="385">
        <v>-77.77682005999998</v>
      </c>
      <c r="G8" s="385">
        <v>-7.791855639422872</v>
      </c>
      <c r="H8" s="385">
        <v>23.225207360000127</v>
      </c>
      <c r="I8" s="386">
        <v>2.959637165464411</v>
      </c>
    </row>
    <row r="9" spans="1:9" s="334" customFormat="1" ht="12.75">
      <c r="A9" s="341" t="s">
        <v>416</v>
      </c>
      <c r="B9" s="385">
        <v>14016.878224209997</v>
      </c>
      <c r="C9" s="385">
        <v>14650.047833329998</v>
      </c>
      <c r="D9" s="385">
        <v>18762.58201681</v>
      </c>
      <c r="E9" s="385">
        <v>20258.507703889998</v>
      </c>
      <c r="F9" s="385">
        <v>633.169609120001</v>
      </c>
      <c r="G9" s="385">
        <v>4.51719419254416</v>
      </c>
      <c r="H9" s="385">
        <v>1495.9256870799982</v>
      </c>
      <c r="I9" s="386">
        <v>7.972920175590706</v>
      </c>
    </row>
    <row r="10" spans="1:9" s="334" customFormat="1" ht="12.75">
      <c r="A10" s="341" t="s">
        <v>417</v>
      </c>
      <c r="B10" s="385">
        <v>10941.39531124</v>
      </c>
      <c r="C10" s="385">
        <v>10561.47756911</v>
      </c>
      <c r="D10" s="385">
        <v>9911.185088269443</v>
      </c>
      <c r="E10" s="385">
        <v>9084.313049690001</v>
      </c>
      <c r="F10" s="385">
        <v>-379.91774212999917</v>
      </c>
      <c r="G10" s="385">
        <v>-3.4722970089538125</v>
      </c>
      <c r="H10" s="385">
        <v>-826.8720385794422</v>
      </c>
      <c r="I10" s="386">
        <v>-8.342817041708777</v>
      </c>
    </row>
    <row r="11" spans="1:10" ht="12.75">
      <c r="A11" s="348" t="s">
        <v>418</v>
      </c>
      <c r="B11" s="387">
        <v>10060.285384929999</v>
      </c>
      <c r="C11" s="387">
        <v>9651.24033674</v>
      </c>
      <c r="D11" s="387">
        <v>9012.167387389443</v>
      </c>
      <c r="E11" s="387">
        <v>8326.38015013</v>
      </c>
      <c r="F11" s="387">
        <v>-409.04504818999885</v>
      </c>
      <c r="G11" s="387">
        <v>-4.065938813254104</v>
      </c>
      <c r="H11" s="387">
        <v>-685.7872372594429</v>
      </c>
      <c r="I11" s="388">
        <v>-7.609570570327534</v>
      </c>
      <c r="J11" s="334"/>
    </row>
    <row r="12" spans="1:10" ht="12.75">
      <c r="A12" s="348" t="s">
        <v>419</v>
      </c>
      <c r="B12" s="387">
        <v>881.1099263100001</v>
      </c>
      <c r="C12" s="387">
        <v>910.23723237</v>
      </c>
      <c r="D12" s="387">
        <v>899.0177008799999</v>
      </c>
      <c r="E12" s="387">
        <v>757.9328995599998</v>
      </c>
      <c r="F12" s="387">
        <v>29.12730605999991</v>
      </c>
      <c r="G12" s="387">
        <v>3.305751665059789</v>
      </c>
      <c r="H12" s="387">
        <v>-141.0848013200001</v>
      </c>
      <c r="I12" s="388">
        <v>-15.693217295043224</v>
      </c>
      <c r="J12" s="334"/>
    </row>
    <row r="13" spans="1:9" s="334" customFormat="1" ht="12.75">
      <c r="A13" s="341" t="s">
        <v>420</v>
      </c>
      <c r="B13" s="385">
        <v>936454.8555095992</v>
      </c>
      <c r="C13" s="385">
        <v>1004481.4861658346</v>
      </c>
      <c r="D13" s="385">
        <v>1132441.7169778894</v>
      </c>
      <c r="E13" s="385">
        <v>1160470.2173018204</v>
      </c>
      <c r="F13" s="385">
        <v>68026.63065623539</v>
      </c>
      <c r="G13" s="385">
        <v>7.264272298445899</v>
      </c>
      <c r="H13" s="385">
        <v>28028.500323930988</v>
      </c>
      <c r="I13" s="386">
        <v>2.4750501419825595</v>
      </c>
    </row>
    <row r="14" spans="1:10" ht="12.75">
      <c r="A14" s="348" t="s">
        <v>421</v>
      </c>
      <c r="B14" s="387">
        <v>785736.4798745038</v>
      </c>
      <c r="C14" s="387">
        <v>838970.9246523754</v>
      </c>
      <c r="D14" s="387">
        <v>957843.1807565038</v>
      </c>
      <c r="E14" s="387">
        <v>978987.8956673584</v>
      </c>
      <c r="F14" s="387">
        <v>53234.4447778716</v>
      </c>
      <c r="G14" s="387">
        <v>6.775101594668749</v>
      </c>
      <c r="H14" s="387">
        <v>21144.714910854585</v>
      </c>
      <c r="I14" s="388">
        <v>2.207534107426072</v>
      </c>
      <c r="J14" s="334"/>
    </row>
    <row r="15" spans="1:10" ht="12.75">
      <c r="A15" s="348" t="s">
        <v>422</v>
      </c>
      <c r="B15" s="387">
        <v>667193.7469102835</v>
      </c>
      <c r="C15" s="387">
        <v>710191.1931455324</v>
      </c>
      <c r="D15" s="387">
        <v>811773.974706145</v>
      </c>
      <c r="E15" s="387">
        <v>826539.7813693136</v>
      </c>
      <c r="F15" s="387">
        <v>42997.446235248935</v>
      </c>
      <c r="G15" s="387">
        <v>6.444521765134399</v>
      </c>
      <c r="H15" s="387">
        <v>14765.806663168594</v>
      </c>
      <c r="I15" s="388">
        <v>1.8189554140995572</v>
      </c>
      <c r="J15" s="334"/>
    </row>
    <row r="16" spans="1:10" ht="12.75">
      <c r="A16" s="348" t="s">
        <v>423</v>
      </c>
      <c r="B16" s="387">
        <v>24901.3498277888</v>
      </c>
      <c r="C16" s="387">
        <v>27100.204768385298</v>
      </c>
      <c r="D16" s="387">
        <v>29897.539750808795</v>
      </c>
      <c r="E16" s="387">
        <v>30930.372039784797</v>
      </c>
      <c r="F16" s="387">
        <v>2198.8549405964986</v>
      </c>
      <c r="G16" s="387">
        <v>8.83026404513491</v>
      </c>
      <c r="H16" s="387">
        <v>1032.832288976002</v>
      </c>
      <c r="I16" s="388">
        <v>3.4545728430649936</v>
      </c>
      <c r="J16" s="334"/>
    </row>
    <row r="17" spans="1:10" ht="12.75">
      <c r="A17" s="348" t="s">
        <v>424</v>
      </c>
      <c r="B17" s="387">
        <v>704.64358072</v>
      </c>
      <c r="C17" s="387">
        <v>674.58643924</v>
      </c>
      <c r="D17" s="387">
        <v>897.6051129200002</v>
      </c>
      <c r="E17" s="387">
        <v>1029.01463564</v>
      </c>
      <c r="F17" s="387">
        <v>-30.05714148000004</v>
      </c>
      <c r="G17" s="387">
        <v>-4.265580827301068</v>
      </c>
      <c r="H17" s="387">
        <v>131.4095227199998</v>
      </c>
      <c r="I17" s="388">
        <v>14.640014949615354</v>
      </c>
      <c r="J17" s="334"/>
    </row>
    <row r="18" spans="1:10" ht="12.75">
      <c r="A18" s="348" t="s">
        <v>425</v>
      </c>
      <c r="B18" s="387">
        <v>65732.2958622479</v>
      </c>
      <c r="C18" s="387">
        <v>70837.09292746072</v>
      </c>
      <c r="D18" s="387">
        <v>84902.03660718203</v>
      </c>
      <c r="E18" s="387">
        <v>90640.42083582102</v>
      </c>
      <c r="F18" s="387">
        <v>5104.797065212813</v>
      </c>
      <c r="G18" s="387">
        <v>7.766041027854401</v>
      </c>
      <c r="H18" s="387">
        <v>5738.3842286389845</v>
      </c>
      <c r="I18" s="388">
        <v>6.758829891429912</v>
      </c>
      <c r="J18" s="334"/>
    </row>
    <row r="19" spans="1:10" ht="12.75">
      <c r="A19" s="348" t="s">
        <v>426</v>
      </c>
      <c r="B19" s="387">
        <v>27204.4436934635</v>
      </c>
      <c r="C19" s="387">
        <v>30167.847371757</v>
      </c>
      <c r="D19" s="387">
        <v>30372.02457944801</v>
      </c>
      <c r="E19" s="387">
        <v>29848.306786798992</v>
      </c>
      <c r="F19" s="387">
        <v>2963.4036782935</v>
      </c>
      <c r="G19" s="387">
        <v>10.893086848916255</v>
      </c>
      <c r="H19" s="387">
        <v>-523.7177926490185</v>
      </c>
      <c r="I19" s="388">
        <v>-1.7243427130748643</v>
      </c>
      <c r="J19" s="334"/>
    </row>
    <row r="20" spans="1:10" ht="12.75">
      <c r="A20" s="348" t="s">
        <v>427</v>
      </c>
      <c r="B20" s="387">
        <v>150718.3756350955</v>
      </c>
      <c r="C20" s="387">
        <v>165510.56151345928</v>
      </c>
      <c r="D20" s="387">
        <v>174598.5362213854</v>
      </c>
      <c r="E20" s="387">
        <v>181482.32163446196</v>
      </c>
      <c r="F20" s="387">
        <v>14792.185878363787</v>
      </c>
      <c r="G20" s="387">
        <v>9.814454154002544</v>
      </c>
      <c r="H20" s="387">
        <v>6883.785413076548</v>
      </c>
      <c r="I20" s="388">
        <v>3.942636382900786</v>
      </c>
      <c r="J20" s="334"/>
    </row>
    <row r="21" spans="1:10" ht="12.75">
      <c r="A21" s="348" t="s">
        <v>428</v>
      </c>
      <c r="B21" s="387">
        <v>9319.821996192002</v>
      </c>
      <c r="C21" s="387">
        <v>10524.92295924</v>
      </c>
      <c r="D21" s="387">
        <v>14736.283729769999</v>
      </c>
      <c r="E21" s="387">
        <v>13752.35019837</v>
      </c>
      <c r="F21" s="387">
        <v>1205.1009630479984</v>
      </c>
      <c r="G21" s="387">
        <v>12.93051480532989</v>
      </c>
      <c r="H21" s="387">
        <v>-983.9335313999982</v>
      </c>
      <c r="I21" s="388">
        <v>-6.676944808088024</v>
      </c>
      <c r="J21" s="334"/>
    </row>
    <row r="22" spans="1:10" ht="12.75">
      <c r="A22" s="348" t="s">
        <v>429</v>
      </c>
      <c r="B22" s="387">
        <v>4510.362767390001</v>
      </c>
      <c r="C22" s="387">
        <v>4785.8714005500005</v>
      </c>
      <c r="D22" s="387">
        <v>6347.36656492</v>
      </c>
      <c r="E22" s="387">
        <v>4999.366804490001</v>
      </c>
      <c r="F22" s="387">
        <v>275.5086331599996</v>
      </c>
      <c r="G22" s="387">
        <v>6.108347540289478</v>
      </c>
      <c r="H22" s="387">
        <v>-1347.9997604299988</v>
      </c>
      <c r="I22" s="388">
        <v>-21.23715003132151</v>
      </c>
      <c r="J22" s="334"/>
    </row>
    <row r="23" spans="1:10" ht="12.75">
      <c r="A23" s="348" t="s">
        <v>430</v>
      </c>
      <c r="B23" s="387">
        <v>148.73102008999993</v>
      </c>
      <c r="C23" s="387">
        <v>155.16405384999996</v>
      </c>
      <c r="D23" s="387">
        <v>390.41168038</v>
      </c>
      <c r="E23" s="387">
        <v>461.9881660799999</v>
      </c>
      <c r="F23" s="387">
        <v>6.433033760000029</v>
      </c>
      <c r="G23" s="387">
        <v>4.325280466783109</v>
      </c>
      <c r="H23" s="387">
        <v>71.57648569999992</v>
      </c>
      <c r="I23" s="388">
        <v>18.333592281443085</v>
      </c>
      <c r="J23" s="334"/>
    </row>
    <row r="24" spans="1:10" ht="12.75">
      <c r="A24" s="348" t="s">
        <v>431</v>
      </c>
      <c r="B24" s="387">
        <v>4660.728208712</v>
      </c>
      <c r="C24" s="387">
        <v>5583.8875048400005</v>
      </c>
      <c r="D24" s="387">
        <v>7998.505484470001</v>
      </c>
      <c r="E24" s="387">
        <v>8290.9952278</v>
      </c>
      <c r="F24" s="387">
        <v>923.1592961280003</v>
      </c>
      <c r="G24" s="387">
        <v>19.807190095367456</v>
      </c>
      <c r="H24" s="387">
        <v>292.4897433299993</v>
      </c>
      <c r="I24" s="388">
        <v>3.656804935595795</v>
      </c>
      <c r="J24" s="334"/>
    </row>
    <row r="25" spans="1:10" ht="12.75">
      <c r="A25" s="348" t="s">
        <v>432</v>
      </c>
      <c r="B25" s="387">
        <v>141398.55363890348</v>
      </c>
      <c r="C25" s="387">
        <v>154985.6385542193</v>
      </c>
      <c r="D25" s="387">
        <v>159862.2524916154</v>
      </c>
      <c r="E25" s="387">
        <v>167729.97143609196</v>
      </c>
      <c r="F25" s="387">
        <v>13587.08491531582</v>
      </c>
      <c r="G25" s="387">
        <v>9.609069234197284</v>
      </c>
      <c r="H25" s="387">
        <v>7867.718944476568</v>
      </c>
      <c r="I25" s="388">
        <v>4.921561420441778</v>
      </c>
      <c r="J25" s="334"/>
    </row>
    <row r="26" spans="1:10" ht="12.75">
      <c r="A26" s="348" t="s">
        <v>433</v>
      </c>
      <c r="B26" s="387">
        <v>16692.426604757</v>
      </c>
      <c r="C26" s="387">
        <v>18469.1204311745</v>
      </c>
      <c r="D26" s="387">
        <v>17614.07052342538</v>
      </c>
      <c r="E26" s="387">
        <v>20009.99163360339</v>
      </c>
      <c r="F26" s="387">
        <v>1776.693826417497</v>
      </c>
      <c r="G26" s="387">
        <v>10.64371207665622</v>
      </c>
      <c r="H26" s="387">
        <v>2395.9211101780093</v>
      </c>
      <c r="I26" s="388">
        <v>13.602313599185468</v>
      </c>
      <c r="J26" s="334"/>
    </row>
    <row r="27" spans="1:10" ht="12.75">
      <c r="A27" s="348" t="s">
        <v>434</v>
      </c>
      <c r="B27" s="387">
        <v>3407.83948167</v>
      </c>
      <c r="C27" s="387">
        <v>4338.428675289</v>
      </c>
      <c r="D27" s="387">
        <v>3638.109822330001</v>
      </c>
      <c r="E27" s="387">
        <v>3538.2180967149993</v>
      </c>
      <c r="F27" s="387">
        <v>930.5891936190001</v>
      </c>
      <c r="G27" s="387">
        <v>27.307307125949727</v>
      </c>
      <c r="H27" s="387">
        <v>-99.89172561500163</v>
      </c>
      <c r="I27" s="388">
        <v>-2.7457039642367556</v>
      </c>
      <c r="J27" s="334"/>
    </row>
    <row r="28" spans="1:9" ht="12.75">
      <c r="A28" s="348" t="s">
        <v>435</v>
      </c>
      <c r="B28" s="387">
        <v>121298.28755247648</v>
      </c>
      <c r="C28" s="387">
        <v>132178.11491758</v>
      </c>
      <c r="D28" s="387">
        <v>138610.07214586</v>
      </c>
      <c r="E28" s="387">
        <v>144181.76170577356</v>
      </c>
      <c r="F28" s="387">
        <v>10879.827365103527</v>
      </c>
      <c r="G28" s="387">
        <v>8.96948142025225</v>
      </c>
      <c r="H28" s="387">
        <v>5571.6895599135605</v>
      </c>
      <c r="I28" s="388">
        <v>4.019685924447429</v>
      </c>
    </row>
    <row r="29" spans="1:9" ht="12.75">
      <c r="A29" s="348" t="s">
        <v>436</v>
      </c>
      <c r="B29" s="387">
        <v>5152.600128495</v>
      </c>
      <c r="C29" s="387">
        <v>5145.981854019001</v>
      </c>
      <c r="D29" s="387">
        <v>6111.564597540002</v>
      </c>
      <c r="E29" s="387">
        <v>5777.908861588</v>
      </c>
      <c r="F29" s="387">
        <v>-6.618274475998987</v>
      </c>
      <c r="G29" s="387">
        <v>-0.12844533460686167</v>
      </c>
      <c r="H29" s="387">
        <v>-333.65573595200203</v>
      </c>
      <c r="I29" s="388">
        <v>-5.459416007585087</v>
      </c>
    </row>
    <row r="30" spans="1:9" ht="12.75">
      <c r="A30" s="348" t="s">
        <v>437</v>
      </c>
      <c r="B30" s="387">
        <v>2598.1558661500007</v>
      </c>
      <c r="C30" s="387">
        <v>3174.25411083</v>
      </c>
      <c r="D30" s="387">
        <v>4633.831004360001</v>
      </c>
      <c r="E30" s="387">
        <v>5037.61194918</v>
      </c>
      <c r="F30" s="387">
        <v>576.0982446799994</v>
      </c>
      <c r="G30" s="387">
        <v>22.17335196035307</v>
      </c>
      <c r="H30" s="387">
        <v>403.7809448199987</v>
      </c>
      <c r="I30" s="388">
        <v>8.71376069692828</v>
      </c>
    </row>
    <row r="31" spans="1:9" ht="12.75">
      <c r="A31" s="348" t="s">
        <v>438</v>
      </c>
      <c r="B31" s="387">
        <v>113547.53155783148</v>
      </c>
      <c r="C31" s="387">
        <v>123857.856905519</v>
      </c>
      <c r="D31" s="387">
        <v>127864.67654396</v>
      </c>
      <c r="E31" s="387">
        <v>133366.24089500555</v>
      </c>
      <c r="F31" s="387">
        <v>10310.325347687525</v>
      </c>
      <c r="G31" s="387">
        <v>9.080184488586896</v>
      </c>
      <c r="H31" s="387">
        <v>5501.564351045556</v>
      </c>
      <c r="I31" s="388">
        <v>4.302645968962439</v>
      </c>
    </row>
    <row r="32" spans="1:9" s="334" customFormat="1" ht="12.75">
      <c r="A32" s="341" t="s">
        <v>439</v>
      </c>
      <c r="B32" s="385">
        <v>11913.811131974002</v>
      </c>
      <c r="C32" s="385">
        <v>13944.748971389005</v>
      </c>
      <c r="D32" s="385">
        <v>13965.210994323697</v>
      </c>
      <c r="E32" s="385">
        <v>14273.455685464494</v>
      </c>
      <c r="F32" s="385">
        <v>2030.9378394150026</v>
      </c>
      <c r="G32" s="385">
        <v>17.046919889173164</v>
      </c>
      <c r="H32" s="385">
        <v>308.24469114079693</v>
      </c>
      <c r="I32" s="386">
        <v>2.20723261013447</v>
      </c>
    </row>
    <row r="33" spans="1:10" ht="12.75">
      <c r="A33" s="348" t="s">
        <v>440</v>
      </c>
      <c r="B33" s="387">
        <v>2798.5927896422486</v>
      </c>
      <c r="C33" s="387">
        <v>3444.4000269176486</v>
      </c>
      <c r="D33" s="387">
        <v>3529.000557676497</v>
      </c>
      <c r="E33" s="387">
        <v>3225.338059688902</v>
      </c>
      <c r="F33" s="387">
        <v>645.8072372754</v>
      </c>
      <c r="G33" s="387">
        <v>23.07614168326201</v>
      </c>
      <c r="H33" s="387">
        <v>-303.6624979875951</v>
      </c>
      <c r="I33" s="388">
        <v>-8.60477330690838</v>
      </c>
      <c r="J33" s="334"/>
    </row>
    <row r="34" spans="1:10" ht="12.75">
      <c r="A34" s="348" t="s">
        <v>441</v>
      </c>
      <c r="B34" s="387">
        <v>9115.218342331753</v>
      </c>
      <c r="C34" s="387">
        <v>10500.348944471356</v>
      </c>
      <c r="D34" s="387">
        <v>10436.210436647201</v>
      </c>
      <c r="E34" s="387">
        <v>11048.117625775592</v>
      </c>
      <c r="F34" s="387">
        <v>1385.130602139603</v>
      </c>
      <c r="G34" s="387">
        <v>15.195802778601072</v>
      </c>
      <c r="H34" s="387">
        <v>611.9071891283911</v>
      </c>
      <c r="I34" s="388">
        <v>5.8633082654183815</v>
      </c>
      <c r="J34" s="334"/>
    </row>
    <row r="35" spans="1:10" ht="12.75">
      <c r="A35" s="348" t="s">
        <v>442</v>
      </c>
      <c r="B35" s="387">
        <v>8492.211742571753</v>
      </c>
      <c r="C35" s="387">
        <v>10010.224340433855</v>
      </c>
      <c r="D35" s="387">
        <v>9867.0592467172</v>
      </c>
      <c r="E35" s="387">
        <v>10507.911498150594</v>
      </c>
      <c r="F35" s="387">
        <v>1518.0125978621018</v>
      </c>
      <c r="G35" s="387">
        <v>17.875350307767903</v>
      </c>
      <c r="H35" s="387">
        <v>640.8522514333945</v>
      </c>
      <c r="I35" s="388">
        <v>6.4948657488461725</v>
      </c>
      <c r="J35" s="334"/>
    </row>
    <row r="36" spans="1:10" ht="12.75">
      <c r="A36" s="348" t="s">
        <v>443</v>
      </c>
      <c r="B36" s="387">
        <v>278.74096392</v>
      </c>
      <c r="C36" s="387">
        <v>181.23850700000003</v>
      </c>
      <c r="D36" s="387">
        <v>314.94784489</v>
      </c>
      <c r="E36" s="387">
        <v>317.0123868</v>
      </c>
      <c r="F36" s="387">
        <v>-97.50245691999999</v>
      </c>
      <c r="G36" s="387">
        <v>-34.97959379518529</v>
      </c>
      <c r="H36" s="387">
        <v>2.0645419100000026</v>
      </c>
      <c r="I36" s="388">
        <v>0.6555186655495525</v>
      </c>
      <c r="J36" s="334"/>
    </row>
    <row r="37" spans="1:10" ht="12.75">
      <c r="A37" s="348" t="s">
        <v>444</v>
      </c>
      <c r="B37" s="387">
        <v>288.0290049199999</v>
      </c>
      <c r="C37" s="387">
        <v>192.40104999999988</v>
      </c>
      <c r="D37" s="387">
        <v>132.45744493999985</v>
      </c>
      <c r="E37" s="387">
        <v>108.99060500999985</v>
      </c>
      <c r="F37" s="387">
        <v>-95.62795492000004</v>
      </c>
      <c r="G37" s="387">
        <v>-33.20080730986128</v>
      </c>
      <c r="H37" s="387">
        <v>-23.466839929999992</v>
      </c>
      <c r="I37" s="388">
        <v>-17.71651260571267</v>
      </c>
      <c r="J37" s="334"/>
    </row>
    <row r="38" spans="1:10" ht="12.75">
      <c r="A38" s="348" t="s">
        <v>445</v>
      </c>
      <c r="B38" s="387">
        <v>56.236630919999996</v>
      </c>
      <c r="C38" s="387">
        <v>116.48504703750001</v>
      </c>
      <c r="D38" s="387">
        <v>121.74590009999999</v>
      </c>
      <c r="E38" s="387">
        <v>114.20313581500001</v>
      </c>
      <c r="F38" s="387">
        <v>60.248416117500014</v>
      </c>
      <c r="G38" s="387">
        <v>107.13375807168646</v>
      </c>
      <c r="H38" s="387">
        <v>-7.542764284999976</v>
      </c>
      <c r="I38" s="388">
        <v>-6.195497572242251</v>
      </c>
      <c r="J38" s="334"/>
    </row>
    <row r="39" spans="1:9" s="334" customFormat="1" ht="12.75">
      <c r="A39" s="341" t="s">
        <v>446</v>
      </c>
      <c r="B39" s="389">
        <v>29832.1202605196</v>
      </c>
      <c r="C39" s="389">
        <v>34088.2599124696</v>
      </c>
      <c r="D39" s="389">
        <v>40499.24487677</v>
      </c>
      <c r="E39" s="389">
        <v>42463.49127158907</v>
      </c>
      <c r="F39" s="389">
        <v>4256.139651949998</v>
      </c>
      <c r="G39" s="389">
        <v>14.266970013467848</v>
      </c>
      <c r="H39" s="389">
        <v>1964.2463948190707</v>
      </c>
      <c r="I39" s="390">
        <v>4.850081528176207</v>
      </c>
    </row>
    <row r="40" spans="1:10" ht="12.75">
      <c r="A40" s="348" t="s">
        <v>447</v>
      </c>
      <c r="B40" s="387">
        <v>2169.6615384</v>
      </c>
      <c r="C40" s="387">
        <v>2339.4905726699994</v>
      </c>
      <c r="D40" s="387">
        <v>2385.5424673799994</v>
      </c>
      <c r="E40" s="387">
        <v>2305.4963491699996</v>
      </c>
      <c r="F40" s="387">
        <v>169.82903426999928</v>
      </c>
      <c r="G40" s="387">
        <v>7.827443647972779</v>
      </c>
      <c r="H40" s="387">
        <v>-80.0461182099998</v>
      </c>
      <c r="I40" s="388">
        <v>-3.355468171476867</v>
      </c>
      <c r="J40" s="334"/>
    </row>
    <row r="41" spans="1:10" ht="12.75">
      <c r="A41" s="348" t="s">
        <v>448</v>
      </c>
      <c r="B41" s="387">
        <v>20493.15509181979</v>
      </c>
      <c r="C41" s="387">
        <v>22815.42336685979</v>
      </c>
      <c r="D41" s="387">
        <v>27840.505172060002</v>
      </c>
      <c r="E41" s="387">
        <v>29019.994277000063</v>
      </c>
      <c r="F41" s="387">
        <v>2322.2682750400018</v>
      </c>
      <c r="G41" s="387">
        <v>11.3319216325405</v>
      </c>
      <c r="H41" s="387">
        <v>1179.4891049400612</v>
      </c>
      <c r="I41" s="388">
        <v>4.236593760244571</v>
      </c>
      <c r="J41" s="334"/>
    </row>
    <row r="42" spans="1:10" ht="12.75">
      <c r="A42" s="348" t="s">
        <v>449</v>
      </c>
      <c r="B42" s="387">
        <v>2008.577815459999</v>
      </c>
      <c r="C42" s="387">
        <v>2416.6960649999996</v>
      </c>
      <c r="D42" s="387">
        <v>2363.42399965</v>
      </c>
      <c r="E42" s="387">
        <v>2835.7820548900086</v>
      </c>
      <c r="F42" s="387">
        <v>408.11824954000053</v>
      </c>
      <c r="G42" s="387">
        <v>20.318767159465732</v>
      </c>
      <c r="H42" s="387">
        <v>472.3580552400085</v>
      </c>
      <c r="I42" s="388">
        <v>19.98617494406252</v>
      </c>
      <c r="J42" s="334"/>
    </row>
    <row r="43" spans="1:10" ht="12.75">
      <c r="A43" s="348" t="s">
        <v>450</v>
      </c>
      <c r="B43" s="387">
        <v>2261.9029490800003</v>
      </c>
      <c r="C43" s="387">
        <v>2849.998583569999</v>
      </c>
      <c r="D43" s="387">
        <v>3581.0110196199985</v>
      </c>
      <c r="E43" s="387">
        <v>3831.8878034589984</v>
      </c>
      <c r="F43" s="387">
        <v>588.0956344899987</v>
      </c>
      <c r="G43" s="387">
        <v>26.00003836279532</v>
      </c>
      <c r="H43" s="387">
        <v>250.87678383899993</v>
      </c>
      <c r="I43" s="388">
        <v>7.005752913478101</v>
      </c>
      <c r="J43" s="334"/>
    </row>
    <row r="44" spans="1:10" ht="12.75">
      <c r="A44" s="348" t="s">
        <v>451</v>
      </c>
      <c r="B44" s="387">
        <v>2898.8224067200003</v>
      </c>
      <c r="C44" s="387">
        <v>3666.6906021898126</v>
      </c>
      <c r="D44" s="387">
        <v>4328.76517678</v>
      </c>
      <c r="E44" s="387">
        <v>4470.32</v>
      </c>
      <c r="F44" s="387">
        <v>767.8681954698122</v>
      </c>
      <c r="G44" s="387">
        <v>26.488969924123445</v>
      </c>
      <c r="H44" s="387">
        <v>141.5548232199999</v>
      </c>
      <c r="I44" s="388">
        <v>3.2700970701602485</v>
      </c>
      <c r="J44" s="334"/>
    </row>
    <row r="45" spans="1:9" s="334" customFormat="1" ht="12.75">
      <c r="A45" s="341" t="s">
        <v>452</v>
      </c>
      <c r="B45" s="385">
        <v>410.885689375</v>
      </c>
      <c r="C45" s="385">
        <v>481.1</v>
      </c>
      <c r="D45" s="385">
        <v>424.96186282739984</v>
      </c>
      <c r="E45" s="385">
        <v>499.21460337903</v>
      </c>
      <c r="F45" s="385">
        <v>70.214310625</v>
      </c>
      <c r="G45" s="385">
        <v>17.088526673149236</v>
      </c>
      <c r="H45" s="385">
        <v>74.25274055163015</v>
      </c>
      <c r="I45" s="386">
        <v>17.47280098444698</v>
      </c>
    </row>
    <row r="46" spans="1:9" s="334" customFormat="1" ht="12.75">
      <c r="A46" s="341" t="s">
        <v>453</v>
      </c>
      <c r="B46" s="385">
        <v>0</v>
      </c>
      <c r="C46" s="385">
        <v>0</v>
      </c>
      <c r="D46" s="385">
        <v>0</v>
      </c>
      <c r="E46" s="385">
        <v>0</v>
      </c>
      <c r="F46" s="385">
        <v>0</v>
      </c>
      <c r="G46" s="391"/>
      <c r="H46" s="391">
        <v>0</v>
      </c>
      <c r="I46" s="392"/>
    </row>
    <row r="47" spans="1:9" s="334" customFormat="1" ht="12.75">
      <c r="A47" s="341" t="s">
        <v>454</v>
      </c>
      <c r="B47" s="385">
        <v>97648.89767212688</v>
      </c>
      <c r="C47" s="385">
        <v>96925.76237960732</v>
      </c>
      <c r="D47" s="385">
        <v>113924.7790809148</v>
      </c>
      <c r="E47" s="385">
        <v>119292.74355363782</v>
      </c>
      <c r="F47" s="385">
        <v>-723.1352925195679</v>
      </c>
      <c r="G47" s="385">
        <v>-0.7405462936689978</v>
      </c>
      <c r="H47" s="385">
        <v>5367.964472723019</v>
      </c>
      <c r="I47" s="386">
        <v>4.711849797760358</v>
      </c>
    </row>
    <row r="48" spans="1:10" ht="13.5" thickBot="1">
      <c r="A48" s="393" t="s">
        <v>455</v>
      </c>
      <c r="B48" s="394">
        <v>1133348.0354226248</v>
      </c>
      <c r="C48" s="394">
        <v>1205534.2723259607</v>
      </c>
      <c r="D48" s="394">
        <v>1362086.7880090137</v>
      </c>
      <c r="E48" s="394">
        <v>1395461.5289726206</v>
      </c>
      <c r="F48" s="394">
        <v>72186.23690333583</v>
      </c>
      <c r="G48" s="394">
        <v>6.369291219216489</v>
      </c>
      <c r="H48" s="394">
        <v>33374.740963607066</v>
      </c>
      <c r="I48" s="395">
        <v>2.450265376436953</v>
      </c>
      <c r="J48" s="334"/>
    </row>
    <row r="49" spans="1:8" ht="13.5" thickTop="1">
      <c r="A49" s="381" t="s">
        <v>301</v>
      </c>
      <c r="B49" s="242"/>
      <c r="C49" s="242"/>
      <c r="D49" s="242"/>
      <c r="E49" s="242"/>
      <c r="F49" s="242"/>
      <c r="H49" s="242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3.140625" style="290" bestFit="1" customWidth="1"/>
    <col min="2" max="2" width="7.421875" style="290" bestFit="1" customWidth="1"/>
    <col min="3" max="3" width="7.421875" style="396" bestFit="1" customWidth="1"/>
    <col min="4" max="5" width="7.421875" style="290" bestFit="1" customWidth="1"/>
    <col min="6" max="9" width="7.140625" style="290" bestFit="1" customWidth="1"/>
    <col min="10" max="16384" width="9.140625" style="290" customWidth="1"/>
  </cols>
  <sheetData>
    <row r="1" spans="1:9" ht="12.75">
      <c r="A1" s="1866" t="s">
        <v>488</v>
      </c>
      <c r="B1" s="1866"/>
      <c r="C1" s="1866"/>
      <c r="D1" s="1866"/>
      <c r="E1" s="1866"/>
      <c r="F1" s="1866"/>
      <c r="G1" s="1866"/>
      <c r="H1" s="1866"/>
      <c r="I1" s="1866"/>
    </row>
    <row r="2" spans="1:10" ht="15.75" customHeight="1">
      <c r="A2" s="1867" t="s">
        <v>457</v>
      </c>
      <c r="B2" s="1867"/>
      <c r="C2" s="1867"/>
      <c r="D2" s="1867"/>
      <c r="E2" s="1867"/>
      <c r="F2" s="1867"/>
      <c r="G2" s="1867"/>
      <c r="H2" s="1867"/>
      <c r="I2" s="1867"/>
      <c r="J2" s="326"/>
    </row>
    <row r="3" spans="8:9" ht="13.5" thickBot="1">
      <c r="H3" s="1855" t="s">
        <v>88</v>
      </c>
      <c r="I3" s="1855"/>
    </row>
    <row r="4" spans="1:9" s="398" customFormat="1" ht="13.5" customHeight="1" thickTop="1">
      <c r="A4" s="397"/>
      <c r="B4" s="296">
        <f>Deposits!B4</f>
        <v>2014</v>
      </c>
      <c r="C4" s="297">
        <f>Deposits!C4</f>
        <v>2014</v>
      </c>
      <c r="D4" s="298">
        <f>Deposits!D4</f>
        <v>2015</v>
      </c>
      <c r="E4" s="298">
        <f>Deposits!E4</f>
        <v>2015</v>
      </c>
      <c r="F4" s="1857" t="str">
        <f>'Secu Credit'!F4</f>
        <v>Changes during three months </v>
      </c>
      <c r="G4" s="1858"/>
      <c r="H4" s="1858"/>
      <c r="I4" s="1859"/>
    </row>
    <row r="5" spans="1:9" s="398" customFormat="1" ht="14.25" customHeight="1">
      <c r="A5" s="302" t="s">
        <v>196</v>
      </c>
      <c r="B5" s="300" t="str">
        <f>Deposits!B5</f>
        <v>Jul </v>
      </c>
      <c r="C5" s="300" t="str">
        <f>Deposits!C5</f>
        <v>Oct</v>
      </c>
      <c r="D5" s="301" t="str">
        <f>Deposits!D5</f>
        <v>Jul (p)</v>
      </c>
      <c r="E5" s="301" t="str">
        <f>Deposits!E5</f>
        <v>Oct(e)</v>
      </c>
      <c r="F5" s="1860" t="str">
        <f>'Secu Credit'!F5:G5</f>
        <v>2014/15</v>
      </c>
      <c r="G5" s="1861"/>
      <c r="H5" s="1860" t="str">
        <f>'Secu Credit'!H5:I5</f>
        <v>2015/16</v>
      </c>
      <c r="I5" s="1862"/>
    </row>
    <row r="6" spans="1:9" s="398" customFormat="1" ht="12.75">
      <c r="A6" s="399"/>
      <c r="B6" s="400"/>
      <c r="C6" s="401"/>
      <c r="D6" s="400"/>
      <c r="E6" s="400"/>
      <c r="F6" s="402" t="s">
        <v>18</v>
      </c>
      <c r="G6" s="402" t="s">
        <v>160</v>
      </c>
      <c r="H6" s="402" t="s">
        <v>18</v>
      </c>
      <c r="I6" s="403" t="s">
        <v>160</v>
      </c>
    </row>
    <row r="7" spans="1:9" s="398" customFormat="1" ht="12.75">
      <c r="A7" s="404" t="s">
        <v>458</v>
      </c>
      <c r="B7" s="405">
        <v>10398.222919500002</v>
      </c>
      <c r="C7" s="405">
        <v>10301.88153235</v>
      </c>
      <c r="D7" s="405">
        <v>11521.307362674499</v>
      </c>
      <c r="E7" s="405">
        <v>7090.0387027100005</v>
      </c>
      <c r="F7" s="405">
        <v>-96.34138715000154</v>
      </c>
      <c r="G7" s="405">
        <v>-0.9265178088202989</v>
      </c>
      <c r="H7" s="405">
        <v>-4431.2686599644985</v>
      </c>
      <c r="I7" s="406">
        <v>-38.461508928409025</v>
      </c>
    </row>
    <row r="8" spans="1:9" s="398" customFormat="1" ht="12.75">
      <c r="A8" s="374" t="s">
        <v>459</v>
      </c>
      <c r="B8" s="407">
        <v>10047.264570730002</v>
      </c>
      <c r="C8" s="407">
        <v>9976.81578579</v>
      </c>
      <c r="D8" s="407">
        <v>11272.152784284499</v>
      </c>
      <c r="E8" s="407">
        <v>6861.43870271</v>
      </c>
      <c r="F8" s="407">
        <v>-70.44878494000113</v>
      </c>
      <c r="G8" s="407">
        <v>-0.7011737816204691</v>
      </c>
      <c r="H8" s="407">
        <v>-4410.714081574499</v>
      </c>
      <c r="I8" s="408">
        <v>-39.129296470536346</v>
      </c>
    </row>
    <row r="9" spans="1:12" ht="12.75">
      <c r="A9" s="374" t="s">
        <v>460</v>
      </c>
      <c r="B9" s="407">
        <v>530.91652659</v>
      </c>
      <c r="C9" s="407">
        <v>625.66168368</v>
      </c>
      <c r="D9" s="407">
        <v>439.98387076</v>
      </c>
      <c r="E9" s="407">
        <v>380.64558741999997</v>
      </c>
      <c r="F9" s="407">
        <v>94.74515709000002</v>
      </c>
      <c r="G9" s="407">
        <v>17.84558444592683</v>
      </c>
      <c r="H9" s="407">
        <v>-59.33828334000003</v>
      </c>
      <c r="I9" s="408">
        <v>-13.48646786472033</v>
      </c>
      <c r="K9" s="398"/>
      <c r="L9" s="398"/>
    </row>
    <row r="10" spans="1:12" ht="12.75">
      <c r="A10" s="374" t="s">
        <v>461</v>
      </c>
      <c r="B10" s="407">
        <v>6977.46813351</v>
      </c>
      <c r="C10" s="407">
        <v>6780.009863789999</v>
      </c>
      <c r="D10" s="407">
        <v>7211.27353776</v>
      </c>
      <c r="E10" s="407">
        <v>3806.30105578</v>
      </c>
      <c r="F10" s="407">
        <v>-197.45826972000123</v>
      </c>
      <c r="G10" s="407">
        <v>-2.8299415481625463</v>
      </c>
      <c r="H10" s="407">
        <v>-3404.9724819800003</v>
      </c>
      <c r="I10" s="408">
        <v>-47.21735299806238</v>
      </c>
      <c r="K10" s="398"/>
      <c r="L10" s="398"/>
    </row>
    <row r="11" spans="1:12" ht="12.75">
      <c r="A11" s="374" t="s">
        <v>462</v>
      </c>
      <c r="B11" s="407">
        <v>848.7388204099999</v>
      </c>
      <c r="C11" s="407">
        <v>780.8972445200001</v>
      </c>
      <c r="D11" s="407">
        <v>1232.8289471245</v>
      </c>
      <c r="E11" s="407">
        <v>1342.05381156</v>
      </c>
      <c r="F11" s="407">
        <v>-67.84157588999983</v>
      </c>
      <c r="G11" s="407">
        <v>-7.993221737781198</v>
      </c>
      <c r="H11" s="407">
        <v>109.22486443549997</v>
      </c>
      <c r="I11" s="408">
        <v>8.859693365430822</v>
      </c>
      <c r="K11" s="398"/>
      <c r="L11" s="398"/>
    </row>
    <row r="12" spans="1:12" ht="12.75">
      <c r="A12" s="374" t="s">
        <v>463</v>
      </c>
      <c r="B12" s="407">
        <v>1690.14109022</v>
      </c>
      <c r="C12" s="407">
        <v>1790.2469938000004</v>
      </c>
      <c r="D12" s="407">
        <v>2388.0664286399997</v>
      </c>
      <c r="E12" s="407">
        <v>1332.43824795</v>
      </c>
      <c r="F12" s="407">
        <v>100.10590358000036</v>
      </c>
      <c r="G12" s="407">
        <v>5.922931769380857</v>
      </c>
      <c r="H12" s="407">
        <v>-1055.6281806899997</v>
      </c>
      <c r="I12" s="408">
        <v>-44.204305543174456</v>
      </c>
      <c r="K12" s="398"/>
      <c r="L12" s="398"/>
    </row>
    <row r="13" spans="1:12" ht="12.75">
      <c r="A13" s="374" t="s">
        <v>464</v>
      </c>
      <c r="B13" s="407">
        <v>0</v>
      </c>
      <c r="C13" s="407">
        <v>0</v>
      </c>
      <c r="D13" s="407">
        <v>0</v>
      </c>
      <c r="E13" s="407">
        <v>0</v>
      </c>
      <c r="F13" s="407">
        <v>0</v>
      </c>
      <c r="G13" s="407"/>
      <c r="H13" s="407">
        <v>0</v>
      </c>
      <c r="I13" s="408"/>
      <c r="K13" s="398"/>
      <c r="L13" s="398"/>
    </row>
    <row r="14" spans="1:12" ht="12.75">
      <c r="A14" s="374" t="s">
        <v>465</v>
      </c>
      <c r="B14" s="407">
        <v>1690.14109022</v>
      </c>
      <c r="C14" s="407">
        <v>1790.2469938000004</v>
      </c>
      <c r="D14" s="407">
        <v>2388.0664286399997</v>
      </c>
      <c r="E14" s="407">
        <v>1332.43824795</v>
      </c>
      <c r="F14" s="407">
        <v>100.10590358000036</v>
      </c>
      <c r="G14" s="407">
        <v>5.922931769380857</v>
      </c>
      <c r="H14" s="407">
        <v>-1055.6281806899997</v>
      </c>
      <c r="I14" s="408">
        <v>-44.204305543174456</v>
      </c>
      <c r="K14" s="398"/>
      <c r="L14" s="398"/>
    </row>
    <row r="15" spans="1:9" s="398" customFormat="1" ht="12.75">
      <c r="A15" s="374" t="s">
        <v>466</v>
      </c>
      <c r="B15" s="407">
        <v>350.95834877000004</v>
      </c>
      <c r="C15" s="407">
        <v>325.06574656000004</v>
      </c>
      <c r="D15" s="407">
        <v>249.15457839000004</v>
      </c>
      <c r="E15" s="407">
        <v>228.6</v>
      </c>
      <c r="F15" s="407">
        <v>-25.892602210000007</v>
      </c>
      <c r="G15" s="407">
        <v>-7.377685215566329</v>
      </c>
      <c r="H15" s="407">
        <v>-20.554578390000046</v>
      </c>
      <c r="I15" s="408">
        <v>-8.249729353889736</v>
      </c>
    </row>
    <row r="16" spans="1:12" ht="12.75">
      <c r="A16" s="404" t="s">
        <v>467</v>
      </c>
      <c r="B16" s="405">
        <v>998.8926769799999</v>
      </c>
      <c r="C16" s="405">
        <v>1725.4631715000003</v>
      </c>
      <c r="D16" s="405">
        <v>1079.82878677</v>
      </c>
      <c r="E16" s="405">
        <v>1006.7488990200001</v>
      </c>
      <c r="F16" s="405">
        <v>726.5704945200004</v>
      </c>
      <c r="G16" s="405">
        <v>72.73759346366175</v>
      </c>
      <c r="H16" s="405">
        <v>-73.07988775000001</v>
      </c>
      <c r="I16" s="406">
        <v>-6.767729166454031</v>
      </c>
      <c r="K16" s="398"/>
      <c r="L16" s="398"/>
    </row>
    <row r="17" spans="1:12" ht="12.75">
      <c r="A17" s="374" t="s">
        <v>459</v>
      </c>
      <c r="B17" s="407">
        <v>996.6286769799999</v>
      </c>
      <c r="C17" s="407">
        <v>1722.5695006300002</v>
      </c>
      <c r="D17" s="407">
        <v>1078.2287867700002</v>
      </c>
      <c r="E17" s="407">
        <v>1006.2488990200001</v>
      </c>
      <c r="F17" s="407">
        <v>725.9408236500003</v>
      </c>
      <c r="G17" s="407">
        <v>72.83964834824518</v>
      </c>
      <c r="H17" s="407">
        <v>-71.9798877500001</v>
      </c>
      <c r="I17" s="408">
        <v>-6.675752737563881</v>
      </c>
      <c r="K17" s="398"/>
      <c r="L17" s="398"/>
    </row>
    <row r="18" spans="1:12" ht="12.75">
      <c r="A18" s="374" t="s">
        <v>466</v>
      </c>
      <c r="B18" s="407">
        <v>2.264</v>
      </c>
      <c r="C18" s="407">
        <v>2.8936708700000002</v>
      </c>
      <c r="D18" s="407">
        <v>1.6</v>
      </c>
      <c r="E18" s="407">
        <v>0.5</v>
      </c>
      <c r="F18" s="407">
        <v>0.6296708700000004</v>
      </c>
      <c r="G18" s="407">
        <v>27.812317579505326</v>
      </c>
      <c r="H18" s="407">
        <v>-1.1</v>
      </c>
      <c r="I18" s="408">
        <v>-68.75</v>
      </c>
      <c r="K18" s="398"/>
      <c r="L18" s="398"/>
    </row>
    <row r="19" spans="1:12" ht="12.75">
      <c r="A19" s="404" t="s">
        <v>468</v>
      </c>
      <c r="B19" s="405">
        <v>11397.115596480002</v>
      </c>
      <c r="C19" s="405">
        <v>12027.34470385</v>
      </c>
      <c r="D19" s="405">
        <v>12601.1361494445</v>
      </c>
      <c r="E19" s="405">
        <v>8096.7876017300005</v>
      </c>
      <c r="F19" s="405">
        <v>630.229107369998</v>
      </c>
      <c r="G19" s="405">
        <v>5.529724622295173</v>
      </c>
      <c r="H19" s="405">
        <v>-4504.348547714499</v>
      </c>
      <c r="I19" s="406">
        <v>-35.745574798134896</v>
      </c>
      <c r="K19" s="398"/>
      <c r="L19" s="398"/>
    </row>
    <row r="20" spans="1:12" ht="12.75">
      <c r="A20" s="374" t="s">
        <v>459</v>
      </c>
      <c r="B20" s="407">
        <v>11043.893247710002</v>
      </c>
      <c r="C20" s="407">
        <v>11699.385286420002</v>
      </c>
      <c r="D20" s="407">
        <v>12350.381571054499</v>
      </c>
      <c r="E20" s="407">
        <v>7867.68760173</v>
      </c>
      <c r="F20" s="407">
        <v>655.4920387099992</v>
      </c>
      <c r="G20" s="407">
        <v>5.935334795507175</v>
      </c>
      <c r="H20" s="407">
        <v>-4482.6939693244985</v>
      </c>
      <c r="I20" s="408">
        <v>-36.29599574340728</v>
      </c>
      <c r="K20" s="398"/>
      <c r="L20" s="398"/>
    </row>
    <row r="21" spans="1:10" s="398" customFormat="1" ht="13.5" thickBot="1">
      <c r="A21" s="409" t="s">
        <v>466</v>
      </c>
      <c r="B21" s="410">
        <v>353.22234877000005</v>
      </c>
      <c r="C21" s="410">
        <v>327.95941743000003</v>
      </c>
      <c r="D21" s="410">
        <v>250.75457839000003</v>
      </c>
      <c r="E21" s="410">
        <v>229.1</v>
      </c>
      <c r="F21" s="410">
        <v>-25.262931340000023</v>
      </c>
      <c r="G21" s="410">
        <v>-7.152132765090107</v>
      </c>
      <c r="H21" s="410">
        <v>-21.65457839000004</v>
      </c>
      <c r="I21" s="411">
        <v>-8.635765906662948</v>
      </c>
      <c r="J21" s="290"/>
    </row>
    <row r="22" spans="1:11" ht="13.5" thickTop="1">
      <c r="A22" s="381" t="s">
        <v>301</v>
      </c>
      <c r="D22" s="396"/>
      <c r="K22" s="398"/>
    </row>
    <row r="23" spans="3:5" ht="12.75">
      <c r="C23" s="290"/>
      <c r="D23" s="396"/>
      <c r="E23" s="396"/>
    </row>
    <row r="24" ht="12.75">
      <c r="C24" s="290"/>
    </row>
    <row r="25" ht="12.75">
      <c r="C25" s="290"/>
    </row>
    <row r="26" ht="12.75">
      <c r="C26" s="29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zoomScalePageLayoutView="0" workbookViewId="0" topLeftCell="A1">
      <pane xSplit="2" ySplit="6" topLeftCell="C10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N30" sqref="N30"/>
    </sheetView>
  </sheetViews>
  <sheetFormatPr defaultColWidth="9.140625" defaultRowHeight="15"/>
  <cols>
    <col min="1" max="1" width="9.140625" style="412" customWidth="1"/>
    <col min="2" max="2" width="10.00390625" style="412" customWidth="1"/>
    <col min="3" max="3" width="10.00390625" style="412" bestFit="1" customWidth="1"/>
    <col min="4" max="4" width="9.7109375" style="412" customWidth="1"/>
    <col min="5" max="9" width="10.28125" style="412" customWidth="1"/>
    <col min="10" max="10" width="10.00390625" style="412" customWidth="1"/>
    <col min="11" max="11" width="10.140625" style="412" customWidth="1"/>
    <col min="12" max="12" width="10.8515625" style="412" customWidth="1"/>
    <col min="13" max="16384" width="9.140625" style="412" customWidth="1"/>
  </cols>
  <sheetData>
    <row r="1" spans="2:12" ht="12.75">
      <c r="B1" s="1832" t="s">
        <v>500</v>
      </c>
      <c r="C1" s="1832"/>
      <c r="D1" s="1832"/>
      <c r="E1" s="1832"/>
      <c r="F1" s="1832"/>
      <c r="G1" s="1832"/>
      <c r="H1" s="1832"/>
      <c r="I1" s="1832"/>
      <c r="J1" s="1832"/>
      <c r="K1" s="1832"/>
      <c r="L1" s="475"/>
    </row>
    <row r="2" spans="2:12" ht="15.75" customHeight="1">
      <c r="B2" s="1833" t="s">
        <v>74</v>
      </c>
      <c r="C2" s="1833"/>
      <c r="D2" s="1833"/>
      <c r="E2" s="1833"/>
      <c r="F2" s="1833"/>
      <c r="G2" s="1833"/>
      <c r="H2" s="1833"/>
      <c r="I2" s="1833"/>
      <c r="J2" s="1833"/>
      <c r="K2" s="1833"/>
      <c r="L2" s="473"/>
    </row>
    <row r="3" spans="2:11" ht="13.5" thickBot="1">
      <c r="B3" s="171"/>
      <c r="K3" s="472" t="s">
        <v>88</v>
      </c>
    </row>
    <row r="4" spans="2:12" ht="18.75" customHeight="1" thickTop="1">
      <c r="B4" s="471"/>
      <c r="C4" s="1873" t="s">
        <v>487</v>
      </c>
      <c r="D4" s="1873"/>
      <c r="E4" s="1873"/>
      <c r="F4" s="1873"/>
      <c r="G4" s="1873"/>
      <c r="H4" s="1873"/>
      <c r="I4" s="1874" t="s">
        <v>486</v>
      </c>
      <c r="J4" s="1875"/>
      <c r="K4" s="1876"/>
      <c r="L4" s="470"/>
    </row>
    <row r="5" spans="2:12" ht="17.25" customHeight="1">
      <c r="B5" s="1868" t="s">
        <v>483</v>
      </c>
      <c r="C5" s="1877" t="s">
        <v>19</v>
      </c>
      <c r="D5" s="1747"/>
      <c r="E5" s="1877" t="s">
        <v>23</v>
      </c>
      <c r="F5" s="1746"/>
      <c r="G5" s="1878" t="s">
        <v>25</v>
      </c>
      <c r="H5" s="1879"/>
      <c r="I5" s="746" t="s">
        <v>19</v>
      </c>
      <c r="J5" s="747" t="s">
        <v>23</v>
      </c>
      <c r="K5" s="748" t="s">
        <v>25</v>
      </c>
      <c r="L5" s="470"/>
    </row>
    <row r="6" spans="2:12" ht="25.5">
      <c r="B6" s="1869"/>
      <c r="C6" s="749" t="s">
        <v>18</v>
      </c>
      <c r="D6" s="750" t="s">
        <v>482</v>
      </c>
      <c r="E6" s="751" t="s">
        <v>18</v>
      </c>
      <c r="F6" s="752" t="s">
        <v>482</v>
      </c>
      <c r="G6" s="753" t="s">
        <v>18</v>
      </c>
      <c r="H6" s="752" t="s">
        <v>482</v>
      </c>
      <c r="I6" s="754" t="s">
        <v>18</v>
      </c>
      <c r="J6" s="751" t="s">
        <v>18</v>
      </c>
      <c r="K6" s="1603" t="s">
        <v>18</v>
      </c>
      <c r="L6" s="469"/>
    </row>
    <row r="7" spans="2:12" ht="15.75" customHeight="1">
      <c r="B7" s="433" t="s">
        <v>481</v>
      </c>
      <c r="C7" s="454">
        <v>0</v>
      </c>
      <c r="D7" s="457">
        <v>0</v>
      </c>
      <c r="E7" s="460">
        <v>0</v>
      </c>
      <c r="F7" s="453">
        <v>0</v>
      </c>
      <c r="G7" s="468">
        <v>5900</v>
      </c>
      <c r="H7" s="453">
        <v>1.06</v>
      </c>
      <c r="I7" s="459">
        <v>0</v>
      </c>
      <c r="J7" s="465">
        <v>0</v>
      </c>
      <c r="K7" s="464">
        <v>0</v>
      </c>
      <c r="L7" s="449"/>
    </row>
    <row r="8" spans="2:12" ht="15.75" customHeight="1">
      <c r="B8" s="433" t="s">
        <v>480</v>
      </c>
      <c r="C8" s="454">
        <v>0</v>
      </c>
      <c r="D8" s="457">
        <v>0</v>
      </c>
      <c r="E8" s="460">
        <v>0</v>
      </c>
      <c r="F8" s="453">
        <v>0</v>
      </c>
      <c r="G8" s="454">
        <v>3200</v>
      </c>
      <c r="H8" s="453">
        <v>2.88</v>
      </c>
      <c r="I8" s="459">
        <v>0</v>
      </c>
      <c r="J8" s="465">
        <v>0</v>
      </c>
      <c r="K8" s="464">
        <v>0</v>
      </c>
      <c r="L8" s="449"/>
    </row>
    <row r="9" spans="2:12" ht="15.75" customHeight="1">
      <c r="B9" s="433" t="s">
        <v>479</v>
      </c>
      <c r="C9" s="454">
        <v>8500</v>
      </c>
      <c r="D9" s="457">
        <v>0.05</v>
      </c>
      <c r="E9" s="460">
        <v>0</v>
      </c>
      <c r="F9" s="453">
        <v>0</v>
      </c>
      <c r="G9" s="453">
        <v>0</v>
      </c>
      <c r="H9" s="467">
        <v>0</v>
      </c>
      <c r="I9" s="459">
        <v>0</v>
      </c>
      <c r="J9" s="465">
        <v>0</v>
      </c>
      <c r="K9" s="464">
        <v>0</v>
      </c>
      <c r="L9" s="449"/>
    </row>
    <row r="10" spans="2:12" ht="15.75" customHeight="1">
      <c r="B10" s="433" t="s">
        <v>478</v>
      </c>
      <c r="C10" s="454">
        <v>0</v>
      </c>
      <c r="D10" s="457">
        <v>0</v>
      </c>
      <c r="E10" s="457">
        <v>0</v>
      </c>
      <c r="F10" s="453">
        <v>0</v>
      </c>
      <c r="G10" s="454"/>
      <c r="H10" s="453"/>
      <c r="I10" s="459">
        <v>0</v>
      </c>
      <c r="J10" s="465">
        <v>0</v>
      </c>
      <c r="K10" s="464"/>
      <c r="L10" s="449"/>
    </row>
    <row r="11" spans="2:12" ht="15.75" customHeight="1">
      <c r="B11" s="433" t="s">
        <v>477</v>
      </c>
      <c r="C11" s="462">
        <v>0</v>
      </c>
      <c r="D11" s="457">
        <v>0</v>
      </c>
      <c r="E11" s="453">
        <v>0</v>
      </c>
      <c r="F11" s="453">
        <v>0</v>
      </c>
      <c r="G11" s="454"/>
      <c r="H11" s="453"/>
      <c r="I11" s="466">
        <v>0</v>
      </c>
      <c r="J11" s="465">
        <v>0</v>
      </c>
      <c r="K11" s="464"/>
      <c r="L11" s="449"/>
    </row>
    <row r="12" spans="2:12" ht="15.75" customHeight="1">
      <c r="B12" s="433" t="s">
        <v>476</v>
      </c>
      <c r="C12" s="462">
        <v>0</v>
      </c>
      <c r="D12" s="457">
        <v>0</v>
      </c>
      <c r="E12" s="453">
        <v>0</v>
      </c>
      <c r="F12" s="453">
        <v>0</v>
      </c>
      <c r="G12" s="454"/>
      <c r="H12" s="453"/>
      <c r="I12" s="459">
        <v>0</v>
      </c>
      <c r="J12" s="458">
        <v>0</v>
      </c>
      <c r="K12" s="464"/>
      <c r="L12" s="449"/>
    </row>
    <row r="13" spans="2:12" ht="15.75" customHeight="1">
      <c r="B13" s="433" t="s">
        <v>475</v>
      </c>
      <c r="C13" s="462">
        <v>0</v>
      </c>
      <c r="D13" s="457">
        <v>0</v>
      </c>
      <c r="E13" s="453">
        <v>0</v>
      </c>
      <c r="F13" s="453">
        <v>0</v>
      </c>
      <c r="G13" s="454"/>
      <c r="H13" s="453"/>
      <c r="I13" s="459">
        <v>0</v>
      </c>
      <c r="J13" s="458">
        <v>210</v>
      </c>
      <c r="K13" s="463"/>
      <c r="L13" s="449"/>
    </row>
    <row r="14" spans="2:12" ht="15.75" customHeight="1">
      <c r="B14" s="433" t="s">
        <v>474</v>
      </c>
      <c r="C14" s="462">
        <v>0</v>
      </c>
      <c r="D14" s="457">
        <v>0</v>
      </c>
      <c r="E14" s="453">
        <v>0</v>
      </c>
      <c r="F14" s="453">
        <v>0</v>
      </c>
      <c r="G14" s="454"/>
      <c r="H14" s="453"/>
      <c r="I14" s="459">
        <v>0</v>
      </c>
      <c r="J14" s="458">
        <v>1510</v>
      </c>
      <c r="K14" s="450"/>
      <c r="L14" s="449"/>
    </row>
    <row r="15" spans="2:12" ht="15.75" customHeight="1">
      <c r="B15" s="433" t="s">
        <v>473</v>
      </c>
      <c r="C15" s="462">
        <v>0</v>
      </c>
      <c r="D15" s="457">
        <v>0</v>
      </c>
      <c r="E15" s="453">
        <v>0</v>
      </c>
      <c r="F15" s="453">
        <v>0</v>
      </c>
      <c r="G15" s="454"/>
      <c r="H15" s="453"/>
      <c r="I15" s="459">
        <v>0</v>
      </c>
      <c r="J15" s="458">
        <v>4900</v>
      </c>
      <c r="K15" s="450"/>
      <c r="L15" s="449"/>
    </row>
    <row r="16" spans="2:12" ht="15.75" customHeight="1">
      <c r="B16" s="433" t="s">
        <v>472</v>
      </c>
      <c r="C16" s="454">
        <v>0</v>
      </c>
      <c r="D16" s="457">
        <v>0</v>
      </c>
      <c r="E16" s="460">
        <v>6000</v>
      </c>
      <c r="F16" s="453">
        <v>0.7854</v>
      </c>
      <c r="G16" s="454"/>
      <c r="H16" s="461"/>
      <c r="I16" s="459">
        <v>0</v>
      </c>
      <c r="J16" s="458">
        <v>1250</v>
      </c>
      <c r="K16" s="450"/>
      <c r="L16" s="449"/>
    </row>
    <row r="17" spans="2:15" ht="15.75" customHeight="1">
      <c r="B17" s="433" t="s">
        <v>471</v>
      </c>
      <c r="C17" s="454">
        <v>0</v>
      </c>
      <c r="D17" s="457">
        <v>0</v>
      </c>
      <c r="E17" s="460">
        <v>0</v>
      </c>
      <c r="F17" s="453">
        <v>0</v>
      </c>
      <c r="G17" s="454"/>
      <c r="H17" s="453"/>
      <c r="I17" s="459">
        <v>0</v>
      </c>
      <c r="J17" s="458">
        <v>2340</v>
      </c>
      <c r="K17" s="450"/>
      <c r="L17" s="449"/>
      <c r="M17" s="727"/>
      <c r="N17" s="727"/>
      <c r="O17" s="727"/>
    </row>
    <row r="18" spans="2:15" ht="15.75" customHeight="1">
      <c r="B18" s="428" t="s">
        <v>470</v>
      </c>
      <c r="C18" s="454">
        <v>0</v>
      </c>
      <c r="D18" s="457">
        <v>0</v>
      </c>
      <c r="E18" s="456">
        <v>0</v>
      </c>
      <c r="F18" s="455">
        <v>0</v>
      </c>
      <c r="G18" s="454"/>
      <c r="H18" s="453"/>
      <c r="I18" s="452">
        <v>0</v>
      </c>
      <c r="J18" s="451">
        <v>100</v>
      </c>
      <c r="K18" s="450"/>
      <c r="L18" s="449"/>
      <c r="M18" s="727"/>
      <c r="N18" s="727"/>
      <c r="O18" s="727"/>
    </row>
    <row r="19" spans="2:15" ht="15.75" customHeight="1" thickBot="1">
      <c r="B19" s="420" t="s">
        <v>294</v>
      </c>
      <c r="C19" s="445">
        <v>8500</v>
      </c>
      <c r="D19" s="448">
        <v>0.05</v>
      </c>
      <c r="E19" s="447">
        <v>6000</v>
      </c>
      <c r="F19" s="446">
        <v>0.7854</v>
      </c>
      <c r="G19" s="445">
        <f>SUM(G7:G18)</f>
        <v>9100</v>
      </c>
      <c r="H19" s="444"/>
      <c r="I19" s="443">
        <v>0</v>
      </c>
      <c r="J19" s="442">
        <v>10310</v>
      </c>
      <c r="K19" s="441">
        <f>SUM(K7:K18)</f>
        <v>0</v>
      </c>
      <c r="L19" s="440"/>
      <c r="M19" s="727"/>
      <c r="N19" s="727"/>
      <c r="O19" s="727"/>
    </row>
    <row r="20" spans="2:15" ht="15.75" customHeight="1" thickBot="1" thickTop="1">
      <c r="B20" s="760"/>
      <c r="C20" s="755"/>
      <c r="D20" s="440"/>
      <c r="E20" s="756"/>
      <c r="F20" s="440"/>
      <c r="G20" s="756"/>
      <c r="H20" s="757"/>
      <c r="I20" s="758"/>
      <c r="J20" s="728"/>
      <c r="K20" s="728"/>
      <c r="L20" s="440"/>
      <c r="M20" s="727"/>
      <c r="N20" s="727"/>
      <c r="O20" s="727"/>
    </row>
    <row r="21" spans="2:15" ht="21" customHeight="1" thickTop="1">
      <c r="B21" s="759"/>
      <c r="C21" s="1880" t="s">
        <v>485</v>
      </c>
      <c r="D21" s="1881"/>
      <c r="E21" s="1881"/>
      <c r="F21" s="1881"/>
      <c r="G21" s="1881"/>
      <c r="H21" s="1881"/>
      <c r="I21" s="1884" t="s">
        <v>484</v>
      </c>
      <c r="J21" s="1885"/>
      <c r="K21" s="1885"/>
      <c r="L21" s="1886"/>
      <c r="M21" s="728"/>
      <c r="N21" s="727"/>
      <c r="O21" s="727"/>
    </row>
    <row r="22" spans="2:15" ht="15.75" customHeight="1">
      <c r="B22" s="1868" t="s">
        <v>483</v>
      </c>
      <c r="C22" s="1870" t="s">
        <v>19</v>
      </c>
      <c r="D22" s="1870"/>
      <c r="E22" s="1870" t="s">
        <v>23</v>
      </c>
      <c r="F22" s="1870"/>
      <c r="G22" s="1871" t="s">
        <v>25</v>
      </c>
      <c r="H22" s="1872"/>
      <c r="I22" s="1882" t="s">
        <v>23</v>
      </c>
      <c r="J22" s="1883"/>
      <c r="K22" s="1887" t="s">
        <v>25</v>
      </c>
      <c r="L22" s="1888"/>
      <c r="M22" s="727"/>
      <c r="N22" s="727"/>
      <c r="O22" s="727"/>
    </row>
    <row r="23" spans="2:12" ht="28.5" customHeight="1">
      <c r="B23" s="1869"/>
      <c r="C23" s="749" t="s">
        <v>18</v>
      </c>
      <c r="D23" s="753" t="s">
        <v>482</v>
      </c>
      <c r="E23" s="749" t="s">
        <v>18</v>
      </c>
      <c r="F23" s="753" t="s">
        <v>482</v>
      </c>
      <c r="G23" s="753" t="s">
        <v>18</v>
      </c>
      <c r="H23" s="752" t="s">
        <v>482</v>
      </c>
      <c r="I23" s="439" t="s">
        <v>18</v>
      </c>
      <c r="J23" s="725" t="s">
        <v>628</v>
      </c>
      <c r="K23" s="726" t="s">
        <v>18</v>
      </c>
      <c r="L23" s="739" t="s">
        <v>628</v>
      </c>
    </row>
    <row r="24" spans="2:12" ht="12.75">
      <c r="B24" s="433" t="s">
        <v>481</v>
      </c>
      <c r="C24" s="438">
        <v>0</v>
      </c>
      <c r="D24" s="426">
        <v>0</v>
      </c>
      <c r="E24" s="425">
        <v>99500</v>
      </c>
      <c r="F24" s="431">
        <v>0.0009</v>
      </c>
      <c r="G24" s="435">
        <v>13000</v>
      </c>
      <c r="H24" s="437">
        <v>0.72</v>
      </c>
      <c r="I24" s="729" t="s">
        <v>3</v>
      </c>
      <c r="J24" s="745" t="s">
        <v>3</v>
      </c>
      <c r="K24" s="730">
        <v>57250</v>
      </c>
      <c r="L24" s="740">
        <v>1.39</v>
      </c>
    </row>
    <row r="25" spans="2:12" ht="12.75">
      <c r="B25" s="433" t="s">
        <v>480</v>
      </c>
      <c r="C25" s="432">
        <v>15000</v>
      </c>
      <c r="D25" s="426">
        <v>0.07</v>
      </c>
      <c r="E25" s="425">
        <v>68500</v>
      </c>
      <c r="F25" s="431">
        <v>0.0513</v>
      </c>
      <c r="G25" s="435">
        <v>8300</v>
      </c>
      <c r="H25" s="429">
        <v>1.3</v>
      </c>
      <c r="I25" s="436">
        <v>20000</v>
      </c>
      <c r="J25" s="731">
        <v>0.6911</v>
      </c>
      <c r="K25" s="732">
        <v>0</v>
      </c>
      <c r="L25" s="1604" t="s">
        <v>3</v>
      </c>
    </row>
    <row r="26" spans="2:12" ht="12.75">
      <c r="B26" s="433" t="s">
        <v>479</v>
      </c>
      <c r="C26" s="432">
        <v>20000</v>
      </c>
      <c r="D26" s="426">
        <v>0.05</v>
      </c>
      <c r="E26" s="425">
        <v>19000</v>
      </c>
      <c r="F26" s="431">
        <v>0.1107</v>
      </c>
      <c r="G26" s="435">
        <v>35000</v>
      </c>
      <c r="H26" s="429">
        <v>0.22</v>
      </c>
      <c r="I26" s="436">
        <v>20000</v>
      </c>
      <c r="J26" s="731">
        <v>0.67</v>
      </c>
      <c r="K26" s="732">
        <v>0</v>
      </c>
      <c r="L26" s="1604" t="s">
        <v>3</v>
      </c>
    </row>
    <row r="27" spans="2:12" ht="12.75">
      <c r="B27" s="433" t="s">
        <v>478</v>
      </c>
      <c r="C27" s="432">
        <v>0</v>
      </c>
      <c r="D27" s="426">
        <v>0</v>
      </c>
      <c r="E27" s="425">
        <v>11000</v>
      </c>
      <c r="F27" s="431">
        <v>0.0292</v>
      </c>
      <c r="G27" s="435"/>
      <c r="H27" s="429"/>
      <c r="I27" s="421"/>
      <c r="J27" s="733"/>
      <c r="K27" s="734"/>
      <c r="L27" s="742"/>
    </row>
    <row r="28" spans="2:12" ht="12.75">
      <c r="B28" s="433" t="s">
        <v>477</v>
      </c>
      <c r="C28" s="432">
        <v>29500</v>
      </c>
      <c r="D28" s="426">
        <v>0.0579</v>
      </c>
      <c r="E28" s="425">
        <v>22500</v>
      </c>
      <c r="F28" s="431">
        <v>0.053</v>
      </c>
      <c r="G28" s="435"/>
      <c r="H28" s="429"/>
      <c r="I28" s="434"/>
      <c r="J28" s="731"/>
      <c r="K28" s="735"/>
      <c r="L28" s="741"/>
    </row>
    <row r="29" spans="2:12" ht="12.75">
      <c r="B29" s="433" t="s">
        <v>476</v>
      </c>
      <c r="C29" s="432">
        <v>54000</v>
      </c>
      <c r="D29" s="426">
        <v>0.6801</v>
      </c>
      <c r="E29" s="425">
        <v>40000</v>
      </c>
      <c r="F29" s="431">
        <v>0.0114</v>
      </c>
      <c r="G29" s="435"/>
      <c r="H29" s="429"/>
      <c r="I29" s="434"/>
      <c r="J29" s="731"/>
      <c r="K29" s="735"/>
      <c r="L29" s="741"/>
    </row>
    <row r="30" spans="2:12" ht="12.75">
      <c r="B30" s="433" t="s">
        <v>475</v>
      </c>
      <c r="C30" s="432">
        <v>58500</v>
      </c>
      <c r="D30" s="426">
        <v>0.3898</v>
      </c>
      <c r="E30" s="425">
        <v>9750</v>
      </c>
      <c r="F30" s="431">
        <v>0.1726</v>
      </c>
      <c r="G30" s="435"/>
      <c r="H30" s="429"/>
      <c r="I30" s="436"/>
      <c r="J30" s="731"/>
      <c r="K30" s="732"/>
      <c r="L30" s="741"/>
    </row>
    <row r="31" spans="2:12" ht="12.75">
      <c r="B31" s="433" t="s">
        <v>474</v>
      </c>
      <c r="C31" s="432">
        <v>93000</v>
      </c>
      <c r="D31" s="426">
        <v>0.18154677419354842</v>
      </c>
      <c r="E31" s="425">
        <v>850</v>
      </c>
      <c r="F31" s="431">
        <v>0.3983</v>
      </c>
      <c r="G31" s="435"/>
      <c r="H31" s="429"/>
      <c r="I31" s="434"/>
      <c r="J31" s="731"/>
      <c r="K31" s="735"/>
      <c r="L31" s="741"/>
    </row>
    <row r="32" spans="2:12" ht="12.75">
      <c r="B32" s="433" t="s">
        <v>473</v>
      </c>
      <c r="C32" s="432">
        <v>78000</v>
      </c>
      <c r="D32" s="426">
        <v>0.08</v>
      </c>
      <c r="E32" s="425">
        <v>2700</v>
      </c>
      <c r="F32" s="431">
        <v>0.0424</v>
      </c>
      <c r="G32" s="435"/>
      <c r="H32" s="429"/>
      <c r="I32" s="434"/>
      <c r="J32" s="731"/>
      <c r="K32" s="735"/>
      <c r="L32" s="741"/>
    </row>
    <row r="33" spans="2:12" ht="12.75">
      <c r="B33" s="433" t="s">
        <v>472</v>
      </c>
      <c r="C33" s="432">
        <v>78000</v>
      </c>
      <c r="D33" s="426">
        <v>0.0459</v>
      </c>
      <c r="E33" s="425">
        <v>6000</v>
      </c>
      <c r="F33" s="431">
        <v>0.3192</v>
      </c>
      <c r="G33" s="435"/>
      <c r="H33" s="429"/>
      <c r="I33" s="434"/>
      <c r="J33" s="731"/>
      <c r="K33" s="735"/>
      <c r="L33" s="741"/>
    </row>
    <row r="34" spans="2:12" ht="12.75">
      <c r="B34" s="433" t="s">
        <v>471</v>
      </c>
      <c r="C34" s="432">
        <v>97500</v>
      </c>
      <c r="D34" s="426">
        <v>0.041</v>
      </c>
      <c r="E34" s="425">
        <v>11000</v>
      </c>
      <c r="F34" s="431">
        <v>0.2581</v>
      </c>
      <c r="G34" s="430"/>
      <c r="H34" s="429"/>
      <c r="I34" s="421"/>
      <c r="J34" s="733"/>
      <c r="K34" s="734"/>
      <c r="L34" s="742"/>
    </row>
    <row r="35" spans="2:12" ht="12.75">
      <c r="B35" s="428" t="s">
        <v>470</v>
      </c>
      <c r="C35" s="427">
        <v>79000</v>
      </c>
      <c r="D35" s="426">
        <v>0.02</v>
      </c>
      <c r="E35" s="425">
        <v>25000</v>
      </c>
      <c r="F35" s="424">
        <v>0.0184</v>
      </c>
      <c r="G35" s="423"/>
      <c r="H35" s="422"/>
      <c r="I35" s="421"/>
      <c r="J35" s="736"/>
      <c r="K35" s="734"/>
      <c r="L35" s="743"/>
    </row>
    <row r="36" spans="2:12" ht="13.5" thickBot="1">
      <c r="B36" s="420" t="s">
        <v>294</v>
      </c>
      <c r="C36" s="419">
        <v>602500</v>
      </c>
      <c r="D36" s="418">
        <v>0.16</v>
      </c>
      <c r="E36" s="417">
        <v>315800</v>
      </c>
      <c r="F36" s="416">
        <v>0.05</v>
      </c>
      <c r="G36" s="415">
        <f>SUM(G24:G35)</f>
        <v>56300</v>
      </c>
      <c r="H36" s="414"/>
      <c r="I36" s="413">
        <f>SUM(I24:I35)</f>
        <v>40000</v>
      </c>
      <c r="J36" s="737"/>
      <c r="K36" s="738">
        <f>SUM(K24:K35)</f>
        <v>57250</v>
      </c>
      <c r="L36" s="744"/>
    </row>
    <row r="37" ht="13.5" thickTop="1">
      <c r="B37" s="172" t="s">
        <v>469</v>
      </c>
    </row>
  </sheetData>
  <sheetProtection/>
  <mergeCells count="16">
    <mergeCell ref="E5:F5"/>
    <mergeCell ref="G5:H5"/>
    <mergeCell ref="C21:H21"/>
    <mergeCell ref="I22:J22"/>
    <mergeCell ref="I21:L21"/>
    <mergeCell ref="K22:L22"/>
    <mergeCell ref="B22:B23"/>
    <mergeCell ref="C22:D22"/>
    <mergeCell ref="E22:F22"/>
    <mergeCell ref="G22:H22"/>
    <mergeCell ref="B1:K1"/>
    <mergeCell ref="B2:K2"/>
    <mergeCell ref="C4:H4"/>
    <mergeCell ref="I4:K4"/>
    <mergeCell ref="B5:B6"/>
    <mergeCell ref="C5:D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H9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Q30" sqref="Q30"/>
    </sheetView>
  </sheetViews>
  <sheetFormatPr defaultColWidth="9.140625" defaultRowHeight="15"/>
  <cols>
    <col min="1" max="1" width="11.57421875" style="171" bestFit="1" customWidth="1"/>
    <col min="2" max="2" width="9.00390625" style="171" hidden="1" customWidth="1"/>
    <col min="3" max="3" width="8.140625" style="171" hidden="1" customWidth="1"/>
    <col min="4" max="4" width="9.00390625" style="171" hidden="1" customWidth="1"/>
    <col min="5" max="20" width="10.7109375" style="171" customWidth="1"/>
    <col min="21" max="16384" width="9.140625" style="171" customWidth="1"/>
  </cols>
  <sheetData>
    <row r="1" spans="1:20" ht="12.75">
      <c r="A1" s="1832" t="s">
        <v>527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  <c r="L1" s="1832"/>
      <c r="M1" s="1832"/>
      <c r="N1" s="1832"/>
      <c r="O1" s="1832"/>
      <c r="P1" s="1832"/>
      <c r="Q1" s="1832"/>
      <c r="R1" s="1832"/>
      <c r="S1" s="1832"/>
      <c r="T1" s="1832"/>
    </row>
    <row r="2" spans="1:20" ht="15.75">
      <c r="A2" s="1833" t="s">
        <v>75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</row>
    <row r="3" spans="1:4" ht="12.75" hidden="1">
      <c r="A3" s="1896" t="s">
        <v>499</v>
      </c>
      <c r="B3" s="1896"/>
      <c r="C3" s="1896"/>
      <c r="D3" s="1896"/>
    </row>
    <row r="4" spans="1:20" ht="13.5" thickBot="1">
      <c r="A4" s="541"/>
      <c r="B4" s="541"/>
      <c r="C4" s="541"/>
      <c r="D4" s="541"/>
      <c r="T4" s="540" t="s">
        <v>498</v>
      </c>
    </row>
    <row r="5" spans="1:20" s="241" customFormat="1" ht="16.5" customHeight="1" thickTop="1">
      <c r="A5" s="1897" t="s">
        <v>483</v>
      </c>
      <c r="B5" s="539"/>
      <c r="C5" s="539"/>
      <c r="D5" s="539"/>
      <c r="E5" s="1899" t="s">
        <v>497</v>
      </c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1"/>
      <c r="Q5" s="1902" t="s">
        <v>490</v>
      </c>
      <c r="R5" s="1900"/>
      <c r="S5" s="1900"/>
      <c r="T5" s="1901"/>
    </row>
    <row r="6" spans="1:20" s="241" customFormat="1" ht="16.5" customHeight="1">
      <c r="A6" s="1898"/>
      <c r="B6" s="1903" t="s">
        <v>496</v>
      </c>
      <c r="C6" s="1904"/>
      <c r="D6" s="1905"/>
      <c r="E6" s="1903" t="s">
        <v>23</v>
      </c>
      <c r="F6" s="1904"/>
      <c r="G6" s="1904"/>
      <c r="H6" s="1904"/>
      <c r="I6" s="1904"/>
      <c r="J6" s="1904"/>
      <c r="K6" s="1903" t="s">
        <v>25</v>
      </c>
      <c r="L6" s="1904"/>
      <c r="M6" s="1904"/>
      <c r="N6" s="1904"/>
      <c r="O6" s="1904"/>
      <c r="P6" s="1904"/>
      <c r="Q6" s="1906" t="s">
        <v>23</v>
      </c>
      <c r="R6" s="1907"/>
      <c r="S6" s="1889" t="s">
        <v>25</v>
      </c>
      <c r="T6" s="1890"/>
    </row>
    <row r="7" spans="1:20" s="241" customFormat="1" ht="26.25" customHeight="1">
      <c r="A7" s="1898"/>
      <c r="B7" s="538"/>
      <c r="C7" s="537"/>
      <c r="D7" s="536"/>
      <c r="E7" s="1893" t="s">
        <v>495</v>
      </c>
      <c r="F7" s="1894"/>
      <c r="G7" s="1893" t="s">
        <v>494</v>
      </c>
      <c r="H7" s="1894"/>
      <c r="I7" s="1895" t="s">
        <v>493</v>
      </c>
      <c r="J7" s="1895"/>
      <c r="K7" s="1893" t="s">
        <v>495</v>
      </c>
      <c r="L7" s="1894"/>
      <c r="M7" s="1893" t="s">
        <v>494</v>
      </c>
      <c r="N7" s="1894"/>
      <c r="O7" s="1895" t="s">
        <v>493</v>
      </c>
      <c r="P7" s="1895"/>
      <c r="Q7" s="1908"/>
      <c r="R7" s="1909"/>
      <c r="S7" s="1891"/>
      <c r="T7" s="1892"/>
    </row>
    <row r="8" spans="1:20" s="241" customFormat="1" ht="16.5" customHeight="1">
      <c r="A8" s="1898"/>
      <c r="B8" s="533" t="s">
        <v>495</v>
      </c>
      <c r="C8" s="535" t="s">
        <v>494</v>
      </c>
      <c r="D8" s="534" t="s">
        <v>493</v>
      </c>
      <c r="E8" s="531" t="s">
        <v>492</v>
      </c>
      <c r="F8" s="531" t="s">
        <v>491</v>
      </c>
      <c r="G8" s="531" t="s">
        <v>492</v>
      </c>
      <c r="H8" s="531" t="s">
        <v>491</v>
      </c>
      <c r="I8" s="531" t="s">
        <v>492</v>
      </c>
      <c r="J8" s="533" t="s">
        <v>491</v>
      </c>
      <c r="K8" s="531" t="s">
        <v>492</v>
      </c>
      <c r="L8" s="531" t="s">
        <v>491</v>
      </c>
      <c r="M8" s="532" t="s">
        <v>492</v>
      </c>
      <c r="N8" s="532" t="s">
        <v>491</v>
      </c>
      <c r="O8" s="531" t="s">
        <v>492</v>
      </c>
      <c r="P8" s="530" t="s">
        <v>491</v>
      </c>
      <c r="Q8" s="529" t="s">
        <v>490</v>
      </c>
      <c r="R8" s="528" t="s">
        <v>489</v>
      </c>
      <c r="S8" s="527" t="s">
        <v>490</v>
      </c>
      <c r="T8" s="526" t="s">
        <v>489</v>
      </c>
    </row>
    <row r="9" spans="1:20" s="241" customFormat="1" ht="16.5" customHeight="1">
      <c r="A9" s="433" t="s">
        <v>481</v>
      </c>
      <c r="B9" s="513">
        <v>735.39</v>
      </c>
      <c r="C9" s="512">
        <v>0</v>
      </c>
      <c r="D9" s="503">
        <v>735.39</v>
      </c>
      <c r="E9" s="497">
        <v>275.65</v>
      </c>
      <c r="F9" s="510">
        <v>26790.169</v>
      </c>
      <c r="G9" s="525">
        <v>0</v>
      </c>
      <c r="H9" s="496">
        <v>0</v>
      </c>
      <c r="I9" s="497">
        <v>275.65</v>
      </c>
      <c r="J9" s="510">
        <v>26790.169</v>
      </c>
      <c r="K9" s="510">
        <v>332.5</v>
      </c>
      <c r="L9" s="524">
        <v>34039.025</v>
      </c>
      <c r="M9" s="497">
        <v>0</v>
      </c>
      <c r="N9" s="497">
        <v>0</v>
      </c>
      <c r="O9" s="496">
        <f aca="true" t="shared" si="0" ref="O9:P11">K9-M9</f>
        <v>332.5</v>
      </c>
      <c r="P9" s="495">
        <f t="shared" si="0"/>
        <v>34039.025</v>
      </c>
      <c r="Q9" s="523">
        <v>12116.9</v>
      </c>
      <c r="R9" s="522">
        <v>200</v>
      </c>
      <c r="S9" s="521">
        <v>20502.489999999998</v>
      </c>
      <c r="T9" s="520">
        <v>320</v>
      </c>
    </row>
    <row r="10" spans="1:20" s="241" customFormat="1" ht="16.5" customHeight="1">
      <c r="A10" s="433" t="s">
        <v>480</v>
      </c>
      <c r="B10" s="513">
        <v>1337.1</v>
      </c>
      <c r="C10" s="512">
        <v>0</v>
      </c>
      <c r="D10" s="503">
        <v>1337.1</v>
      </c>
      <c r="E10" s="497">
        <v>195.875</v>
      </c>
      <c r="F10" s="510">
        <v>18986.87625</v>
      </c>
      <c r="G10" s="511">
        <v>0</v>
      </c>
      <c r="H10" s="501">
        <v>0</v>
      </c>
      <c r="I10" s="497">
        <v>195.875</v>
      </c>
      <c r="J10" s="510">
        <v>18986.87625</v>
      </c>
      <c r="K10" s="510">
        <v>376.9</v>
      </c>
      <c r="L10" s="497">
        <v>39886.57000000001</v>
      </c>
      <c r="M10" s="497">
        <v>0</v>
      </c>
      <c r="N10" s="510">
        <v>0</v>
      </c>
      <c r="O10" s="497">
        <f t="shared" si="0"/>
        <v>376.9</v>
      </c>
      <c r="P10" s="495">
        <f t="shared" si="0"/>
        <v>39886.57000000001</v>
      </c>
      <c r="Q10" s="523">
        <v>18189.19</v>
      </c>
      <c r="R10" s="522">
        <v>300</v>
      </c>
      <c r="S10" s="521">
        <v>14577.730000000001</v>
      </c>
      <c r="T10" s="520">
        <v>220</v>
      </c>
    </row>
    <row r="11" spans="1:20" s="241" customFormat="1" ht="16.5" customHeight="1">
      <c r="A11" s="433" t="s">
        <v>479</v>
      </c>
      <c r="B11" s="513">
        <v>3529.54</v>
      </c>
      <c r="C11" s="512">
        <v>0</v>
      </c>
      <c r="D11" s="503">
        <v>3529.54</v>
      </c>
      <c r="E11" s="497">
        <v>330.1</v>
      </c>
      <c r="F11" s="510">
        <v>26236.907749999995</v>
      </c>
      <c r="G11" s="511">
        <v>0</v>
      </c>
      <c r="H11" s="501">
        <v>0</v>
      </c>
      <c r="I11" s="497">
        <v>330.1</v>
      </c>
      <c r="J11" s="510">
        <v>26236.907749999995</v>
      </c>
      <c r="K11" s="510">
        <v>416.5</v>
      </c>
      <c r="L11" s="497">
        <v>43534.91575</v>
      </c>
      <c r="M11" s="497">
        <v>0</v>
      </c>
      <c r="N11" s="510">
        <v>0</v>
      </c>
      <c r="O11" s="497">
        <f t="shared" si="0"/>
        <v>416.5</v>
      </c>
      <c r="P11" s="495">
        <f t="shared" si="0"/>
        <v>43534.91575</v>
      </c>
      <c r="Q11" s="509">
        <v>21992.42</v>
      </c>
      <c r="R11" s="508">
        <v>360</v>
      </c>
      <c r="S11" s="507">
        <v>3920.35</v>
      </c>
      <c r="T11" s="506">
        <v>60</v>
      </c>
    </row>
    <row r="12" spans="1:20" s="241" customFormat="1" ht="16.5" customHeight="1">
      <c r="A12" s="433" t="s">
        <v>478</v>
      </c>
      <c r="B12" s="513">
        <v>2685.96</v>
      </c>
      <c r="C12" s="512">
        <v>0</v>
      </c>
      <c r="D12" s="503">
        <v>2685.96</v>
      </c>
      <c r="E12" s="497">
        <v>294.85</v>
      </c>
      <c r="F12" s="510">
        <v>28964.910999999996</v>
      </c>
      <c r="G12" s="511">
        <v>0</v>
      </c>
      <c r="H12" s="501">
        <v>0</v>
      </c>
      <c r="I12" s="497">
        <v>294.85</v>
      </c>
      <c r="J12" s="510">
        <v>28964.910999999996</v>
      </c>
      <c r="K12" s="510"/>
      <c r="L12" s="497"/>
      <c r="M12" s="497"/>
      <c r="N12" s="497"/>
      <c r="O12" s="496"/>
      <c r="P12" s="495"/>
      <c r="Q12" s="509">
        <v>19659.2</v>
      </c>
      <c r="R12" s="508">
        <v>320</v>
      </c>
      <c r="S12" s="507"/>
      <c r="T12" s="506"/>
    </row>
    <row r="13" spans="1:20" s="241" customFormat="1" ht="16.5" customHeight="1">
      <c r="A13" s="433" t="s">
        <v>477</v>
      </c>
      <c r="B13" s="513">
        <v>2257.5</v>
      </c>
      <c r="C13" s="512">
        <v>496.34</v>
      </c>
      <c r="D13" s="503">
        <v>1761.16</v>
      </c>
      <c r="E13" s="497">
        <v>309.275</v>
      </c>
      <c r="F13" s="510">
        <v>30642.332749999994</v>
      </c>
      <c r="G13" s="511">
        <v>0</v>
      </c>
      <c r="H13" s="501">
        <v>0</v>
      </c>
      <c r="I13" s="497">
        <v>309.275</v>
      </c>
      <c r="J13" s="510">
        <v>30642.332749999994</v>
      </c>
      <c r="K13" s="510"/>
      <c r="L13" s="497"/>
      <c r="M13" s="497"/>
      <c r="N13" s="497"/>
      <c r="O13" s="496"/>
      <c r="P13" s="495"/>
      <c r="Q13" s="509">
        <v>21053.61</v>
      </c>
      <c r="R13" s="508">
        <v>340</v>
      </c>
      <c r="S13" s="507"/>
      <c r="T13" s="506"/>
    </row>
    <row r="14" spans="1:20" s="241" customFormat="1" ht="16.5" customHeight="1">
      <c r="A14" s="433" t="s">
        <v>476</v>
      </c>
      <c r="B14" s="513">
        <v>2901.58</v>
      </c>
      <c r="C14" s="512">
        <v>0</v>
      </c>
      <c r="D14" s="503">
        <v>2901.58</v>
      </c>
      <c r="E14" s="497">
        <v>252.99999999999994</v>
      </c>
      <c r="F14" s="510">
        <v>25574.157</v>
      </c>
      <c r="G14" s="511">
        <v>0</v>
      </c>
      <c r="H14" s="501">
        <v>0</v>
      </c>
      <c r="I14" s="497">
        <v>252.99999999999994</v>
      </c>
      <c r="J14" s="510">
        <v>25574.157</v>
      </c>
      <c r="K14" s="510"/>
      <c r="L14" s="497"/>
      <c r="M14" s="497"/>
      <c r="N14" s="497"/>
      <c r="O14" s="496"/>
      <c r="P14" s="495"/>
      <c r="Q14" s="509">
        <v>13923.11</v>
      </c>
      <c r="R14" s="508">
        <v>220</v>
      </c>
      <c r="S14" s="507"/>
      <c r="T14" s="506"/>
    </row>
    <row r="15" spans="1:20" s="241" customFormat="1" ht="16.5" customHeight="1">
      <c r="A15" s="433" t="s">
        <v>475</v>
      </c>
      <c r="B15" s="513">
        <v>1893.9</v>
      </c>
      <c r="C15" s="512">
        <v>0</v>
      </c>
      <c r="D15" s="503">
        <v>1893.9</v>
      </c>
      <c r="E15" s="519">
        <v>246.27499999999998</v>
      </c>
      <c r="F15" s="510">
        <v>24360.532000000003</v>
      </c>
      <c r="G15" s="511">
        <v>3.5</v>
      </c>
      <c r="H15" s="501">
        <v>346.64</v>
      </c>
      <c r="I15" s="497">
        <v>242.77499999999998</v>
      </c>
      <c r="J15" s="510">
        <v>24013.892000000003</v>
      </c>
      <c r="K15" s="510"/>
      <c r="L15" s="497"/>
      <c r="M15" s="497"/>
      <c r="N15" s="497"/>
      <c r="O15" s="496"/>
      <c r="P15" s="495"/>
      <c r="Q15" s="509">
        <v>22249.53</v>
      </c>
      <c r="R15" s="508">
        <v>360</v>
      </c>
      <c r="S15" s="507"/>
      <c r="T15" s="506"/>
    </row>
    <row r="16" spans="1:20" s="241" customFormat="1" ht="16.5" customHeight="1">
      <c r="A16" s="433" t="s">
        <v>474</v>
      </c>
      <c r="B16" s="513">
        <v>1962.72</v>
      </c>
      <c r="C16" s="512">
        <v>0</v>
      </c>
      <c r="D16" s="503">
        <v>1962.72</v>
      </c>
      <c r="E16" s="519">
        <v>320.42499999999995</v>
      </c>
      <c r="F16" s="510">
        <v>31916.139500000005</v>
      </c>
      <c r="G16" s="511">
        <v>0</v>
      </c>
      <c r="H16" s="501">
        <v>0</v>
      </c>
      <c r="I16" s="497">
        <v>320.42499999999995</v>
      </c>
      <c r="J16" s="510">
        <v>31916.139500000005</v>
      </c>
      <c r="K16" s="497"/>
      <c r="L16" s="497"/>
      <c r="M16" s="496"/>
      <c r="N16" s="497"/>
      <c r="O16" s="496"/>
      <c r="P16" s="495"/>
      <c r="Q16" s="509">
        <v>16188.29</v>
      </c>
      <c r="R16" s="508">
        <v>260</v>
      </c>
      <c r="S16" s="507"/>
      <c r="T16" s="506"/>
    </row>
    <row r="17" spans="1:20" s="241" customFormat="1" ht="16.5" customHeight="1">
      <c r="A17" s="433" t="s">
        <v>473</v>
      </c>
      <c r="B17" s="513">
        <v>2955.37</v>
      </c>
      <c r="C17" s="512">
        <v>0</v>
      </c>
      <c r="D17" s="503">
        <v>2955.37</v>
      </c>
      <c r="E17" s="517">
        <v>315.49600000000004</v>
      </c>
      <c r="F17" s="516">
        <v>31509.897270000005</v>
      </c>
      <c r="G17" s="511">
        <v>1.2</v>
      </c>
      <c r="H17" s="501">
        <v>115.548</v>
      </c>
      <c r="I17" s="497">
        <v>314.29600000000005</v>
      </c>
      <c r="J17" s="510">
        <v>31394.349270000006</v>
      </c>
      <c r="K17" s="518"/>
      <c r="L17" s="518"/>
      <c r="M17" s="496"/>
      <c r="N17" s="497"/>
      <c r="O17" s="496"/>
      <c r="P17" s="495"/>
      <c r="Q17" s="515">
        <v>18723.1</v>
      </c>
      <c r="R17" s="514">
        <v>300</v>
      </c>
      <c r="S17" s="507"/>
      <c r="T17" s="506"/>
    </row>
    <row r="18" spans="1:20" s="241" customFormat="1" ht="16.5" customHeight="1">
      <c r="A18" s="433" t="s">
        <v>472</v>
      </c>
      <c r="B18" s="513">
        <v>1971.17</v>
      </c>
      <c r="C18" s="512">
        <v>408.86</v>
      </c>
      <c r="D18" s="503">
        <v>1562.31</v>
      </c>
      <c r="E18" s="517">
        <v>546.425</v>
      </c>
      <c r="F18" s="516">
        <v>55403.839250000005</v>
      </c>
      <c r="G18" s="511">
        <v>2.66</v>
      </c>
      <c r="H18" s="501">
        <v>269.6708</v>
      </c>
      <c r="I18" s="497">
        <v>543.765</v>
      </c>
      <c r="J18" s="510">
        <v>55134.168450000005</v>
      </c>
      <c r="K18" s="510"/>
      <c r="L18" s="497"/>
      <c r="M18" s="496"/>
      <c r="N18" s="497"/>
      <c r="O18" s="496"/>
      <c r="P18" s="495"/>
      <c r="Q18" s="515">
        <v>13888.34</v>
      </c>
      <c r="R18" s="514">
        <v>220</v>
      </c>
      <c r="S18" s="507"/>
      <c r="T18" s="506"/>
    </row>
    <row r="19" spans="1:20" s="241" customFormat="1" ht="16.5" customHeight="1">
      <c r="A19" s="433" t="s">
        <v>471</v>
      </c>
      <c r="B19" s="513">
        <v>4584.48</v>
      </c>
      <c r="C19" s="512">
        <v>0</v>
      </c>
      <c r="D19" s="503">
        <v>4584.48</v>
      </c>
      <c r="E19" s="497">
        <v>539.5499999999998</v>
      </c>
      <c r="F19" s="510">
        <v>55104.4935</v>
      </c>
      <c r="G19" s="511">
        <v>0</v>
      </c>
      <c r="H19" s="501">
        <v>0</v>
      </c>
      <c r="I19" s="497">
        <v>539.5499999999998</v>
      </c>
      <c r="J19" s="510">
        <v>55104.4935</v>
      </c>
      <c r="K19" s="510"/>
      <c r="L19" s="497"/>
      <c r="M19" s="496"/>
      <c r="N19" s="497"/>
      <c r="O19" s="496"/>
      <c r="P19" s="495"/>
      <c r="Q19" s="509">
        <v>19177.47</v>
      </c>
      <c r="R19" s="508">
        <v>300</v>
      </c>
      <c r="S19" s="507"/>
      <c r="T19" s="506"/>
    </row>
    <row r="20" spans="1:20" s="241" customFormat="1" ht="16.5" customHeight="1">
      <c r="A20" s="428" t="s">
        <v>470</v>
      </c>
      <c r="B20" s="505">
        <v>3337.29</v>
      </c>
      <c r="C20" s="504">
        <v>1132.25</v>
      </c>
      <c r="D20" s="503">
        <v>2205.04</v>
      </c>
      <c r="E20" s="498">
        <v>416.34499999999997</v>
      </c>
      <c r="F20" s="499">
        <v>42365.126749999996</v>
      </c>
      <c r="G20" s="502">
        <v>4</v>
      </c>
      <c r="H20" s="501">
        <v>407.44</v>
      </c>
      <c r="I20" s="498">
        <v>412.34499999999997</v>
      </c>
      <c r="J20" s="500">
        <v>41957.68674999999</v>
      </c>
      <c r="K20" s="499"/>
      <c r="L20" s="498"/>
      <c r="M20" s="497"/>
      <c r="N20" s="497"/>
      <c r="O20" s="496"/>
      <c r="P20" s="495"/>
      <c r="Q20" s="494">
        <v>20395.289999999997</v>
      </c>
      <c r="R20" s="493">
        <v>320</v>
      </c>
      <c r="S20" s="492"/>
      <c r="T20" s="491"/>
    </row>
    <row r="21" spans="1:20" s="241" customFormat="1" ht="16.5" customHeight="1" thickBot="1">
      <c r="A21" s="490" t="s">
        <v>294</v>
      </c>
      <c r="B21" s="489">
        <v>30152</v>
      </c>
      <c r="C21" s="488">
        <v>2037.45</v>
      </c>
      <c r="D21" s="487">
        <v>28114.55</v>
      </c>
      <c r="E21" s="483">
        <v>4043.2659999999996</v>
      </c>
      <c r="F21" s="483">
        <v>397855.38202</v>
      </c>
      <c r="G21" s="484">
        <v>11.36</v>
      </c>
      <c r="H21" s="484">
        <v>1139.2988</v>
      </c>
      <c r="I21" s="486">
        <v>4031.9059999999995</v>
      </c>
      <c r="J21" s="485">
        <v>396716.08322000003</v>
      </c>
      <c r="K21" s="483">
        <f aca="true" t="shared" si="1" ref="K21:P21">SUM(K9:K20)</f>
        <v>1125.9</v>
      </c>
      <c r="L21" s="484">
        <f t="shared" si="1"/>
        <v>117460.51075</v>
      </c>
      <c r="M21" s="484">
        <f t="shared" si="1"/>
        <v>0</v>
      </c>
      <c r="N21" s="484">
        <f t="shared" si="1"/>
        <v>0</v>
      </c>
      <c r="O21" s="483">
        <f t="shared" si="1"/>
        <v>1125.9</v>
      </c>
      <c r="P21" s="482">
        <f t="shared" si="1"/>
        <v>117460.51075</v>
      </c>
      <c r="Q21" s="481">
        <v>217556.45</v>
      </c>
      <c r="R21" s="480">
        <v>3500</v>
      </c>
      <c r="S21" s="479">
        <f>SUM(S9:S20)</f>
        <v>39000.57</v>
      </c>
      <c r="T21" s="478">
        <f>SUM(T9:T20)</f>
        <v>600</v>
      </c>
    </row>
    <row r="22" s="241" customFormat="1" ht="16.5" customHeight="1" thickTop="1"/>
    <row r="23" spans="9:19" s="241" customFormat="1" ht="16.5" customHeight="1"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242"/>
    </row>
    <row r="24" ht="12.75">
      <c r="Q24" s="476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A1" sqref="A1:I1"/>
    </sheetView>
  </sheetViews>
  <sheetFormatPr defaultColWidth="9.140625" defaultRowHeight="15"/>
  <cols>
    <col min="1" max="1" width="15.00390625" style="542" customWidth="1"/>
    <col min="2" max="2" width="11.140625" style="542" customWidth="1"/>
    <col min="3" max="5" width="13.140625" style="542" customWidth="1"/>
    <col min="6" max="6" width="11.00390625" style="542" customWidth="1"/>
    <col min="7" max="7" width="12.28125" style="542" customWidth="1"/>
    <col min="8" max="8" width="12.140625" style="542" customWidth="1"/>
    <col min="9" max="9" width="10.7109375" style="542" bestFit="1" customWidth="1"/>
    <col min="10" max="10" width="10.7109375" style="542" customWidth="1"/>
    <col min="11" max="11" width="10.00390625" style="542" customWidth="1"/>
    <col min="12" max="12" width="10.28125" style="542" customWidth="1"/>
    <col min="13" max="13" width="9.8515625" style="542" customWidth="1"/>
    <col min="14" max="14" width="9.140625" style="542" customWidth="1"/>
    <col min="15" max="15" width="11.8515625" style="542" bestFit="1" customWidth="1"/>
    <col min="16" max="16384" width="9.140625" style="542" customWidth="1"/>
  </cols>
  <sheetData>
    <row r="1" spans="1:13" ht="12.75">
      <c r="A1" s="1832" t="s">
        <v>576</v>
      </c>
      <c r="B1" s="1832"/>
      <c r="C1" s="1832"/>
      <c r="D1" s="1832"/>
      <c r="E1" s="1832"/>
      <c r="F1" s="1832"/>
      <c r="G1" s="1832"/>
      <c r="H1" s="1832"/>
      <c r="I1" s="1832"/>
      <c r="J1" s="578"/>
      <c r="K1" s="578"/>
      <c r="L1" s="1832"/>
      <c r="M1" s="1832"/>
    </row>
    <row r="2" spans="1:13" ht="12.75" customHeight="1" hidden="1">
      <c r="A2" s="1833" t="s">
        <v>526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</row>
    <row r="3" spans="1:13" ht="15.75" customHeight="1" hidden="1">
      <c r="A3" s="1832" t="s">
        <v>525</v>
      </c>
      <c r="B3" s="1832"/>
      <c r="C3" s="1832"/>
      <c r="D3" s="1832"/>
      <c r="E3" s="1832"/>
      <c r="F3" s="1832"/>
      <c r="G3" s="1832"/>
      <c r="H3" s="1832"/>
      <c r="I3" s="1832"/>
      <c r="J3" s="1832"/>
      <c r="K3" s="1832"/>
      <c r="L3" s="1832"/>
      <c r="M3" s="1832"/>
    </row>
    <row r="4" spans="1:13" ht="15.75" customHeight="1" hidden="1">
      <c r="A4" s="1833"/>
      <c r="B4" s="1833"/>
      <c r="C4" s="1833"/>
      <c r="D4" s="1833"/>
      <c r="E4" s="1833"/>
      <c r="F4" s="1833"/>
      <c r="G4" s="1833"/>
      <c r="H4" s="1833"/>
      <c r="I4" s="1833"/>
      <c r="J4" s="1833"/>
      <c r="K4" s="1833"/>
      <c r="L4" s="1833"/>
      <c r="M4" s="1833"/>
    </row>
    <row r="5" spans="1:13" ht="15.75" customHeight="1" hidden="1">
      <c r="A5" s="1832"/>
      <c r="B5" s="1832"/>
      <c r="C5" s="1832"/>
      <c r="D5" s="1832"/>
      <c r="E5" s="1832"/>
      <c r="F5" s="1832"/>
      <c r="G5" s="1832"/>
      <c r="H5" s="1832"/>
      <c r="I5" s="1832"/>
      <c r="J5" s="1832"/>
      <c r="K5" s="1832"/>
      <c r="L5" s="1832"/>
      <c r="M5" s="1832"/>
    </row>
    <row r="6" spans="1:13" ht="12.75" customHeight="1" hidden="1">
      <c r="A6" s="1833"/>
      <c r="B6" s="1833"/>
      <c r="C6" s="1833"/>
      <c r="D6" s="1833"/>
      <c r="E6" s="1833"/>
      <c r="F6" s="1833"/>
      <c r="G6" s="1833"/>
      <c r="H6" s="1833"/>
      <c r="I6" s="1833"/>
      <c r="J6" s="1833"/>
      <c r="K6" s="1833"/>
      <c r="L6" s="1833"/>
      <c r="M6" s="1833" t="s">
        <v>88</v>
      </c>
    </row>
    <row r="7" spans="1:13" ht="13.5" customHeight="1" hidden="1" thickTop="1">
      <c r="A7" s="1832" t="s">
        <v>524</v>
      </c>
      <c r="B7" s="1832"/>
      <c r="C7" s="1832"/>
      <c r="D7" s="1832"/>
      <c r="E7" s="1832"/>
      <c r="F7" s="1832"/>
      <c r="G7" s="1832"/>
      <c r="H7" s="1832"/>
      <c r="I7" s="1832"/>
      <c r="J7" s="1832"/>
      <c r="K7" s="1832"/>
      <c r="L7" s="1832"/>
      <c r="M7" s="1832"/>
    </row>
    <row r="8" spans="1:13" ht="12.75" customHeight="1" hidden="1">
      <c r="A8" s="474"/>
      <c r="B8" s="474" t="s">
        <v>523</v>
      </c>
      <c r="C8" s="474"/>
      <c r="D8" s="474"/>
      <c r="E8" s="474"/>
      <c r="F8" s="474" t="s">
        <v>522</v>
      </c>
      <c r="G8" s="474"/>
      <c r="H8" s="474" t="s">
        <v>521</v>
      </c>
      <c r="I8" s="474"/>
      <c r="J8" s="474" t="s">
        <v>520</v>
      </c>
      <c r="K8" s="474"/>
      <c r="L8" s="1833" t="s">
        <v>294</v>
      </c>
      <c r="M8" s="1833"/>
    </row>
    <row r="9" spans="1:13" ht="12.75" customHeight="1" hidden="1">
      <c r="A9" s="1832"/>
      <c r="B9" s="1832" t="s">
        <v>18</v>
      </c>
      <c r="C9" s="1832" t="s">
        <v>519</v>
      </c>
      <c r="D9" s="1832"/>
      <c r="E9" s="1832"/>
      <c r="F9" s="1832" t="s">
        <v>18</v>
      </c>
      <c r="G9" s="1832" t="s">
        <v>519</v>
      </c>
      <c r="H9" s="1832" t="s">
        <v>18</v>
      </c>
      <c r="I9" s="1832" t="s">
        <v>519</v>
      </c>
      <c r="J9" s="1832" t="s">
        <v>18</v>
      </c>
      <c r="K9" s="1832" t="s">
        <v>519</v>
      </c>
      <c r="L9" s="1832" t="s">
        <v>18</v>
      </c>
      <c r="M9" s="1832" t="s">
        <v>519</v>
      </c>
    </row>
    <row r="10" spans="1:15" ht="12.75" customHeight="1" hidden="1">
      <c r="A10" s="1833" t="s">
        <v>518</v>
      </c>
      <c r="B10" s="1833">
        <v>2971.95</v>
      </c>
      <c r="C10" s="1833">
        <v>1.52</v>
      </c>
      <c r="D10" s="1833"/>
      <c r="E10" s="1833"/>
      <c r="F10" s="1833" t="s">
        <v>3</v>
      </c>
      <c r="G10" s="1833" t="s">
        <v>3</v>
      </c>
      <c r="H10" s="1833">
        <v>1376.9</v>
      </c>
      <c r="I10" s="1833">
        <v>12.87</v>
      </c>
      <c r="J10" s="1833">
        <v>748.61</v>
      </c>
      <c r="K10" s="1833">
        <v>15.66</v>
      </c>
      <c r="L10" s="1833">
        <v>13804.33</v>
      </c>
      <c r="M10" s="1833">
        <v>4.13</v>
      </c>
      <c r="O10" s="543" t="e">
        <f>#REF!+B10+#REF!+H10+J10</f>
        <v>#REF!</v>
      </c>
    </row>
    <row r="11" spans="1:15" ht="12.75" customHeight="1" hidden="1">
      <c r="A11" s="1832" t="s">
        <v>517</v>
      </c>
      <c r="B11" s="1832"/>
      <c r="C11" s="1832"/>
      <c r="D11" s="1832"/>
      <c r="E11" s="1832"/>
      <c r="F11" s="1832"/>
      <c r="G11" s="1832"/>
      <c r="H11" s="1832"/>
      <c r="I11" s="1832"/>
      <c r="J11" s="1832"/>
      <c r="K11" s="1832"/>
      <c r="L11" s="1832"/>
      <c r="M11" s="1832"/>
      <c r="O11" s="542" t="e">
        <f>#REF!*#REF!+B10*C10+#REF!*#REF!+H10*I10+J10*K10</f>
        <v>#REF!</v>
      </c>
    </row>
    <row r="12" spans="1:15" ht="12.75" customHeight="1" hidden="1">
      <c r="A12" s="1833" t="s">
        <v>516</v>
      </c>
      <c r="B12" s="1833"/>
      <c r="C12" s="1833"/>
      <c r="D12" s="1833"/>
      <c r="E12" s="1833"/>
      <c r="F12" s="1833"/>
      <c r="G12" s="1833"/>
      <c r="H12" s="1833"/>
      <c r="I12" s="1833"/>
      <c r="J12" s="1833"/>
      <c r="K12" s="1833"/>
      <c r="L12" s="1833"/>
      <c r="M12" s="1833"/>
      <c r="O12" s="543" t="e">
        <f>O11/O10</f>
        <v>#REF!</v>
      </c>
    </row>
    <row r="13" spans="1:13" ht="12.75" customHeight="1" hidden="1">
      <c r="A13" s="1832" t="s">
        <v>515</v>
      </c>
      <c r="B13" s="1832"/>
      <c r="C13" s="1832"/>
      <c r="D13" s="1832"/>
      <c r="E13" s="1832"/>
      <c r="F13" s="1832"/>
      <c r="G13" s="1832"/>
      <c r="H13" s="1832"/>
      <c r="I13" s="1832"/>
      <c r="J13" s="1832"/>
      <c r="K13" s="1832"/>
      <c r="L13" s="1832"/>
      <c r="M13" s="1832"/>
    </row>
    <row r="14" spans="1:13" ht="12.75" customHeight="1" hidden="1">
      <c r="A14" s="1833" t="s">
        <v>514</v>
      </c>
      <c r="B14" s="1833"/>
      <c r="C14" s="1833"/>
      <c r="D14" s="1833"/>
      <c r="E14" s="1833"/>
      <c r="F14" s="1833"/>
      <c r="G14" s="1833"/>
      <c r="H14" s="1833"/>
      <c r="I14" s="1833"/>
      <c r="J14" s="1833"/>
      <c r="K14" s="1833"/>
      <c r="L14" s="1833"/>
      <c r="M14" s="1833"/>
    </row>
    <row r="15" spans="1:13" ht="12.75" customHeight="1" hidden="1">
      <c r="A15" s="1832" t="s">
        <v>513</v>
      </c>
      <c r="B15" s="1832"/>
      <c r="C15" s="1832"/>
      <c r="D15" s="1832"/>
      <c r="E15" s="1832"/>
      <c r="F15" s="1832"/>
      <c r="G15" s="1832"/>
      <c r="H15" s="1832"/>
      <c r="I15" s="1832"/>
      <c r="J15" s="1832"/>
      <c r="K15" s="1832"/>
      <c r="L15" s="1832"/>
      <c r="M15" s="1832"/>
    </row>
    <row r="16" spans="1:13" ht="12.75" customHeight="1" hidden="1">
      <c r="A16" s="1833" t="s">
        <v>512</v>
      </c>
      <c r="B16" s="1833"/>
      <c r="C16" s="1833"/>
      <c r="D16" s="1833"/>
      <c r="E16" s="1833"/>
      <c r="F16" s="1833"/>
      <c r="G16" s="1833"/>
      <c r="H16" s="1833"/>
      <c r="I16" s="1833"/>
      <c r="J16" s="1833"/>
      <c r="K16" s="1833"/>
      <c r="L16" s="1833"/>
      <c r="M16" s="1833"/>
    </row>
    <row r="17" spans="1:13" ht="12.75" customHeight="1" hidden="1">
      <c r="A17" s="1832" t="s">
        <v>511</v>
      </c>
      <c r="B17" s="1832"/>
      <c r="C17" s="1832"/>
      <c r="D17" s="1832"/>
      <c r="E17" s="1832"/>
      <c r="F17" s="1832"/>
      <c r="G17" s="1832"/>
      <c r="H17" s="1832"/>
      <c r="I17" s="1832"/>
      <c r="J17" s="1832"/>
      <c r="K17" s="1832"/>
      <c r="L17" s="1832"/>
      <c r="M17" s="1832"/>
    </row>
    <row r="18" spans="1:13" ht="12.75" customHeight="1" hidden="1">
      <c r="A18" s="1833" t="s">
        <v>510</v>
      </c>
      <c r="B18" s="1833"/>
      <c r="C18" s="1833"/>
      <c r="D18" s="1833"/>
      <c r="E18" s="1833"/>
      <c r="F18" s="1833"/>
      <c r="G18" s="1833"/>
      <c r="H18" s="1833"/>
      <c r="I18" s="1833"/>
      <c r="J18" s="1833"/>
      <c r="K18" s="1833"/>
      <c r="L18" s="1833"/>
      <c r="M18" s="1833"/>
    </row>
    <row r="19" spans="1:13" ht="12.75" customHeight="1" hidden="1">
      <c r="A19" s="1832" t="s">
        <v>509</v>
      </c>
      <c r="B19" s="1832"/>
      <c r="C19" s="1832"/>
      <c r="D19" s="1832"/>
      <c r="E19" s="1832"/>
      <c r="F19" s="1832"/>
      <c r="G19" s="1832"/>
      <c r="H19" s="1832"/>
      <c r="I19" s="1832"/>
      <c r="J19" s="1832"/>
      <c r="K19" s="1832"/>
      <c r="L19" s="1832"/>
      <c r="M19" s="1832"/>
    </row>
    <row r="20" spans="1:13" ht="12.75" customHeight="1" hidden="1">
      <c r="A20" s="1833" t="s">
        <v>508</v>
      </c>
      <c r="B20" s="1833"/>
      <c r="C20" s="1833"/>
      <c r="D20" s="1833"/>
      <c r="E20" s="1833"/>
      <c r="F20" s="1833"/>
      <c r="G20" s="1833"/>
      <c r="H20" s="1833"/>
      <c r="I20" s="1833"/>
      <c r="J20" s="1833"/>
      <c r="K20" s="1833"/>
      <c r="L20" s="1833"/>
      <c r="M20" s="1833"/>
    </row>
    <row r="21" spans="1:13" ht="12.75" customHeight="1" hidden="1">
      <c r="A21" s="1832" t="s">
        <v>507</v>
      </c>
      <c r="B21" s="1832"/>
      <c r="C21" s="1832"/>
      <c r="D21" s="1832"/>
      <c r="E21" s="1832"/>
      <c r="F21" s="1832"/>
      <c r="G21" s="1832"/>
      <c r="H21" s="1832"/>
      <c r="I21" s="1832"/>
      <c r="J21" s="1832"/>
      <c r="K21" s="1832"/>
      <c r="L21" s="1832"/>
      <c r="M21" s="1832"/>
    </row>
    <row r="22" spans="1:13" ht="13.5" customHeight="1" hidden="1" thickBot="1">
      <c r="A22" s="1833" t="s">
        <v>506</v>
      </c>
      <c r="B22" s="1833"/>
      <c r="C22" s="1833"/>
      <c r="D22" s="1833"/>
      <c r="E22" s="1833"/>
      <c r="F22" s="1833"/>
      <c r="G22" s="1833"/>
      <c r="H22" s="1833"/>
      <c r="I22" s="1833"/>
      <c r="J22" s="1833"/>
      <c r="K22" s="1833"/>
      <c r="L22" s="1833"/>
      <c r="M22" s="1833"/>
    </row>
    <row r="23" spans="1:13" ht="12.75" customHeight="1" hidden="1">
      <c r="A23" s="1832"/>
      <c r="B23" s="1832"/>
      <c r="C23" s="1832"/>
      <c r="D23" s="1832"/>
      <c r="E23" s="1832"/>
      <c r="F23" s="1832"/>
      <c r="G23" s="1832"/>
      <c r="H23" s="1832"/>
      <c r="I23" s="1832"/>
      <c r="J23" s="1832"/>
      <c r="K23" s="1832"/>
      <c r="L23" s="1832"/>
      <c r="M23" s="1832"/>
    </row>
    <row r="24" spans="1:13" ht="12.75" customHeight="1" hidden="1">
      <c r="A24" s="1833" t="s">
        <v>505</v>
      </c>
      <c r="B24" s="1833"/>
      <c r="C24" s="1833"/>
      <c r="D24" s="1833"/>
      <c r="E24" s="1833"/>
      <c r="F24" s="1833"/>
      <c r="G24" s="1833"/>
      <c r="H24" s="1833"/>
      <c r="I24" s="1833"/>
      <c r="J24" s="1833"/>
      <c r="K24" s="1833"/>
      <c r="L24" s="1833"/>
      <c r="M24" s="1833"/>
    </row>
    <row r="25" spans="1:13" ht="12.75">
      <c r="A25" s="1832" t="s">
        <v>77</v>
      </c>
      <c r="B25" s="1832"/>
      <c r="C25" s="1832"/>
      <c r="D25" s="1832"/>
      <c r="E25" s="1832"/>
      <c r="F25" s="1832"/>
      <c r="G25" s="1832"/>
      <c r="H25" s="1832"/>
      <c r="I25" s="1832"/>
      <c r="J25" s="578"/>
      <c r="K25" s="578"/>
      <c r="L25" s="1832"/>
      <c r="M25" s="1832"/>
    </row>
    <row r="26" spans="1:9" ht="13.5" thickBot="1">
      <c r="A26" s="577"/>
      <c r="B26" s="577"/>
      <c r="C26" s="577"/>
      <c r="D26" s="577"/>
      <c r="E26" s="577"/>
      <c r="F26" s="577"/>
      <c r="G26" s="577"/>
      <c r="H26" s="1910" t="s">
        <v>88</v>
      </c>
      <c r="I26" s="1910"/>
    </row>
    <row r="27" spans="1:9" ht="16.5" thickTop="1">
      <c r="A27" s="1911" t="s">
        <v>483</v>
      </c>
      <c r="B27" s="1912" t="s">
        <v>504</v>
      </c>
      <c r="C27" s="1912"/>
      <c r="D27" s="1912"/>
      <c r="E27" s="1913"/>
      <c r="F27" s="1912" t="s">
        <v>503</v>
      </c>
      <c r="G27" s="1912"/>
      <c r="H27" s="1912"/>
      <c r="I27" s="1913"/>
    </row>
    <row r="28" spans="1:9" ht="12.75">
      <c r="A28" s="1868"/>
      <c r="B28" s="1914" t="s">
        <v>23</v>
      </c>
      <c r="C28" s="1915"/>
      <c r="D28" s="1916" t="s">
        <v>25</v>
      </c>
      <c r="E28" s="1917"/>
      <c r="F28" s="1775" t="s">
        <v>23</v>
      </c>
      <c r="G28" s="1918"/>
      <c r="H28" s="1919" t="s">
        <v>25</v>
      </c>
      <c r="I28" s="1777"/>
    </row>
    <row r="29" spans="1:10" ht="12.75">
      <c r="A29" s="1869"/>
      <c r="B29" s="573" t="s">
        <v>18</v>
      </c>
      <c r="C29" s="576" t="s">
        <v>502</v>
      </c>
      <c r="D29" s="575" t="s">
        <v>18</v>
      </c>
      <c r="E29" s="572" t="s">
        <v>502</v>
      </c>
      <c r="F29" s="573" t="s">
        <v>18</v>
      </c>
      <c r="G29" s="574" t="s">
        <v>502</v>
      </c>
      <c r="H29" s="573" t="s">
        <v>18</v>
      </c>
      <c r="I29" s="572" t="s">
        <v>502</v>
      </c>
      <c r="J29" s="13"/>
    </row>
    <row r="30" spans="1:10" ht="12.75">
      <c r="A30" s="566" t="s">
        <v>481</v>
      </c>
      <c r="B30" s="564">
        <v>4183.63</v>
      </c>
      <c r="C30" s="565">
        <v>0.15</v>
      </c>
      <c r="D30" s="564">
        <v>54163.06</v>
      </c>
      <c r="E30" s="563">
        <v>0.7392803128066334</v>
      </c>
      <c r="F30" s="571">
        <v>13110.36</v>
      </c>
      <c r="G30" s="567">
        <v>2.5</v>
      </c>
      <c r="H30" s="518">
        <v>10386.87</v>
      </c>
      <c r="I30" s="553">
        <v>3.09</v>
      </c>
      <c r="J30" s="570"/>
    </row>
    <row r="31" spans="1:10" ht="12.75">
      <c r="A31" s="566" t="s">
        <v>480</v>
      </c>
      <c r="B31" s="564">
        <v>16785.21</v>
      </c>
      <c r="C31" s="565">
        <v>0.17</v>
      </c>
      <c r="D31" s="564">
        <v>87216.62</v>
      </c>
      <c r="E31" s="563">
        <v>1.45</v>
      </c>
      <c r="F31" s="571">
        <v>11316.23</v>
      </c>
      <c r="G31" s="567">
        <v>2.3</v>
      </c>
      <c r="H31" s="518">
        <v>3614.8099999999995</v>
      </c>
      <c r="I31" s="553">
        <v>2.71</v>
      </c>
      <c r="J31" s="570"/>
    </row>
    <row r="32" spans="1:10" ht="12.75">
      <c r="A32" s="566" t="s">
        <v>479</v>
      </c>
      <c r="B32" s="568">
        <v>59148.29</v>
      </c>
      <c r="C32" s="565">
        <v>1.03</v>
      </c>
      <c r="D32" s="564">
        <v>44212.16</v>
      </c>
      <c r="E32" s="563">
        <v>0.64</v>
      </c>
      <c r="F32" s="569">
        <v>15610.65</v>
      </c>
      <c r="G32" s="567">
        <v>2.55</v>
      </c>
      <c r="H32" s="518">
        <v>4310.22</v>
      </c>
      <c r="I32" s="553">
        <v>2.1</v>
      </c>
      <c r="J32" s="570"/>
    </row>
    <row r="33" spans="1:9" ht="12.75">
      <c r="A33" s="566" t="s">
        <v>478</v>
      </c>
      <c r="B33" s="568">
        <v>46623.9</v>
      </c>
      <c r="C33" s="565">
        <v>0.42</v>
      </c>
      <c r="D33" s="564"/>
      <c r="E33" s="563"/>
      <c r="F33" s="569">
        <v>21289.8</v>
      </c>
      <c r="G33" s="567">
        <v>2.41</v>
      </c>
      <c r="H33" s="518"/>
      <c r="I33" s="553"/>
    </row>
    <row r="34" spans="1:9" ht="12.75">
      <c r="A34" s="566" t="s">
        <v>477</v>
      </c>
      <c r="B34" s="568">
        <v>13937.5</v>
      </c>
      <c r="C34" s="565">
        <v>0.15</v>
      </c>
      <c r="D34" s="564"/>
      <c r="E34" s="563"/>
      <c r="F34" s="568">
        <v>20484.52</v>
      </c>
      <c r="G34" s="567">
        <v>2.48</v>
      </c>
      <c r="H34" s="518"/>
      <c r="I34" s="553"/>
    </row>
    <row r="35" spans="1:9" ht="12.75">
      <c r="A35" s="566" t="s">
        <v>476</v>
      </c>
      <c r="B35" s="568">
        <v>11820.02</v>
      </c>
      <c r="C35" s="565">
        <v>0.15</v>
      </c>
      <c r="D35" s="564"/>
      <c r="E35" s="563"/>
      <c r="F35" s="568">
        <v>14851.03</v>
      </c>
      <c r="G35" s="567">
        <v>2.51</v>
      </c>
      <c r="H35" s="518"/>
      <c r="I35" s="553"/>
    </row>
    <row r="36" spans="1:9" ht="12.75">
      <c r="A36" s="566" t="s">
        <v>475</v>
      </c>
      <c r="B36" s="568">
        <v>60027.97</v>
      </c>
      <c r="C36" s="565">
        <v>2.23</v>
      </c>
      <c r="D36" s="564"/>
      <c r="E36" s="563"/>
      <c r="F36" s="568">
        <v>15211</v>
      </c>
      <c r="G36" s="567">
        <v>2.97</v>
      </c>
      <c r="H36" s="554"/>
      <c r="I36" s="553"/>
    </row>
    <row r="37" spans="1:9" ht="12.75">
      <c r="A37" s="566" t="s">
        <v>474</v>
      </c>
      <c r="B37" s="562">
        <v>62774.45</v>
      </c>
      <c r="C37" s="565">
        <v>1.8</v>
      </c>
      <c r="D37" s="564"/>
      <c r="E37" s="563"/>
      <c r="F37" s="568">
        <v>23015.72</v>
      </c>
      <c r="G37" s="567">
        <v>4.06</v>
      </c>
      <c r="H37" s="554"/>
      <c r="I37" s="553"/>
    </row>
    <row r="38" spans="1:9" ht="12.75">
      <c r="A38" s="566" t="s">
        <v>473</v>
      </c>
      <c r="B38" s="562">
        <v>54194.88</v>
      </c>
      <c r="C38" s="565">
        <v>0.64</v>
      </c>
      <c r="D38" s="564"/>
      <c r="E38" s="563"/>
      <c r="F38" s="562">
        <v>28246.99</v>
      </c>
      <c r="G38" s="561">
        <v>3.87</v>
      </c>
      <c r="H38" s="554"/>
      <c r="I38" s="553"/>
    </row>
    <row r="39" spans="1:9" ht="12.75">
      <c r="A39" s="566" t="s">
        <v>472</v>
      </c>
      <c r="B39" s="562">
        <v>16825.09</v>
      </c>
      <c r="C39" s="565">
        <v>0.44</v>
      </c>
      <c r="D39" s="564"/>
      <c r="E39" s="563"/>
      <c r="F39" s="562">
        <v>23179.48</v>
      </c>
      <c r="G39" s="561">
        <v>3.91</v>
      </c>
      <c r="H39" s="554"/>
      <c r="I39" s="553"/>
    </row>
    <row r="40" spans="1:9" ht="12.75">
      <c r="A40" s="566" t="s">
        <v>471</v>
      </c>
      <c r="B40" s="562">
        <v>9422.01</v>
      </c>
      <c r="C40" s="565">
        <v>0.24</v>
      </c>
      <c r="D40" s="564"/>
      <c r="E40" s="563"/>
      <c r="F40" s="562">
        <v>21499.75</v>
      </c>
      <c r="G40" s="561">
        <v>3.86</v>
      </c>
      <c r="H40" s="554"/>
      <c r="I40" s="553"/>
    </row>
    <row r="41" spans="1:9" ht="12.75">
      <c r="A41" s="560" t="s">
        <v>470</v>
      </c>
      <c r="B41" s="556">
        <v>18957.46</v>
      </c>
      <c r="C41" s="559">
        <v>1.01</v>
      </c>
      <c r="D41" s="558"/>
      <c r="E41" s="557"/>
      <c r="F41" s="556">
        <v>19093.25</v>
      </c>
      <c r="G41" s="555">
        <v>3.89</v>
      </c>
      <c r="H41" s="554"/>
      <c r="I41" s="553"/>
    </row>
    <row r="42" spans="1:9" ht="13.5" thickBot="1">
      <c r="A42" s="552" t="s">
        <v>294</v>
      </c>
      <c r="B42" s="551">
        <f>SUM(B30:B41)</f>
        <v>374700.41000000003</v>
      </c>
      <c r="C42" s="550">
        <v>0.21811313787794637</v>
      </c>
      <c r="D42" s="549">
        <f>SUM(D30:D41)</f>
        <v>185591.84</v>
      </c>
      <c r="E42" s="545"/>
      <c r="F42" s="548">
        <f>SUM(F30:F41)</f>
        <v>226908.78</v>
      </c>
      <c r="G42" s="547">
        <v>3.23</v>
      </c>
      <c r="H42" s="546">
        <f>SUM(H30:H41)</f>
        <v>18311.9</v>
      </c>
      <c r="I42" s="545"/>
    </row>
    <row r="43" ht="13.5" thickTop="1">
      <c r="A43" s="544" t="s">
        <v>501</v>
      </c>
    </row>
    <row r="44" ht="12.75">
      <c r="A44" s="544"/>
    </row>
    <row r="48" ht="12.75">
      <c r="B48" s="543"/>
    </row>
  </sheetData>
  <sheetProtection/>
  <mergeCells count="57">
    <mergeCell ref="A4:K4"/>
    <mergeCell ref="L4:M4"/>
    <mergeCell ref="H26:I26"/>
    <mergeCell ref="A27:A29"/>
    <mergeCell ref="B27:E27"/>
    <mergeCell ref="F27:I27"/>
    <mergeCell ref="B28:C28"/>
    <mergeCell ref="D28:E28"/>
    <mergeCell ref="F28:G28"/>
    <mergeCell ref="H28:I28"/>
    <mergeCell ref="A5:K5"/>
    <mergeCell ref="L5:M5"/>
    <mergeCell ref="A6:K6"/>
    <mergeCell ref="L6:M6"/>
    <mergeCell ref="A7:K7"/>
    <mergeCell ref="L7:M7"/>
    <mergeCell ref="L1:M1"/>
    <mergeCell ref="A2:K2"/>
    <mergeCell ref="L2:M2"/>
    <mergeCell ref="A3:K3"/>
    <mergeCell ref="L3:M3"/>
    <mergeCell ref="A1:I1"/>
    <mergeCell ref="A9:K9"/>
    <mergeCell ref="L9:M9"/>
    <mergeCell ref="A10:K10"/>
    <mergeCell ref="L10:M10"/>
    <mergeCell ref="L8:M8"/>
    <mergeCell ref="A11:K11"/>
    <mergeCell ref="L11:M11"/>
    <mergeCell ref="A12:K12"/>
    <mergeCell ref="L12:M12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L25:M25"/>
    <mergeCell ref="A20:K20"/>
    <mergeCell ref="L20:M20"/>
    <mergeCell ref="A21:K21"/>
    <mergeCell ref="L21:M21"/>
    <mergeCell ref="A25:I25"/>
    <mergeCell ref="A22:K22"/>
    <mergeCell ref="A23:K23"/>
    <mergeCell ref="L23:M23"/>
    <mergeCell ref="A24:K24"/>
    <mergeCell ref="L24:M24"/>
    <mergeCell ref="L22:M22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4"/>
  <sheetViews>
    <sheetView zoomScalePageLayoutView="0" workbookViewId="0" topLeftCell="A1">
      <pane xSplit="3" ySplit="70" topLeftCell="F71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AI85" sqref="AI85"/>
    </sheetView>
  </sheetViews>
  <sheetFormatPr defaultColWidth="9.140625" defaultRowHeight="15"/>
  <cols>
    <col min="1" max="1" width="3.140625" style="579" customWidth="1"/>
    <col min="2" max="2" width="2.7109375" style="579" customWidth="1"/>
    <col min="3" max="3" width="41.57421875" style="579" customWidth="1"/>
    <col min="4" max="4" width="5.421875" style="579" hidden="1" customWidth="1"/>
    <col min="5" max="5" width="12.00390625" style="579" hidden="1" customWidth="1"/>
    <col min="6" max="6" width="12.28125" style="579" customWidth="1"/>
    <col min="7" max="7" width="9.8515625" style="579" hidden="1" customWidth="1"/>
    <col min="8" max="8" width="11.00390625" style="579" customWidth="1"/>
    <col min="9" max="9" width="10.421875" style="579" hidden="1" customWidth="1"/>
    <col min="10" max="11" width="0" style="579" hidden="1" customWidth="1"/>
    <col min="12" max="12" width="9.140625" style="579" hidden="1" customWidth="1"/>
    <col min="13" max="13" width="0" style="579" hidden="1" customWidth="1"/>
    <col min="14" max="15" width="9.57421875" style="579" hidden="1" customWidth="1"/>
    <col min="16" max="19" width="9.140625" style="579" hidden="1" customWidth="1"/>
    <col min="20" max="20" width="9.140625" style="579" customWidth="1"/>
    <col min="21" max="21" width="11.00390625" style="579" hidden="1" customWidth="1"/>
    <col min="22" max="22" width="9.140625" style="579" hidden="1" customWidth="1"/>
    <col min="23" max="23" width="9.140625" style="579" customWidth="1"/>
    <col min="24" max="26" width="9.140625" style="579" hidden="1" customWidth="1"/>
    <col min="27" max="31" width="9.57421875" style="579" hidden="1" customWidth="1"/>
    <col min="32" max="35" width="9.57421875" style="579" bestFit="1" customWidth="1"/>
    <col min="36" max="16384" width="9.140625" style="579" customWidth="1"/>
  </cols>
  <sheetData>
    <row r="1" spans="1:3" ht="12.75" customHeight="1" hidden="1">
      <c r="A1" s="1934" t="s">
        <v>303</v>
      </c>
      <c r="B1" s="1934"/>
      <c r="C1" s="1934"/>
    </row>
    <row r="2" spans="1:3" ht="12.75" customHeight="1" hidden="1">
      <c r="A2" s="1934" t="s">
        <v>620</v>
      </c>
      <c r="B2" s="1934"/>
      <c r="C2" s="1934"/>
    </row>
    <row r="3" spans="1:3" ht="12.75" customHeight="1" hidden="1">
      <c r="A3" s="1934" t="s">
        <v>619</v>
      </c>
      <c r="B3" s="1934"/>
      <c r="C3" s="1934"/>
    </row>
    <row r="4" spans="1:3" ht="5.25" customHeight="1" hidden="1">
      <c r="A4" s="659"/>
      <c r="B4" s="659"/>
      <c r="C4" s="659"/>
    </row>
    <row r="5" spans="1:3" ht="12.75" customHeight="1" hidden="1">
      <c r="A5" s="1934" t="s">
        <v>78</v>
      </c>
      <c r="B5" s="1934"/>
      <c r="C5" s="1934"/>
    </row>
    <row r="6" spans="1:3" ht="12.75" customHeight="1" hidden="1">
      <c r="A6" s="1934" t="s">
        <v>575</v>
      </c>
      <c r="B6" s="1934"/>
      <c r="C6" s="1934"/>
    </row>
    <row r="7" spans="1:3" ht="5.25" customHeight="1" hidden="1">
      <c r="A7" s="640"/>
      <c r="B7" s="640"/>
      <c r="C7" s="640"/>
    </row>
    <row r="8" spans="1:3" s="658" customFormat="1" ht="12.75" customHeight="1" hidden="1">
      <c r="A8" s="1931" t="s">
        <v>574</v>
      </c>
      <c r="B8" s="1932"/>
      <c r="C8" s="1933"/>
    </row>
    <row r="9" spans="1:3" s="658" customFormat="1" ht="12.75" customHeight="1" hidden="1">
      <c r="A9" s="1922" t="s">
        <v>618</v>
      </c>
      <c r="B9" s="1923"/>
      <c r="C9" s="1924"/>
    </row>
    <row r="10" spans="1:3" ht="12.75" hidden="1">
      <c r="A10" s="657" t="s">
        <v>617</v>
      </c>
      <c r="B10" s="656"/>
      <c r="C10" s="655"/>
    </row>
    <row r="11" spans="1:3" ht="12.75" hidden="1">
      <c r="A11" s="651"/>
      <c r="B11" s="582" t="s">
        <v>616</v>
      </c>
      <c r="C11" s="649"/>
    </row>
    <row r="12" spans="1:3" ht="12.75" hidden="1">
      <c r="A12" s="650"/>
      <c r="B12" s="582" t="s">
        <v>615</v>
      </c>
      <c r="C12" s="649"/>
    </row>
    <row r="13" spans="1:3" ht="12.75" hidden="1">
      <c r="A13" s="650"/>
      <c r="B13" s="582" t="s">
        <v>614</v>
      </c>
      <c r="C13" s="649"/>
    </row>
    <row r="14" spans="1:3" ht="12.75" hidden="1">
      <c r="A14" s="650"/>
      <c r="B14" s="582" t="s">
        <v>613</v>
      </c>
      <c r="C14" s="649"/>
    </row>
    <row r="15" spans="1:3" ht="12.75" hidden="1">
      <c r="A15" s="650"/>
      <c r="B15" s="544" t="s">
        <v>612</v>
      </c>
      <c r="C15" s="649"/>
    </row>
    <row r="16" spans="1:3" ht="12.75" hidden="1">
      <c r="A16" s="650"/>
      <c r="B16" s="544" t="s">
        <v>545</v>
      </c>
      <c r="C16" s="649"/>
    </row>
    <row r="17" spans="1:3" ht="7.5" customHeight="1" hidden="1">
      <c r="A17" s="648"/>
      <c r="B17" s="613"/>
      <c r="C17" s="646"/>
    </row>
    <row r="18" spans="1:3" ht="12.75" hidden="1">
      <c r="A18" s="651" t="s">
        <v>611</v>
      </c>
      <c r="B18" s="544"/>
      <c r="C18" s="649"/>
    </row>
    <row r="19" spans="1:3" ht="12.75" hidden="1">
      <c r="A19" s="651"/>
      <c r="B19" s="544" t="s">
        <v>562</v>
      </c>
      <c r="C19" s="649"/>
    </row>
    <row r="20" spans="1:3" ht="12.75" hidden="1">
      <c r="A20" s="650"/>
      <c r="B20" s="544" t="s">
        <v>610</v>
      </c>
      <c r="C20" s="649"/>
    </row>
    <row r="21" spans="1:3" ht="12.75" hidden="1">
      <c r="A21" s="650"/>
      <c r="B21" s="582" t="s">
        <v>609</v>
      </c>
      <c r="C21" s="649"/>
    </row>
    <row r="22" spans="1:3" ht="12.75" hidden="1">
      <c r="A22" s="654" t="s">
        <v>608</v>
      </c>
      <c r="B22" s="653"/>
      <c r="C22" s="652"/>
    </row>
    <row r="23" spans="1:3" ht="12.75" hidden="1">
      <c r="A23" s="651" t="s">
        <v>607</v>
      </c>
      <c r="B23" s="544"/>
      <c r="C23" s="649"/>
    </row>
    <row r="24" spans="1:3" ht="12.75" hidden="1">
      <c r="A24" s="650"/>
      <c r="B24" s="585" t="s">
        <v>592</v>
      </c>
      <c r="C24" s="649"/>
    </row>
    <row r="25" spans="1:3" ht="12.75" hidden="1">
      <c r="A25" s="650"/>
      <c r="B25" s="544" t="s">
        <v>606</v>
      </c>
      <c r="C25" s="649"/>
    </row>
    <row r="26" spans="1:3" ht="12.75" hidden="1">
      <c r="A26" s="650"/>
      <c r="B26" s="544" t="s">
        <v>591</v>
      </c>
      <c r="C26" s="649"/>
    </row>
    <row r="27" spans="1:3" ht="12.75" hidden="1">
      <c r="A27" s="650"/>
      <c r="B27" s="544"/>
      <c r="C27" s="649" t="s">
        <v>605</v>
      </c>
    </row>
    <row r="28" spans="1:3" ht="12.75" hidden="1">
      <c r="A28" s="650"/>
      <c r="B28" s="544"/>
      <c r="C28" s="649" t="s">
        <v>590</v>
      </c>
    </row>
    <row r="29" spans="1:3" ht="12.75" hidden="1">
      <c r="A29" s="650"/>
      <c r="B29" s="544"/>
      <c r="C29" s="649" t="s">
        <v>589</v>
      </c>
    </row>
    <row r="30" spans="1:3" ht="12.75" hidden="1">
      <c r="A30" s="650"/>
      <c r="B30" s="544"/>
      <c r="C30" s="649" t="s">
        <v>588</v>
      </c>
    </row>
    <row r="31" spans="1:3" ht="12.75" hidden="1">
      <c r="A31" s="650"/>
      <c r="B31" s="544"/>
      <c r="C31" s="649" t="s">
        <v>604</v>
      </c>
    </row>
    <row r="32" spans="1:3" ht="7.5" customHeight="1" hidden="1">
      <c r="A32" s="650"/>
      <c r="B32" s="544"/>
      <c r="C32" s="649"/>
    </row>
    <row r="33" spans="1:3" ht="12.75" hidden="1">
      <c r="A33" s="650"/>
      <c r="B33" s="585" t="s">
        <v>583</v>
      </c>
      <c r="C33" s="649"/>
    </row>
    <row r="34" spans="1:3" ht="12.75" hidden="1">
      <c r="A34" s="650"/>
      <c r="B34" s="544" t="s">
        <v>582</v>
      </c>
      <c r="C34" s="649"/>
    </row>
    <row r="35" spans="1:3" ht="12.75" hidden="1">
      <c r="A35" s="650"/>
      <c r="B35" s="582" t="s">
        <v>603</v>
      </c>
      <c r="C35" s="649"/>
    </row>
    <row r="36" spans="1:3" ht="12.75" hidden="1">
      <c r="A36" s="650"/>
      <c r="B36" s="582" t="s">
        <v>602</v>
      </c>
      <c r="C36" s="649"/>
    </row>
    <row r="37" spans="1:3" ht="12.75" hidden="1">
      <c r="A37" s="650"/>
      <c r="B37" s="582" t="s">
        <v>579</v>
      </c>
      <c r="C37" s="649"/>
    </row>
    <row r="38" spans="1:3" ht="12.75" hidden="1">
      <c r="A38" s="650"/>
      <c r="B38" s="582" t="s">
        <v>601</v>
      </c>
      <c r="C38" s="649"/>
    </row>
    <row r="39" spans="1:3" ht="7.5" customHeight="1" hidden="1">
      <c r="A39" s="648"/>
      <c r="B39" s="647"/>
      <c r="C39" s="646"/>
    </row>
    <row r="40" spans="1:3" s="642" customFormat="1" ht="12.75" hidden="1">
      <c r="A40" s="645"/>
      <c r="B40" s="644" t="s">
        <v>600</v>
      </c>
      <c r="C40" s="643"/>
    </row>
    <row r="41" spans="1:3" ht="12.75" hidden="1">
      <c r="A41" s="640" t="s">
        <v>599</v>
      </c>
      <c r="B41" s="544"/>
      <c r="C41" s="544"/>
    </row>
    <row r="42" spans="1:3" ht="12.75" hidden="1">
      <c r="A42" s="640"/>
      <c r="B42" s="544" t="s">
        <v>598</v>
      </c>
      <c r="C42" s="544"/>
    </row>
    <row r="43" spans="1:3" ht="12.75" hidden="1">
      <c r="A43" s="640"/>
      <c r="B43" s="544" t="s">
        <v>597</v>
      </c>
      <c r="C43" s="544"/>
    </row>
    <row r="44" spans="1:3" ht="12.75" hidden="1">
      <c r="A44" s="640"/>
      <c r="B44" s="544" t="s">
        <v>596</v>
      </c>
      <c r="C44" s="544"/>
    </row>
    <row r="45" spans="1:3" ht="12.75" hidden="1">
      <c r="A45" s="640"/>
      <c r="B45" s="544" t="s">
        <v>595</v>
      </c>
      <c r="C45" s="544"/>
    </row>
    <row r="46" spans="1:3" ht="12.75" hidden="1">
      <c r="A46" s="640"/>
      <c r="B46" s="544"/>
      <c r="C46" s="544"/>
    </row>
    <row r="47" spans="1:3" ht="12.75" hidden="1">
      <c r="A47" s="640" t="s">
        <v>594</v>
      </c>
      <c r="B47" s="544" t="s">
        <v>593</v>
      </c>
      <c r="C47" s="544"/>
    </row>
    <row r="48" spans="1:3" ht="12.75" hidden="1">
      <c r="A48" s="640"/>
      <c r="B48" s="544"/>
      <c r="C48" s="544" t="s">
        <v>592</v>
      </c>
    </row>
    <row r="49" spans="1:3" ht="12.75" hidden="1">
      <c r="A49" s="640"/>
      <c r="B49" s="544"/>
      <c r="C49" s="544" t="s">
        <v>591</v>
      </c>
    </row>
    <row r="50" spans="1:3" ht="12.75" hidden="1">
      <c r="A50" s="640"/>
      <c r="B50" s="544"/>
      <c r="C50" s="641" t="s">
        <v>590</v>
      </c>
    </row>
    <row r="51" spans="1:3" ht="12.75" hidden="1">
      <c r="A51" s="640"/>
      <c r="B51" s="544"/>
      <c r="C51" s="641" t="s">
        <v>589</v>
      </c>
    </row>
    <row r="52" spans="1:3" ht="12.75" hidden="1">
      <c r="A52" s="640"/>
      <c r="B52" s="544"/>
      <c r="C52" s="641" t="s">
        <v>588</v>
      </c>
    </row>
    <row r="53" spans="1:3" ht="12.75" hidden="1">
      <c r="A53" s="640"/>
      <c r="B53" s="544"/>
      <c r="C53" s="641" t="s">
        <v>587</v>
      </c>
    </row>
    <row r="54" spans="1:3" ht="12.75" hidden="1">
      <c r="A54" s="640"/>
      <c r="B54" s="544"/>
      <c r="C54" s="641" t="s">
        <v>586</v>
      </c>
    </row>
    <row r="55" spans="1:3" ht="12.75" hidden="1">
      <c r="A55" s="640"/>
      <c r="B55" s="544"/>
      <c r="C55" s="641" t="s">
        <v>585</v>
      </c>
    </row>
    <row r="56" spans="1:3" ht="12.75" hidden="1">
      <c r="A56" s="640"/>
      <c r="B56" s="544"/>
      <c r="C56" s="641" t="s">
        <v>584</v>
      </c>
    </row>
    <row r="57" spans="1:3" ht="12.75" hidden="1">
      <c r="A57" s="640"/>
      <c r="B57" s="544"/>
      <c r="C57" s="544" t="s">
        <v>583</v>
      </c>
    </row>
    <row r="58" spans="1:3" ht="12.75" hidden="1">
      <c r="A58" s="640"/>
      <c r="B58" s="544"/>
      <c r="C58" s="544" t="s">
        <v>582</v>
      </c>
    </row>
    <row r="59" spans="1:3" ht="12.75" hidden="1">
      <c r="A59" s="640"/>
      <c r="B59" s="544"/>
      <c r="C59" s="588" t="s">
        <v>581</v>
      </c>
    </row>
    <row r="60" spans="1:3" ht="12.75" hidden="1">
      <c r="A60" s="640"/>
      <c r="B60" s="544"/>
      <c r="C60" s="588" t="s">
        <v>580</v>
      </c>
    </row>
    <row r="61" spans="1:3" ht="12.75" hidden="1">
      <c r="A61" s="640"/>
      <c r="B61" s="544"/>
      <c r="C61" s="582" t="s">
        <v>579</v>
      </c>
    </row>
    <row r="62" spans="1:3" ht="12.75" hidden="1">
      <c r="A62" s="640"/>
      <c r="B62" s="544"/>
      <c r="C62" s="582"/>
    </row>
    <row r="63" spans="1:3" ht="12.75" hidden="1">
      <c r="A63" s="639" t="s">
        <v>578</v>
      </c>
      <c r="B63" s="544"/>
      <c r="C63" s="544"/>
    </row>
    <row r="64" spans="1:3" ht="12.75" hidden="1">
      <c r="A64" s="639" t="s">
        <v>577</v>
      </c>
      <c r="B64" s="544"/>
      <c r="C64" s="544"/>
    </row>
    <row r="65" spans="2:3" ht="12.75" hidden="1">
      <c r="B65" s="581"/>
      <c r="C65" s="581"/>
    </row>
    <row r="66" spans="1:33" ht="15.75" customHeight="1">
      <c r="A66" s="1929" t="s">
        <v>627</v>
      </c>
      <c r="B66" s="1929"/>
      <c r="C66" s="1929"/>
      <c r="D66" s="1929"/>
      <c r="E66" s="1929"/>
      <c r="F66" s="1929"/>
      <c r="G66" s="1929"/>
      <c r="H66" s="1929"/>
      <c r="I66" s="1929"/>
      <c r="J66" s="1929"/>
      <c r="K66" s="1929"/>
      <c r="L66" s="1929"/>
      <c r="M66" s="1929"/>
      <c r="N66" s="1929"/>
      <c r="O66" s="1929"/>
      <c r="P66" s="1929"/>
      <c r="Q66" s="1929"/>
      <c r="R66" s="1929"/>
      <c r="S66" s="1929"/>
      <c r="T66" s="1929"/>
      <c r="U66" s="1929"/>
      <c r="V66" s="1929"/>
      <c r="W66" s="1929"/>
      <c r="X66" s="1929"/>
      <c r="Y66" s="1929"/>
      <c r="Z66" s="1929"/>
      <c r="AA66" s="1929"/>
      <c r="AB66" s="1929"/>
      <c r="AC66" s="1929"/>
      <c r="AD66" s="1929"/>
      <c r="AE66" s="1929"/>
      <c r="AF66" s="1929"/>
      <c r="AG66" s="1929"/>
    </row>
    <row r="67" spans="1:36" ht="15.75">
      <c r="A67" s="1930" t="s">
        <v>78</v>
      </c>
      <c r="B67" s="1930"/>
      <c r="C67" s="1930"/>
      <c r="D67" s="1930"/>
      <c r="E67" s="1930"/>
      <c r="F67" s="1930"/>
      <c r="G67" s="1930"/>
      <c r="H67" s="1930"/>
      <c r="I67" s="1930"/>
      <c r="J67" s="1930"/>
      <c r="K67" s="1930"/>
      <c r="L67" s="1930"/>
      <c r="M67" s="1930"/>
      <c r="N67" s="1930"/>
      <c r="O67" s="1930"/>
      <c r="P67" s="1930"/>
      <c r="Q67" s="1930"/>
      <c r="R67" s="1930"/>
      <c r="S67" s="1930"/>
      <c r="T67" s="1930"/>
      <c r="U67" s="1930"/>
      <c r="V67" s="1930"/>
      <c r="W67" s="1930"/>
      <c r="X67" s="1930"/>
      <c r="Y67" s="1930"/>
      <c r="Z67" s="1930"/>
      <c r="AA67" s="1930"/>
      <c r="AB67" s="1930"/>
      <c r="AC67" s="1930"/>
      <c r="AD67" s="1930"/>
      <c r="AE67" s="1930"/>
      <c r="AF67" s="1930"/>
      <c r="AG67" s="1930"/>
      <c r="AJ67" s="581"/>
    </row>
    <row r="68" spans="1:36" ht="13.5" thickBot="1">
      <c r="A68" s="638"/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Z68" s="637"/>
      <c r="AA68" s="637"/>
      <c r="AB68" s="637"/>
      <c r="AC68" s="637"/>
      <c r="AF68" s="1920"/>
      <c r="AG68" s="1920"/>
      <c r="AH68" s="1920" t="s">
        <v>575</v>
      </c>
      <c r="AI68" s="1920"/>
      <c r="AJ68" s="1601"/>
    </row>
    <row r="69" spans="1:35" ht="12.75" customHeight="1" thickTop="1">
      <c r="A69" s="1925" t="s">
        <v>574</v>
      </c>
      <c r="B69" s="1926"/>
      <c r="C69" s="1926"/>
      <c r="D69" s="636">
        <v>2010</v>
      </c>
      <c r="E69" s="636">
        <v>2011</v>
      </c>
      <c r="F69" s="636">
        <v>2012</v>
      </c>
      <c r="G69" s="635">
        <v>2013</v>
      </c>
      <c r="H69" s="635">
        <v>2013</v>
      </c>
      <c r="I69" s="635">
        <v>2013</v>
      </c>
      <c r="J69" s="635">
        <v>2013</v>
      </c>
      <c r="K69" s="635">
        <v>2013</v>
      </c>
      <c r="L69" s="635">
        <v>2013</v>
      </c>
      <c r="M69" s="635">
        <v>2013</v>
      </c>
      <c r="N69" s="635">
        <v>2014</v>
      </c>
      <c r="O69" s="635">
        <v>2014</v>
      </c>
      <c r="P69" s="635">
        <v>2014</v>
      </c>
      <c r="Q69" s="635">
        <v>2014</v>
      </c>
      <c r="R69" s="635">
        <v>2014</v>
      </c>
      <c r="S69" s="635">
        <v>2014</v>
      </c>
      <c r="T69" s="635">
        <v>2014</v>
      </c>
      <c r="U69" s="635">
        <v>2014</v>
      </c>
      <c r="V69" s="635">
        <v>2014</v>
      </c>
      <c r="W69" s="635">
        <v>2014</v>
      </c>
      <c r="X69" s="635">
        <v>2014</v>
      </c>
      <c r="Y69" s="635">
        <v>2014</v>
      </c>
      <c r="Z69" s="635">
        <v>2015</v>
      </c>
      <c r="AA69" s="635">
        <v>2015</v>
      </c>
      <c r="AB69" s="635">
        <v>2015</v>
      </c>
      <c r="AC69" s="635">
        <v>2015</v>
      </c>
      <c r="AD69" s="635">
        <v>2015</v>
      </c>
      <c r="AE69" s="635">
        <v>2015</v>
      </c>
      <c r="AF69" s="635">
        <v>2015</v>
      </c>
      <c r="AG69" s="635">
        <v>2015</v>
      </c>
      <c r="AH69" s="635">
        <v>2015</v>
      </c>
      <c r="AI69" s="634">
        <v>2015</v>
      </c>
    </row>
    <row r="70" spans="1:35" ht="12.75">
      <c r="A70" s="1927" t="s">
        <v>483</v>
      </c>
      <c r="B70" s="1928"/>
      <c r="C70" s="1928"/>
      <c r="D70" s="633" t="s">
        <v>566</v>
      </c>
      <c r="E70" s="633" t="s">
        <v>566</v>
      </c>
      <c r="F70" s="633" t="s">
        <v>566</v>
      </c>
      <c r="G70" s="633" t="s">
        <v>567</v>
      </c>
      <c r="H70" s="633" t="s">
        <v>566</v>
      </c>
      <c r="I70" s="633" t="s">
        <v>565</v>
      </c>
      <c r="J70" s="633" t="s">
        <v>564</v>
      </c>
      <c r="K70" s="633" t="s">
        <v>157</v>
      </c>
      <c r="L70" s="633" t="s">
        <v>573</v>
      </c>
      <c r="M70" s="633" t="s">
        <v>572</v>
      </c>
      <c r="N70" s="633" t="s">
        <v>571</v>
      </c>
      <c r="O70" s="633" t="s">
        <v>570</v>
      </c>
      <c r="P70" s="633" t="s">
        <v>569</v>
      </c>
      <c r="Q70" s="633" t="s">
        <v>568</v>
      </c>
      <c r="R70" s="633" t="s">
        <v>509</v>
      </c>
      <c r="S70" s="633" t="s">
        <v>567</v>
      </c>
      <c r="T70" s="633" t="s">
        <v>566</v>
      </c>
      <c r="U70" s="633" t="s">
        <v>565</v>
      </c>
      <c r="V70" s="633" t="s">
        <v>564</v>
      </c>
      <c r="W70" s="633" t="s">
        <v>157</v>
      </c>
      <c r="X70" s="633" t="s">
        <v>573</v>
      </c>
      <c r="Y70" s="633" t="s">
        <v>572</v>
      </c>
      <c r="Z70" s="633" t="s">
        <v>571</v>
      </c>
      <c r="AA70" s="633" t="s">
        <v>570</v>
      </c>
      <c r="AB70" s="633" t="s">
        <v>569</v>
      </c>
      <c r="AC70" s="633" t="s">
        <v>568</v>
      </c>
      <c r="AD70" s="633" t="s">
        <v>509</v>
      </c>
      <c r="AE70" s="633" t="s">
        <v>567</v>
      </c>
      <c r="AF70" s="633" t="s">
        <v>566</v>
      </c>
      <c r="AG70" s="633" t="s">
        <v>565</v>
      </c>
      <c r="AH70" s="633" t="s">
        <v>564</v>
      </c>
      <c r="AI70" s="632" t="s">
        <v>157</v>
      </c>
    </row>
    <row r="71" spans="1:35" ht="12.75">
      <c r="A71" s="618" t="s">
        <v>563</v>
      </c>
      <c r="B71" s="544"/>
      <c r="C71" s="544"/>
      <c r="D71" s="592"/>
      <c r="E71" s="592"/>
      <c r="F71" s="592"/>
      <c r="G71" s="592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629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630"/>
    </row>
    <row r="72" spans="1:35" ht="12.75">
      <c r="A72" s="618"/>
      <c r="B72" s="544" t="s">
        <v>562</v>
      </c>
      <c r="C72" s="544"/>
      <c r="D72" s="581"/>
      <c r="E72" s="581"/>
      <c r="F72" s="581"/>
      <c r="G72" s="592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630"/>
    </row>
    <row r="73" spans="1:35" ht="12.75">
      <c r="A73" s="618"/>
      <c r="B73" s="631" t="s">
        <v>561</v>
      </c>
      <c r="C73" s="631"/>
      <c r="D73" s="592" t="s">
        <v>17</v>
      </c>
      <c r="E73" s="592">
        <v>5.5</v>
      </c>
      <c r="F73" s="629">
        <v>5</v>
      </c>
      <c r="G73" s="629">
        <v>6</v>
      </c>
      <c r="H73" s="629">
        <v>6</v>
      </c>
      <c r="I73" s="629">
        <v>5</v>
      </c>
      <c r="J73" s="629">
        <v>5</v>
      </c>
      <c r="K73" s="629">
        <v>5</v>
      </c>
      <c r="L73" s="629">
        <v>5</v>
      </c>
      <c r="M73" s="629">
        <v>5</v>
      </c>
      <c r="N73" s="629">
        <v>5</v>
      </c>
      <c r="O73" s="629">
        <v>5</v>
      </c>
      <c r="P73" s="629">
        <v>5</v>
      </c>
      <c r="Q73" s="629">
        <v>5</v>
      </c>
      <c r="R73" s="629">
        <v>5</v>
      </c>
      <c r="S73" s="629">
        <v>5</v>
      </c>
      <c r="T73" s="629">
        <v>5</v>
      </c>
      <c r="U73" s="629">
        <v>6</v>
      </c>
      <c r="V73" s="629">
        <v>6</v>
      </c>
      <c r="W73" s="629">
        <v>6</v>
      </c>
      <c r="X73" s="629">
        <v>6</v>
      </c>
      <c r="Y73" s="629">
        <v>6</v>
      </c>
      <c r="Z73" s="629">
        <v>6</v>
      </c>
      <c r="AA73" s="629">
        <v>6</v>
      </c>
      <c r="AB73" s="629">
        <v>6</v>
      </c>
      <c r="AC73" s="629">
        <v>6</v>
      </c>
      <c r="AD73" s="629">
        <v>6</v>
      </c>
      <c r="AE73" s="629">
        <v>6</v>
      </c>
      <c r="AF73" s="629">
        <v>6</v>
      </c>
      <c r="AG73" s="629">
        <v>6</v>
      </c>
      <c r="AH73" s="629">
        <v>6</v>
      </c>
      <c r="AI73" s="628">
        <v>6</v>
      </c>
    </row>
    <row r="74" spans="1:35" ht="12.75">
      <c r="A74" s="618"/>
      <c r="B74" s="631" t="s">
        <v>560</v>
      </c>
      <c r="C74" s="631"/>
      <c r="D74" s="592">
        <v>5.5</v>
      </c>
      <c r="E74" s="592">
        <v>5.5</v>
      </c>
      <c r="F74" s="629">
        <v>5</v>
      </c>
      <c r="G74" s="629">
        <v>5.5</v>
      </c>
      <c r="H74" s="629">
        <v>5.5</v>
      </c>
      <c r="I74" s="629">
        <v>4.5</v>
      </c>
      <c r="J74" s="629">
        <v>4.5</v>
      </c>
      <c r="K74" s="629">
        <v>4.5</v>
      </c>
      <c r="L74" s="629">
        <v>4.5</v>
      </c>
      <c r="M74" s="629">
        <v>4.5</v>
      </c>
      <c r="N74" s="629">
        <v>4.5</v>
      </c>
      <c r="O74" s="629">
        <v>4.5</v>
      </c>
      <c r="P74" s="629">
        <v>4.5</v>
      </c>
      <c r="Q74" s="629">
        <v>4.5</v>
      </c>
      <c r="R74" s="629">
        <v>4.5</v>
      </c>
      <c r="S74" s="629">
        <v>4.5</v>
      </c>
      <c r="T74" s="629">
        <v>4.5</v>
      </c>
      <c r="U74" s="629">
        <v>5</v>
      </c>
      <c r="V74" s="629">
        <v>5</v>
      </c>
      <c r="W74" s="629">
        <v>5</v>
      </c>
      <c r="X74" s="629">
        <v>5</v>
      </c>
      <c r="Y74" s="629">
        <v>5</v>
      </c>
      <c r="Z74" s="629">
        <v>5</v>
      </c>
      <c r="AA74" s="629">
        <v>5</v>
      </c>
      <c r="AB74" s="629">
        <v>5</v>
      </c>
      <c r="AC74" s="629">
        <v>5</v>
      </c>
      <c r="AD74" s="629">
        <v>5</v>
      </c>
      <c r="AE74" s="629">
        <v>5</v>
      </c>
      <c r="AF74" s="629">
        <v>5</v>
      </c>
      <c r="AG74" s="629">
        <v>5</v>
      </c>
      <c r="AH74" s="629">
        <v>5</v>
      </c>
      <c r="AI74" s="628">
        <v>5</v>
      </c>
    </row>
    <row r="75" spans="1:35" ht="12.75">
      <c r="A75" s="618"/>
      <c r="B75" s="631" t="s">
        <v>559</v>
      </c>
      <c r="C75" s="631"/>
      <c r="D75" s="592">
        <v>5.5</v>
      </c>
      <c r="E75" s="592">
        <v>5.5</v>
      </c>
      <c r="F75" s="629">
        <v>5</v>
      </c>
      <c r="G75" s="629">
        <v>5</v>
      </c>
      <c r="H75" s="629">
        <v>5</v>
      </c>
      <c r="I75" s="629">
        <v>4</v>
      </c>
      <c r="J75" s="629">
        <v>4</v>
      </c>
      <c r="K75" s="629">
        <v>4</v>
      </c>
      <c r="L75" s="629">
        <v>4</v>
      </c>
      <c r="M75" s="629">
        <v>4</v>
      </c>
      <c r="N75" s="629">
        <v>4</v>
      </c>
      <c r="O75" s="629">
        <v>4</v>
      </c>
      <c r="P75" s="629">
        <v>4</v>
      </c>
      <c r="Q75" s="629">
        <v>4</v>
      </c>
      <c r="R75" s="629">
        <v>4</v>
      </c>
      <c r="S75" s="629">
        <v>4</v>
      </c>
      <c r="T75" s="629">
        <v>4</v>
      </c>
      <c r="U75" s="629">
        <v>4</v>
      </c>
      <c r="V75" s="629">
        <v>4</v>
      </c>
      <c r="W75" s="629">
        <v>4</v>
      </c>
      <c r="X75" s="629">
        <v>4</v>
      </c>
      <c r="Y75" s="629">
        <v>4</v>
      </c>
      <c r="Z75" s="629">
        <v>4</v>
      </c>
      <c r="AA75" s="629">
        <v>4</v>
      </c>
      <c r="AB75" s="629">
        <v>4</v>
      </c>
      <c r="AC75" s="629">
        <v>4</v>
      </c>
      <c r="AD75" s="629">
        <v>4</v>
      </c>
      <c r="AE75" s="629">
        <v>4</v>
      </c>
      <c r="AF75" s="629">
        <v>4</v>
      </c>
      <c r="AG75" s="629">
        <v>4</v>
      </c>
      <c r="AH75" s="629">
        <v>4</v>
      </c>
      <c r="AI75" s="628">
        <v>4</v>
      </c>
    </row>
    <row r="76" spans="1:35" ht="12.75">
      <c r="A76" s="614"/>
      <c r="B76" s="544" t="s">
        <v>558</v>
      </c>
      <c r="C76" s="544"/>
      <c r="D76" s="592">
        <v>6.5</v>
      </c>
      <c r="E76" s="629">
        <v>7</v>
      </c>
      <c r="F76" s="629">
        <v>7</v>
      </c>
      <c r="G76" s="629">
        <v>8</v>
      </c>
      <c r="H76" s="629">
        <v>8</v>
      </c>
      <c r="I76" s="629">
        <v>8</v>
      </c>
      <c r="J76" s="629">
        <v>8</v>
      </c>
      <c r="K76" s="629">
        <v>8</v>
      </c>
      <c r="L76" s="629">
        <v>8</v>
      </c>
      <c r="M76" s="629">
        <v>8</v>
      </c>
      <c r="N76" s="629">
        <v>8</v>
      </c>
      <c r="O76" s="629">
        <v>8</v>
      </c>
      <c r="P76" s="629">
        <v>8</v>
      </c>
      <c r="Q76" s="629">
        <v>8</v>
      </c>
      <c r="R76" s="629">
        <v>8</v>
      </c>
      <c r="S76" s="629">
        <v>8</v>
      </c>
      <c r="T76" s="629">
        <v>8</v>
      </c>
      <c r="U76" s="629">
        <v>8</v>
      </c>
      <c r="V76" s="629">
        <v>8</v>
      </c>
      <c r="W76" s="629">
        <v>8</v>
      </c>
      <c r="X76" s="629">
        <v>8</v>
      </c>
      <c r="Y76" s="629">
        <v>8</v>
      </c>
      <c r="Z76" s="629">
        <v>8</v>
      </c>
      <c r="AA76" s="629">
        <v>8</v>
      </c>
      <c r="AB76" s="629">
        <v>8</v>
      </c>
      <c r="AC76" s="629">
        <v>8</v>
      </c>
      <c r="AD76" s="629">
        <v>8</v>
      </c>
      <c r="AE76" s="629">
        <v>8</v>
      </c>
      <c r="AF76" s="629">
        <v>8</v>
      </c>
      <c r="AG76" s="629">
        <v>7</v>
      </c>
      <c r="AH76" s="629">
        <v>7</v>
      </c>
      <c r="AI76" s="628">
        <v>7</v>
      </c>
    </row>
    <row r="77" spans="1:35" s="581" customFormat="1" ht="12.75">
      <c r="A77" s="614"/>
      <c r="B77" s="544" t="s">
        <v>557</v>
      </c>
      <c r="C77" s="544"/>
      <c r="AI77" s="630"/>
    </row>
    <row r="78" spans="1:35" s="581" customFormat="1" ht="12.75">
      <c r="A78" s="614"/>
      <c r="B78" s="544"/>
      <c r="C78" s="544" t="s">
        <v>556</v>
      </c>
      <c r="D78" s="592"/>
      <c r="E78" s="592">
        <v>1.5</v>
      </c>
      <c r="F78" s="592">
        <v>1.5</v>
      </c>
      <c r="G78" s="592">
        <v>1.5</v>
      </c>
      <c r="H78" s="629">
        <v>1.5</v>
      </c>
      <c r="I78" s="629">
        <v>1</v>
      </c>
      <c r="J78" s="629">
        <v>1</v>
      </c>
      <c r="K78" s="629">
        <v>1</v>
      </c>
      <c r="L78" s="629">
        <v>1</v>
      </c>
      <c r="M78" s="629">
        <v>1</v>
      </c>
      <c r="N78" s="629">
        <v>1</v>
      </c>
      <c r="O78" s="629">
        <v>1</v>
      </c>
      <c r="P78" s="629">
        <v>1</v>
      </c>
      <c r="Q78" s="629">
        <v>1</v>
      </c>
      <c r="R78" s="629">
        <v>1</v>
      </c>
      <c r="S78" s="629">
        <v>1</v>
      </c>
      <c r="T78" s="629">
        <v>1</v>
      </c>
      <c r="U78" s="629">
        <v>1</v>
      </c>
      <c r="V78" s="629">
        <v>1</v>
      </c>
      <c r="W78" s="629">
        <v>1</v>
      </c>
      <c r="X78" s="629">
        <v>1</v>
      </c>
      <c r="Y78" s="629">
        <v>1</v>
      </c>
      <c r="Z78" s="629">
        <v>1</v>
      </c>
      <c r="AA78" s="629">
        <v>1</v>
      </c>
      <c r="AB78" s="629">
        <v>1</v>
      </c>
      <c r="AC78" s="629">
        <v>1</v>
      </c>
      <c r="AD78" s="629">
        <v>1</v>
      </c>
      <c r="AE78" s="629">
        <v>1</v>
      </c>
      <c r="AF78" s="629">
        <v>1</v>
      </c>
      <c r="AG78" s="629">
        <v>1</v>
      </c>
      <c r="AH78" s="629">
        <v>1</v>
      </c>
      <c r="AI78" s="628">
        <v>1</v>
      </c>
    </row>
    <row r="79" spans="1:35" s="581" customFormat="1" ht="12.75" customHeight="1">
      <c r="A79" s="614"/>
      <c r="B79" s="544"/>
      <c r="C79" s="544" t="s">
        <v>555</v>
      </c>
      <c r="D79" s="623"/>
      <c r="E79" s="629">
        <v>7</v>
      </c>
      <c r="F79" s="629">
        <v>7</v>
      </c>
      <c r="G79" s="629">
        <v>6</v>
      </c>
      <c r="H79" s="629">
        <v>6</v>
      </c>
      <c r="I79" s="629">
        <v>5</v>
      </c>
      <c r="J79" s="629">
        <v>5</v>
      </c>
      <c r="K79" s="629">
        <v>5</v>
      </c>
      <c r="L79" s="629">
        <v>5</v>
      </c>
      <c r="M79" s="629">
        <v>5</v>
      </c>
      <c r="N79" s="629">
        <v>5</v>
      </c>
      <c r="O79" s="629">
        <v>5</v>
      </c>
      <c r="P79" s="629">
        <v>5</v>
      </c>
      <c r="Q79" s="629">
        <v>5</v>
      </c>
      <c r="R79" s="629">
        <v>5</v>
      </c>
      <c r="S79" s="629">
        <v>5</v>
      </c>
      <c r="T79" s="629">
        <v>5</v>
      </c>
      <c r="U79" s="629">
        <v>4</v>
      </c>
      <c r="V79" s="629">
        <v>4</v>
      </c>
      <c r="W79" s="629">
        <v>4</v>
      </c>
      <c r="X79" s="629">
        <v>4</v>
      </c>
      <c r="Y79" s="629">
        <v>4</v>
      </c>
      <c r="Z79" s="629">
        <v>4</v>
      </c>
      <c r="AA79" s="629">
        <v>4</v>
      </c>
      <c r="AB79" s="629">
        <v>4</v>
      </c>
      <c r="AC79" s="629">
        <v>4</v>
      </c>
      <c r="AD79" s="629">
        <v>4</v>
      </c>
      <c r="AE79" s="629">
        <v>4</v>
      </c>
      <c r="AF79" s="629">
        <v>4</v>
      </c>
      <c r="AG79" s="629">
        <v>4</v>
      </c>
      <c r="AH79" s="629">
        <v>4</v>
      </c>
      <c r="AI79" s="628">
        <v>4</v>
      </c>
    </row>
    <row r="80" spans="1:35" ht="12.75">
      <c r="A80" s="614"/>
      <c r="B80" s="544"/>
      <c r="C80" s="544" t="s">
        <v>554</v>
      </c>
      <c r="D80" s="620" t="s">
        <v>553</v>
      </c>
      <c r="E80" s="620" t="s">
        <v>553</v>
      </c>
      <c r="F80" s="620" t="s">
        <v>553</v>
      </c>
      <c r="G80" s="620" t="s">
        <v>553</v>
      </c>
      <c r="H80" s="620" t="s">
        <v>553</v>
      </c>
      <c r="I80" s="620" t="s">
        <v>553</v>
      </c>
      <c r="J80" s="620" t="s">
        <v>553</v>
      </c>
      <c r="K80" s="620" t="s">
        <v>553</v>
      </c>
      <c r="L80" s="620" t="s">
        <v>553</v>
      </c>
      <c r="M80" s="620" t="s">
        <v>553</v>
      </c>
      <c r="N80" s="620" t="s">
        <v>553</v>
      </c>
      <c r="O80" s="620" t="s">
        <v>553</v>
      </c>
      <c r="P80" s="620" t="s">
        <v>553</v>
      </c>
      <c r="Q80" s="620" t="s">
        <v>553</v>
      </c>
      <c r="R80" s="620" t="s">
        <v>553</v>
      </c>
      <c r="S80" s="620" t="s">
        <v>553</v>
      </c>
      <c r="T80" s="620" t="s">
        <v>553</v>
      </c>
      <c r="U80" s="620" t="s">
        <v>553</v>
      </c>
      <c r="V80" s="620" t="s">
        <v>553</v>
      </c>
      <c r="W80" s="620" t="s">
        <v>553</v>
      </c>
      <c r="X80" s="620" t="s">
        <v>553</v>
      </c>
      <c r="Y80" s="620" t="s">
        <v>553</v>
      </c>
      <c r="Z80" s="620" t="s">
        <v>553</v>
      </c>
      <c r="AA80" s="620" t="s">
        <v>553</v>
      </c>
      <c r="AB80" s="620" t="s">
        <v>553</v>
      </c>
      <c r="AC80" s="620" t="s">
        <v>553</v>
      </c>
      <c r="AD80" s="620" t="s">
        <v>553</v>
      </c>
      <c r="AE80" s="620" t="s">
        <v>553</v>
      </c>
      <c r="AF80" s="620" t="s">
        <v>553</v>
      </c>
      <c r="AG80" s="620" t="s">
        <v>553</v>
      </c>
      <c r="AH80" s="620" t="s">
        <v>553</v>
      </c>
      <c r="AI80" s="619" t="s">
        <v>553</v>
      </c>
    </row>
    <row r="81" spans="1:35" ht="12.75">
      <c r="A81" s="614"/>
      <c r="B81" s="544" t="s">
        <v>552</v>
      </c>
      <c r="C81" s="544"/>
      <c r="D81" s="620"/>
      <c r="E81" s="627"/>
      <c r="F81" s="627"/>
      <c r="G81" s="626">
        <v>8</v>
      </c>
      <c r="H81" s="626">
        <v>8</v>
      </c>
      <c r="I81" s="626">
        <v>8</v>
      </c>
      <c r="J81" s="626">
        <v>8</v>
      </c>
      <c r="K81" s="626">
        <v>8</v>
      </c>
      <c r="L81" s="626">
        <v>8</v>
      </c>
      <c r="M81" s="626">
        <v>8</v>
      </c>
      <c r="N81" s="626">
        <v>8</v>
      </c>
      <c r="O81" s="626">
        <v>8</v>
      </c>
      <c r="P81" s="626">
        <v>8</v>
      </c>
      <c r="Q81" s="626">
        <v>8</v>
      </c>
      <c r="R81" s="626">
        <v>8</v>
      </c>
      <c r="S81" s="626">
        <v>8</v>
      </c>
      <c r="T81" s="626">
        <v>8</v>
      </c>
      <c r="U81" s="626">
        <v>8</v>
      </c>
      <c r="V81" s="626">
        <v>8</v>
      </c>
      <c r="W81" s="626">
        <v>8</v>
      </c>
      <c r="X81" s="626">
        <v>8</v>
      </c>
      <c r="Y81" s="626">
        <v>8</v>
      </c>
      <c r="Z81" s="626">
        <v>8</v>
      </c>
      <c r="AA81" s="626">
        <v>8</v>
      </c>
      <c r="AB81" s="626">
        <v>8</v>
      </c>
      <c r="AC81" s="626">
        <v>8</v>
      </c>
      <c r="AD81" s="626">
        <v>8</v>
      </c>
      <c r="AE81" s="626">
        <v>8</v>
      </c>
      <c r="AF81" s="626">
        <v>8</v>
      </c>
      <c r="AG81" s="626">
        <v>7</v>
      </c>
      <c r="AH81" s="626">
        <v>7</v>
      </c>
      <c r="AI81" s="625">
        <v>7</v>
      </c>
    </row>
    <row r="82" spans="1:35" ht="12.75">
      <c r="A82" s="624"/>
      <c r="B82" s="613" t="s">
        <v>551</v>
      </c>
      <c r="C82" s="613"/>
      <c r="D82" s="623">
        <v>3</v>
      </c>
      <c r="E82" s="623">
        <v>3</v>
      </c>
      <c r="F82" s="623">
        <v>3</v>
      </c>
      <c r="G82" s="622"/>
      <c r="H82" s="622"/>
      <c r="I82" s="622"/>
      <c r="J82" s="622"/>
      <c r="K82" s="622"/>
      <c r="L82" s="622"/>
      <c r="M82" s="622"/>
      <c r="N82" s="622"/>
      <c r="O82" s="622"/>
      <c r="P82" s="622"/>
      <c r="Q82" s="622"/>
      <c r="R82" s="622"/>
      <c r="S82" s="622"/>
      <c r="T82" s="622"/>
      <c r="U82" s="622"/>
      <c r="V82" s="622"/>
      <c r="W82" s="622"/>
      <c r="X82" s="622"/>
      <c r="Y82" s="622"/>
      <c r="Z82" s="622"/>
      <c r="AA82" s="622"/>
      <c r="AB82" s="622"/>
      <c r="AC82" s="622"/>
      <c r="AD82" s="622"/>
      <c r="AE82" s="622"/>
      <c r="AF82" s="622"/>
      <c r="AG82" s="622"/>
      <c r="AH82" s="622"/>
      <c r="AI82" s="621"/>
    </row>
    <row r="83" spans="1:35" ht="12.75">
      <c r="A83" s="618" t="s">
        <v>550</v>
      </c>
      <c r="B83" s="544"/>
      <c r="C83" s="544"/>
      <c r="D83" s="591"/>
      <c r="E83" s="591"/>
      <c r="F83" s="591"/>
      <c r="G83" s="620"/>
      <c r="H83" s="620"/>
      <c r="I83" s="620"/>
      <c r="J83" s="620"/>
      <c r="K83" s="620"/>
      <c r="L83" s="620"/>
      <c r="M83" s="620"/>
      <c r="N83" s="620"/>
      <c r="O83" s="620"/>
      <c r="P83" s="620"/>
      <c r="Q83" s="620"/>
      <c r="R83" s="620"/>
      <c r="S83" s="620"/>
      <c r="T83" s="620"/>
      <c r="U83" s="620"/>
      <c r="V83" s="620"/>
      <c r="W83" s="620"/>
      <c r="X83" s="620"/>
      <c r="Y83" s="620"/>
      <c r="Z83" s="620"/>
      <c r="AA83" s="620"/>
      <c r="AB83" s="620"/>
      <c r="AC83" s="620"/>
      <c r="AD83" s="620"/>
      <c r="AE83" s="620"/>
      <c r="AF83" s="620"/>
      <c r="AG83" s="620"/>
      <c r="AH83" s="620"/>
      <c r="AI83" s="619"/>
    </row>
    <row r="84" spans="1:35" s="581" customFormat="1" ht="12.75">
      <c r="A84" s="618"/>
      <c r="B84" s="582" t="s">
        <v>549</v>
      </c>
      <c r="C84" s="544"/>
      <c r="D84" s="591">
        <v>8.7</v>
      </c>
      <c r="E84" s="591">
        <v>8.08</v>
      </c>
      <c r="F84" s="591">
        <v>0.1</v>
      </c>
      <c r="G84" s="591">
        <v>1.7747</v>
      </c>
      <c r="H84" s="591">
        <v>0.5529571428571429</v>
      </c>
      <c r="I84" s="591">
        <v>0.13</v>
      </c>
      <c r="J84" s="591">
        <v>0.0968</v>
      </c>
      <c r="K84" s="591">
        <v>0.04</v>
      </c>
      <c r="L84" s="591">
        <v>0.0171</v>
      </c>
      <c r="M84" s="591">
        <v>0.0112</v>
      </c>
      <c r="N84" s="591">
        <v>0.2514</v>
      </c>
      <c r="O84" s="591">
        <v>0.0769</v>
      </c>
      <c r="P84" s="591">
        <v>0.025028571428571428</v>
      </c>
      <c r="Q84" s="591">
        <v>0.02</v>
      </c>
      <c r="R84" s="591">
        <v>0.01</v>
      </c>
      <c r="S84" s="591">
        <v>0.04</v>
      </c>
      <c r="T84" s="591">
        <v>0.01</v>
      </c>
      <c r="U84" s="615">
        <v>0.0015</v>
      </c>
      <c r="V84" s="615">
        <v>0.0032</v>
      </c>
      <c r="W84" s="615">
        <v>0.3255</v>
      </c>
      <c r="X84" s="615">
        <v>0.3916</v>
      </c>
      <c r="Y84" s="615">
        <v>0.059</v>
      </c>
      <c r="Z84" s="615" t="s">
        <v>3</v>
      </c>
      <c r="AA84" s="615" t="s">
        <v>3</v>
      </c>
      <c r="AB84" s="615" t="s">
        <v>3</v>
      </c>
      <c r="AC84" s="615" t="s">
        <v>3</v>
      </c>
      <c r="AD84" s="615" t="s">
        <v>3</v>
      </c>
      <c r="AE84" s="615" t="s">
        <v>3</v>
      </c>
      <c r="AF84" s="615" t="s">
        <v>3</v>
      </c>
      <c r="AG84" s="615" t="s">
        <v>3</v>
      </c>
      <c r="AH84" s="615" t="s">
        <v>3</v>
      </c>
      <c r="AI84" s="617" t="s">
        <v>3</v>
      </c>
    </row>
    <row r="85" spans="1:35" ht="12.75">
      <c r="A85" s="614"/>
      <c r="B85" s="582" t="s">
        <v>548</v>
      </c>
      <c r="C85" s="544"/>
      <c r="D85" s="591">
        <v>8.13</v>
      </c>
      <c r="E85" s="591">
        <v>8.52</v>
      </c>
      <c r="F85" s="591">
        <v>1.15</v>
      </c>
      <c r="G85" s="591">
        <v>2.665178033830017</v>
      </c>
      <c r="H85" s="591">
        <v>1.1949270430302494</v>
      </c>
      <c r="I85" s="591">
        <v>0.25</v>
      </c>
      <c r="J85" s="591">
        <v>0.1401</v>
      </c>
      <c r="K85" s="591">
        <v>0.07</v>
      </c>
      <c r="L85" s="591">
        <v>0.03</v>
      </c>
      <c r="M85" s="591">
        <v>0.08</v>
      </c>
      <c r="N85" s="591">
        <v>0.4707958107442089</v>
      </c>
      <c r="O85" s="591">
        <v>0.234</v>
      </c>
      <c r="P85" s="591">
        <v>0.07589681227455514</v>
      </c>
      <c r="Q85" s="591">
        <v>0.06</v>
      </c>
      <c r="R85" s="591">
        <v>0.04</v>
      </c>
      <c r="S85" s="591">
        <v>0.13</v>
      </c>
      <c r="T85" s="591">
        <v>0.02</v>
      </c>
      <c r="U85" s="615">
        <v>0.0044</v>
      </c>
      <c r="V85" s="615">
        <v>0.0656</v>
      </c>
      <c r="W85" s="615">
        <v>0.9267</v>
      </c>
      <c r="X85" s="615">
        <v>0.5235</v>
      </c>
      <c r="Y85" s="615">
        <v>0.128</v>
      </c>
      <c r="Z85" s="615">
        <v>0.1551</v>
      </c>
      <c r="AA85" s="615">
        <v>0.7409</v>
      </c>
      <c r="AB85" s="615">
        <v>1.1286</v>
      </c>
      <c r="AC85" s="615">
        <v>0.687</v>
      </c>
      <c r="AD85" s="615">
        <v>0.5904</v>
      </c>
      <c r="AE85" s="615">
        <v>0.3719</v>
      </c>
      <c r="AF85" s="615">
        <v>0.1739</v>
      </c>
      <c r="AG85" s="615">
        <v>0.9477779527559054</v>
      </c>
      <c r="AH85" s="591">
        <v>2.22</v>
      </c>
      <c r="AI85" s="612">
        <v>1.1</v>
      </c>
    </row>
    <row r="86" spans="1:35" s="616" customFormat="1" ht="12.75">
      <c r="A86" s="614"/>
      <c r="B86" s="582" t="s">
        <v>547</v>
      </c>
      <c r="C86" s="544"/>
      <c r="D86" s="591">
        <v>8.28</v>
      </c>
      <c r="E86" s="591">
        <v>8.59</v>
      </c>
      <c r="F86" s="591">
        <v>1.96</v>
      </c>
      <c r="G86" s="591">
        <v>2.625707377362713</v>
      </c>
      <c r="H86" s="591">
        <v>1.6011029109423673</v>
      </c>
      <c r="I86" s="591">
        <v>0</v>
      </c>
      <c r="J86" s="591">
        <v>0.6906</v>
      </c>
      <c r="K86" s="591">
        <v>0.42</v>
      </c>
      <c r="L86" s="591">
        <v>0.2173</v>
      </c>
      <c r="M86" s="591">
        <v>0.4599</v>
      </c>
      <c r="N86" s="591">
        <v>0.9307730932022839</v>
      </c>
      <c r="O86" s="591" t="s">
        <v>3</v>
      </c>
      <c r="P86" s="591">
        <v>0.5262407407407408</v>
      </c>
      <c r="Q86" s="591">
        <v>0.26</v>
      </c>
      <c r="R86" s="591">
        <v>0.13</v>
      </c>
      <c r="S86" s="591">
        <v>0.38</v>
      </c>
      <c r="T86" s="591">
        <v>0.42</v>
      </c>
      <c r="U86" s="591" t="s">
        <v>3</v>
      </c>
      <c r="V86" s="591">
        <v>0.157</v>
      </c>
      <c r="W86" s="591">
        <v>0.9</v>
      </c>
      <c r="X86" s="591">
        <v>1.2073</v>
      </c>
      <c r="Y86" s="591">
        <v>0.3029</v>
      </c>
      <c r="Z86" s="591">
        <v>0.2288</v>
      </c>
      <c r="AA86" s="591" t="s">
        <v>3</v>
      </c>
      <c r="AB86" s="615">
        <v>1.2528</v>
      </c>
      <c r="AC86" s="615">
        <v>0.8742</v>
      </c>
      <c r="AD86" s="615">
        <v>0.9045</v>
      </c>
      <c r="AE86" s="615">
        <v>0.6827</v>
      </c>
      <c r="AF86" s="615">
        <v>0.5648</v>
      </c>
      <c r="AG86" s="615" t="s">
        <v>3</v>
      </c>
      <c r="AH86" s="591">
        <v>3.12</v>
      </c>
      <c r="AI86" s="612">
        <v>1.57</v>
      </c>
    </row>
    <row r="87" spans="1:35" ht="15.75" customHeight="1">
      <c r="A87" s="614"/>
      <c r="B87" s="582" t="s">
        <v>546</v>
      </c>
      <c r="C87" s="544"/>
      <c r="D87" s="591">
        <v>7.28</v>
      </c>
      <c r="E87" s="591">
        <v>8.6105</v>
      </c>
      <c r="F87" s="591">
        <v>2.72</v>
      </c>
      <c r="G87" s="591" t="s">
        <v>3</v>
      </c>
      <c r="H87" s="591">
        <v>2.713382091805048</v>
      </c>
      <c r="I87" s="591">
        <v>0</v>
      </c>
      <c r="J87" s="591">
        <v>1.0019</v>
      </c>
      <c r="K87" s="591">
        <v>0.79</v>
      </c>
      <c r="L87" s="591">
        <v>0.5</v>
      </c>
      <c r="M87" s="591">
        <v>0.75</v>
      </c>
      <c r="N87" s="591">
        <v>1.061509865470852</v>
      </c>
      <c r="O87" s="591" t="s">
        <v>3</v>
      </c>
      <c r="P87" s="591">
        <v>0.8337058823529412</v>
      </c>
      <c r="Q87" s="591">
        <v>0.68</v>
      </c>
      <c r="R87" s="591">
        <v>0.64</v>
      </c>
      <c r="S87" s="591">
        <v>2.2</v>
      </c>
      <c r="T87" s="591">
        <v>0.72</v>
      </c>
      <c r="U87" s="591" t="s">
        <v>3</v>
      </c>
      <c r="V87" s="591">
        <v>0.54</v>
      </c>
      <c r="W87" s="591">
        <v>0.9349</v>
      </c>
      <c r="X87" s="591">
        <v>0.8726</v>
      </c>
      <c r="Y87" s="591">
        <v>0.5803</v>
      </c>
      <c r="Z87" s="591">
        <v>0.369</v>
      </c>
      <c r="AA87" s="591" t="s">
        <v>3</v>
      </c>
      <c r="AB87" s="615">
        <v>1.3759</v>
      </c>
      <c r="AC87" s="615">
        <v>1.1623</v>
      </c>
      <c r="AD87" s="615">
        <v>0.9827</v>
      </c>
      <c r="AE87" s="615" t="s">
        <v>3</v>
      </c>
      <c r="AF87" s="615">
        <v>0.7579</v>
      </c>
      <c r="AG87" s="615" t="s">
        <v>3</v>
      </c>
      <c r="AH87" s="591">
        <v>3.04</v>
      </c>
      <c r="AI87" s="612">
        <v>1.97</v>
      </c>
    </row>
    <row r="88" spans="1:35" ht="15.75" customHeight="1">
      <c r="A88" s="614"/>
      <c r="B88" s="544" t="s">
        <v>545</v>
      </c>
      <c r="C88" s="544"/>
      <c r="D88" s="591" t="s">
        <v>544</v>
      </c>
      <c r="E88" s="591" t="s">
        <v>543</v>
      </c>
      <c r="F88" s="591" t="s">
        <v>543</v>
      </c>
      <c r="G88" s="591" t="s">
        <v>543</v>
      </c>
      <c r="H88" s="591" t="s">
        <v>543</v>
      </c>
      <c r="I88" s="591" t="s">
        <v>543</v>
      </c>
      <c r="J88" s="591" t="s">
        <v>543</v>
      </c>
      <c r="K88" s="591" t="s">
        <v>543</v>
      </c>
      <c r="L88" s="591" t="s">
        <v>543</v>
      </c>
      <c r="M88" s="591" t="s">
        <v>542</v>
      </c>
      <c r="N88" s="591" t="s">
        <v>542</v>
      </c>
      <c r="O88" s="591" t="s">
        <v>542</v>
      </c>
      <c r="P88" s="591" t="s">
        <v>542</v>
      </c>
      <c r="Q88" s="591" t="s">
        <v>542</v>
      </c>
      <c r="R88" s="591" t="s">
        <v>542</v>
      </c>
      <c r="S88" s="591" t="s">
        <v>542</v>
      </c>
      <c r="T88" s="591" t="s">
        <v>542</v>
      </c>
      <c r="U88" s="591" t="s">
        <v>542</v>
      </c>
      <c r="V88" s="591" t="s">
        <v>542</v>
      </c>
      <c r="W88" s="591" t="s">
        <v>542</v>
      </c>
      <c r="X88" s="591" t="s">
        <v>542</v>
      </c>
      <c r="Y88" s="591" t="s">
        <v>542</v>
      </c>
      <c r="Z88" s="591" t="s">
        <v>542</v>
      </c>
      <c r="AA88" s="591" t="s">
        <v>542</v>
      </c>
      <c r="AB88" s="591" t="s">
        <v>542</v>
      </c>
      <c r="AC88" s="591" t="s">
        <v>542</v>
      </c>
      <c r="AD88" s="591" t="s">
        <v>542</v>
      </c>
      <c r="AE88" s="591" t="s">
        <v>541</v>
      </c>
      <c r="AF88" s="591" t="s">
        <v>540</v>
      </c>
      <c r="AG88" s="591" t="s">
        <v>540</v>
      </c>
      <c r="AH88" s="591" t="s">
        <v>540</v>
      </c>
      <c r="AI88" s="612" t="s">
        <v>540</v>
      </c>
    </row>
    <row r="89" spans="1:35" ht="15.75" customHeight="1">
      <c r="A89" s="614"/>
      <c r="B89" s="613" t="s">
        <v>539</v>
      </c>
      <c r="C89" s="544"/>
      <c r="D89" s="591" t="s">
        <v>538</v>
      </c>
      <c r="E89" s="591" t="s">
        <v>536</v>
      </c>
      <c r="F89" s="591" t="s">
        <v>536</v>
      </c>
      <c r="G89" s="591" t="s">
        <v>536</v>
      </c>
      <c r="H89" s="591" t="s">
        <v>536</v>
      </c>
      <c r="I89" s="591" t="s">
        <v>537</v>
      </c>
      <c r="J89" s="591" t="s">
        <v>537</v>
      </c>
      <c r="K89" s="591" t="s">
        <v>537</v>
      </c>
      <c r="L89" s="591" t="s">
        <v>536</v>
      </c>
      <c r="M89" s="591" t="s">
        <v>536</v>
      </c>
      <c r="N89" s="591" t="s">
        <v>536</v>
      </c>
      <c r="O89" s="591" t="s">
        <v>536</v>
      </c>
      <c r="P89" s="591" t="s">
        <v>536</v>
      </c>
      <c r="Q89" s="591" t="s">
        <v>536</v>
      </c>
      <c r="R89" s="591" t="s">
        <v>536</v>
      </c>
      <c r="S89" s="591" t="s">
        <v>536</v>
      </c>
      <c r="T89" s="591" t="s">
        <v>536</v>
      </c>
      <c r="U89" s="591" t="s">
        <v>536</v>
      </c>
      <c r="V89" s="591" t="s">
        <v>536</v>
      </c>
      <c r="W89" s="591" t="s">
        <v>536</v>
      </c>
      <c r="X89" s="591" t="s">
        <v>536</v>
      </c>
      <c r="Y89" s="591" t="s">
        <v>536</v>
      </c>
      <c r="Z89" s="591" t="s">
        <v>536</v>
      </c>
      <c r="AA89" s="591" t="s">
        <v>536</v>
      </c>
      <c r="AB89" s="591" t="s">
        <v>536</v>
      </c>
      <c r="AC89" s="591" t="s">
        <v>536</v>
      </c>
      <c r="AD89" s="591" t="s">
        <v>536</v>
      </c>
      <c r="AE89" s="591" t="s">
        <v>536</v>
      </c>
      <c r="AF89" s="591" t="s">
        <v>536</v>
      </c>
      <c r="AG89" s="591" t="s">
        <v>536</v>
      </c>
      <c r="AH89" s="591" t="s">
        <v>536</v>
      </c>
      <c r="AI89" s="612" t="s">
        <v>536</v>
      </c>
    </row>
    <row r="90" spans="1:35" ht="15.75" customHeight="1">
      <c r="A90" s="611" t="s">
        <v>535</v>
      </c>
      <c r="B90" s="610"/>
      <c r="C90" s="608"/>
      <c r="D90" s="601">
        <v>6.57</v>
      </c>
      <c r="E90" s="601">
        <v>8.22</v>
      </c>
      <c r="F90" s="601">
        <v>0.86</v>
      </c>
      <c r="G90" s="601">
        <v>1.3649886601894599</v>
      </c>
      <c r="H90" s="601">
        <v>0.86</v>
      </c>
      <c r="I90" s="601">
        <v>0.3</v>
      </c>
      <c r="J90" s="601">
        <v>0.27</v>
      </c>
      <c r="K90" s="601">
        <v>0.25</v>
      </c>
      <c r="L90" s="601">
        <v>0.22459140275275666</v>
      </c>
      <c r="M90" s="601">
        <v>0.20374838574155063</v>
      </c>
      <c r="N90" s="601">
        <v>0.21</v>
      </c>
      <c r="O90" s="601">
        <v>0.20773918429166563</v>
      </c>
      <c r="P90" s="601">
        <v>0.2017363513916063</v>
      </c>
      <c r="Q90" s="601">
        <v>0.19</v>
      </c>
      <c r="R90" s="601">
        <v>0.19</v>
      </c>
      <c r="S90" s="601">
        <v>0.18</v>
      </c>
      <c r="T90" s="601">
        <v>0.1633696910001769</v>
      </c>
      <c r="U90" s="601">
        <v>0.15</v>
      </c>
      <c r="V90" s="601">
        <v>0.17</v>
      </c>
      <c r="W90" s="601">
        <v>1.03</v>
      </c>
      <c r="X90" s="601">
        <v>0.42</v>
      </c>
      <c r="Y90" s="602">
        <v>0.15</v>
      </c>
      <c r="Z90" s="601">
        <v>0.15</v>
      </c>
      <c r="AA90" s="601">
        <v>2.23</v>
      </c>
      <c r="AB90" s="601">
        <v>1.8</v>
      </c>
      <c r="AC90" s="601">
        <v>0.64</v>
      </c>
      <c r="AD90" s="601">
        <v>0.44</v>
      </c>
      <c r="AE90" s="601">
        <v>0.24</v>
      </c>
      <c r="AF90" s="601">
        <v>1.01</v>
      </c>
      <c r="AG90" s="601">
        <v>0.7392803128066334</v>
      </c>
      <c r="AH90" s="601">
        <v>1.45</v>
      </c>
      <c r="AI90" s="600">
        <v>0.64</v>
      </c>
    </row>
    <row r="91" spans="1:35" ht="15.75" customHeight="1">
      <c r="A91" s="606" t="s">
        <v>534</v>
      </c>
      <c r="B91" s="609"/>
      <c r="C91" s="608"/>
      <c r="D91" s="604"/>
      <c r="E91" s="604"/>
      <c r="F91" s="607">
        <v>6.171809923677013</v>
      </c>
      <c r="G91" s="601">
        <v>5.2</v>
      </c>
      <c r="H91" s="601">
        <v>5.25</v>
      </c>
      <c r="I91" s="601">
        <v>5.13</v>
      </c>
      <c r="J91" s="601">
        <v>5.01</v>
      </c>
      <c r="K91" s="601">
        <v>4.89</v>
      </c>
      <c r="L91" s="601">
        <v>4.86</v>
      </c>
      <c r="M91" s="601">
        <v>4.75</v>
      </c>
      <c r="N91" s="601">
        <v>4.68</v>
      </c>
      <c r="O91" s="601">
        <v>4.61</v>
      </c>
      <c r="P91" s="601">
        <v>4.45</v>
      </c>
      <c r="Q91" s="601">
        <v>4.3</v>
      </c>
      <c r="R91" s="601">
        <v>4.26</v>
      </c>
      <c r="S91" s="601">
        <v>4.22</v>
      </c>
      <c r="T91" s="601">
        <v>4.093039677595375</v>
      </c>
      <c r="U91" s="601">
        <v>3.99</v>
      </c>
      <c r="V91" s="601">
        <v>3.9028606805380788</v>
      </c>
      <c r="W91" s="601">
        <v>3.7938564896258735</v>
      </c>
      <c r="X91" s="601">
        <v>3.813646481799705</v>
      </c>
      <c r="Y91" s="602">
        <v>3.76</v>
      </c>
      <c r="Z91" s="601">
        <v>3.7486832454511747</v>
      </c>
      <c r="AA91" s="601">
        <v>3.84</v>
      </c>
      <c r="AB91" s="601">
        <v>3.79</v>
      </c>
      <c r="AC91" s="601">
        <v>4.07</v>
      </c>
      <c r="AD91" s="601">
        <v>4.06</v>
      </c>
      <c r="AE91" s="601">
        <v>4.05</v>
      </c>
      <c r="AF91" s="601">
        <v>3.94</v>
      </c>
      <c r="AG91" s="601">
        <v>3.9</v>
      </c>
      <c r="AH91" s="601">
        <v>3.73</v>
      </c>
      <c r="AI91" s="600">
        <v>3.55</v>
      </c>
    </row>
    <row r="92" spans="1:35" ht="15.75" customHeight="1">
      <c r="A92" s="606" t="s">
        <v>533</v>
      </c>
      <c r="B92" s="605"/>
      <c r="C92" s="605"/>
      <c r="D92" s="604"/>
      <c r="E92" s="604"/>
      <c r="F92" s="603">
        <v>12.402829832416426</v>
      </c>
      <c r="G92" s="601">
        <v>12.34</v>
      </c>
      <c r="H92" s="601">
        <v>12.09</v>
      </c>
      <c r="I92" s="601">
        <v>12.1</v>
      </c>
      <c r="J92" s="601">
        <v>11.95</v>
      </c>
      <c r="K92" s="601">
        <v>11.78</v>
      </c>
      <c r="L92" s="601">
        <v>11.79</v>
      </c>
      <c r="M92" s="601">
        <v>11.48</v>
      </c>
      <c r="N92" s="601">
        <v>11.53</v>
      </c>
      <c r="O92" s="601">
        <v>11.37</v>
      </c>
      <c r="P92" s="601">
        <v>11.18</v>
      </c>
      <c r="Q92" s="601">
        <v>10.915791628170691</v>
      </c>
      <c r="R92" s="601">
        <v>10.82</v>
      </c>
      <c r="S92" s="601">
        <v>10.81</v>
      </c>
      <c r="T92" s="601">
        <v>10.54995071060591</v>
      </c>
      <c r="U92" s="601">
        <v>10.3</v>
      </c>
      <c r="V92" s="601">
        <v>10.226252086741528</v>
      </c>
      <c r="W92" s="601">
        <v>10.135310047775658</v>
      </c>
      <c r="X92" s="601">
        <v>9.937237232078088</v>
      </c>
      <c r="Y92" s="602">
        <v>9.94</v>
      </c>
      <c r="Z92" s="601">
        <v>9.818236657250683</v>
      </c>
      <c r="AA92" s="601">
        <v>9.67</v>
      </c>
      <c r="AB92" s="601">
        <v>9.56</v>
      </c>
      <c r="AC92" s="601">
        <v>9.64</v>
      </c>
      <c r="AD92" s="601">
        <v>9.65</v>
      </c>
      <c r="AE92" s="601">
        <v>9.59</v>
      </c>
      <c r="AF92" s="601">
        <v>9.62</v>
      </c>
      <c r="AG92" s="601">
        <v>9.61</v>
      </c>
      <c r="AH92" s="601">
        <v>9.54</v>
      </c>
      <c r="AI92" s="600">
        <v>9.46</v>
      </c>
    </row>
    <row r="93" spans="1:35" ht="15.75" customHeight="1" thickBot="1">
      <c r="A93" s="599" t="s">
        <v>532</v>
      </c>
      <c r="B93" s="598"/>
      <c r="C93" s="598"/>
      <c r="D93" s="597"/>
      <c r="E93" s="597"/>
      <c r="F93" s="597"/>
      <c r="G93" s="596">
        <v>9.84</v>
      </c>
      <c r="H93" s="596">
        <v>9.83</v>
      </c>
      <c r="I93" s="596">
        <v>9.63</v>
      </c>
      <c r="J93" s="596">
        <v>9.35</v>
      </c>
      <c r="K93" s="596">
        <v>9.23</v>
      </c>
      <c r="L93" s="596">
        <v>9.03</v>
      </c>
      <c r="M93" s="596">
        <v>8.86</v>
      </c>
      <c r="N93" s="596">
        <v>8.75</v>
      </c>
      <c r="O93" s="596">
        <v>8.58</v>
      </c>
      <c r="P93" s="596">
        <v>8.55</v>
      </c>
      <c r="Q93" s="596">
        <v>8.38</v>
      </c>
      <c r="R93" s="596">
        <v>8.31</v>
      </c>
      <c r="S93" s="596">
        <v>8.23</v>
      </c>
      <c r="T93" s="596">
        <v>8.36</v>
      </c>
      <c r="U93" s="596">
        <v>7.68</v>
      </c>
      <c r="V93" s="596">
        <v>7.9</v>
      </c>
      <c r="W93" s="596">
        <v>7.73</v>
      </c>
      <c r="X93" s="596">
        <v>7.46</v>
      </c>
      <c r="Y93" s="596">
        <v>7.44</v>
      </c>
      <c r="Z93" s="596">
        <v>7.49</v>
      </c>
      <c r="AA93" s="596">
        <v>7.51</v>
      </c>
      <c r="AB93" s="596">
        <v>7.52</v>
      </c>
      <c r="AC93" s="596">
        <v>7.68</v>
      </c>
      <c r="AD93" s="596">
        <v>7.76</v>
      </c>
      <c r="AE93" s="596">
        <v>7.69</v>
      </c>
      <c r="AF93" s="596">
        <v>7.88</v>
      </c>
      <c r="AG93" s="596">
        <v>7.18</v>
      </c>
      <c r="AH93" s="596">
        <v>7.21</v>
      </c>
      <c r="AI93" s="595">
        <v>7.22</v>
      </c>
    </row>
    <row r="94" spans="1:13" ht="12" customHeight="1" thickTop="1">
      <c r="A94" s="594"/>
      <c r="B94" s="593"/>
      <c r="C94" s="593"/>
      <c r="D94" s="592"/>
      <c r="E94" s="592"/>
      <c r="F94" s="592"/>
      <c r="H94" s="591"/>
      <c r="I94" s="591"/>
      <c r="J94" s="591"/>
      <c r="K94" s="591"/>
      <c r="L94" s="591"/>
      <c r="M94" s="591"/>
    </row>
    <row r="95" spans="1:35" ht="15.75" customHeight="1">
      <c r="A95" s="590" t="s">
        <v>531</v>
      </c>
      <c r="B95" s="544"/>
      <c r="C95" s="544"/>
      <c r="AA95" s="589"/>
      <c r="AB95" s="589"/>
      <c r="AC95" s="589"/>
      <c r="AD95" s="589"/>
      <c r="AE95" s="589"/>
      <c r="AF95" s="589"/>
      <c r="AG95" s="589"/>
      <c r="AH95" s="589"/>
      <c r="AI95" s="589"/>
    </row>
    <row r="96" spans="1:7" ht="12.75">
      <c r="A96" s="584" t="s">
        <v>530</v>
      </c>
      <c r="B96" s="102"/>
      <c r="C96" s="102"/>
      <c r="D96" s="102"/>
      <c r="E96" s="102"/>
      <c r="F96" s="102"/>
      <c r="G96" s="102"/>
    </row>
    <row r="97" spans="1:5" ht="12.75">
      <c r="A97" s="588" t="s">
        <v>529</v>
      </c>
      <c r="B97" s="588"/>
      <c r="C97" s="588"/>
      <c r="D97" s="588"/>
      <c r="E97" s="588"/>
    </row>
    <row r="98" spans="1:3" ht="12.75">
      <c r="A98" s="1921" t="s">
        <v>528</v>
      </c>
      <c r="B98" s="1921"/>
      <c r="C98" s="1921"/>
    </row>
    <row r="99" spans="1:3" ht="12.75">
      <c r="A99" s="1921"/>
      <c r="B99" s="1921"/>
      <c r="C99" s="1921"/>
    </row>
    <row r="100" spans="1:3" ht="12.75">
      <c r="A100" s="585"/>
      <c r="B100" s="544"/>
      <c r="C100" s="544"/>
    </row>
    <row r="101" spans="1:3" ht="12.75">
      <c r="A101" s="544"/>
      <c r="B101" s="544"/>
      <c r="C101" s="544"/>
    </row>
    <row r="102" spans="1:3" ht="12.75">
      <c r="A102" s="544"/>
      <c r="B102" s="582"/>
      <c r="C102" s="544"/>
    </row>
    <row r="103" spans="1:3" ht="12.75">
      <c r="A103" s="544"/>
      <c r="B103" s="544"/>
      <c r="C103" s="544"/>
    </row>
    <row r="104" spans="1:3" ht="12.75">
      <c r="A104" s="544"/>
      <c r="B104" s="544"/>
      <c r="C104" s="544"/>
    </row>
    <row r="105" spans="1:3" ht="12.75">
      <c r="A105" s="544"/>
      <c r="B105" s="544"/>
      <c r="C105" s="544"/>
    </row>
    <row r="106" spans="1:3" ht="12.75">
      <c r="A106" s="544"/>
      <c r="B106" s="544"/>
      <c r="C106" s="544"/>
    </row>
    <row r="107" spans="1:3" ht="12.75">
      <c r="A107" s="544"/>
      <c r="B107" s="544"/>
      <c r="C107" s="544"/>
    </row>
    <row r="108" spans="1:3" ht="12.75">
      <c r="A108" s="544"/>
      <c r="B108" s="544"/>
      <c r="C108" s="544"/>
    </row>
    <row r="109" spans="1:3" ht="12.75">
      <c r="A109" s="585"/>
      <c r="B109" s="544"/>
      <c r="C109" s="544"/>
    </row>
    <row r="110" spans="1:3" ht="12.75">
      <c r="A110" s="585"/>
      <c r="B110" s="582"/>
      <c r="C110" s="544"/>
    </row>
    <row r="111" spans="1:3" ht="12.75">
      <c r="A111" s="544"/>
      <c r="B111" s="582"/>
      <c r="C111" s="544"/>
    </row>
    <row r="112" spans="1:3" ht="12.75">
      <c r="A112" s="544"/>
      <c r="B112" s="582"/>
      <c r="C112" s="544"/>
    </row>
    <row r="113" spans="1:3" ht="12.75">
      <c r="A113" s="544"/>
      <c r="B113" s="582"/>
      <c r="C113" s="544"/>
    </row>
    <row r="114" spans="1:3" ht="12.75">
      <c r="A114" s="544"/>
      <c r="B114" s="544"/>
      <c r="C114" s="544"/>
    </row>
    <row r="115" spans="1:3" ht="12.75">
      <c r="A115" s="544"/>
      <c r="B115" s="544"/>
      <c r="C115" s="544"/>
    </row>
    <row r="116" spans="1:3" ht="12.75">
      <c r="A116" s="583"/>
      <c r="B116" s="587"/>
      <c r="C116" s="586"/>
    </row>
    <row r="117" spans="1:3" ht="12.75">
      <c r="A117" s="585"/>
      <c r="B117" s="544"/>
      <c r="C117" s="544"/>
    </row>
    <row r="118" spans="1:3" ht="12.75">
      <c r="A118" s="544"/>
      <c r="B118" s="585"/>
      <c r="C118" s="544"/>
    </row>
    <row r="119" spans="1:3" ht="12.75">
      <c r="A119" s="544"/>
      <c r="B119" s="544"/>
      <c r="C119" s="544"/>
    </row>
    <row r="120" spans="1:3" ht="12.75">
      <c r="A120" s="544"/>
      <c r="B120" s="544"/>
      <c r="C120" s="544"/>
    </row>
    <row r="121" spans="1:3" ht="12.75">
      <c r="A121" s="544"/>
      <c r="B121" s="544"/>
      <c r="C121" s="544"/>
    </row>
    <row r="122" spans="1:3" ht="12.75">
      <c r="A122" s="544"/>
      <c r="B122" s="544"/>
      <c r="C122" s="544"/>
    </row>
    <row r="123" spans="1:3" ht="12.75">
      <c r="A123" s="544"/>
      <c r="B123" s="544"/>
      <c r="C123" s="544"/>
    </row>
    <row r="124" spans="1:3" ht="12.75">
      <c r="A124" s="544"/>
      <c r="B124" s="544"/>
      <c r="C124" s="544"/>
    </row>
    <row r="125" spans="1:3" ht="12.75">
      <c r="A125" s="544"/>
      <c r="B125" s="544"/>
      <c r="C125" s="544"/>
    </row>
    <row r="126" spans="1:3" ht="12.75">
      <c r="A126" s="544"/>
      <c r="B126" s="585"/>
      <c r="C126" s="544"/>
    </row>
    <row r="127" spans="1:3" ht="12.75">
      <c r="A127" s="544"/>
      <c r="B127" s="544"/>
      <c r="C127" s="544"/>
    </row>
    <row r="128" spans="1:3" ht="12.75">
      <c r="A128" s="544"/>
      <c r="B128" s="582"/>
      <c r="C128" s="544"/>
    </row>
    <row r="129" spans="1:3" ht="12.75">
      <c r="A129" s="544"/>
      <c r="B129" s="582"/>
      <c r="C129" s="544"/>
    </row>
    <row r="130" spans="1:3" ht="12.75">
      <c r="A130" s="544"/>
      <c r="B130" s="582"/>
      <c r="C130" s="544"/>
    </row>
    <row r="131" spans="1:3" ht="12.75">
      <c r="A131" s="544"/>
      <c r="B131" s="582"/>
      <c r="C131" s="544"/>
    </row>
    <row r="132" spans="1:3" ht="12.75">
      <c r="A132" s="584"/>
      <c r="B132" s="584"/>
      <c r="C132" s="583"/>
    </row>
    <row r="133" spans="1:3" ht="12.75">
      <c r="A133" s="582"/>
      <c r="B133" s="581"/>
      <c r="C133" s="581"/>
    </row>
    <row r="134" ht="12.75">
      <c r="A134" s="580"/>
    </row>
  </sheetData>
  <sheetProtection/>
  <mergeCells count="15">
    <mergeCell ref="A8:C8"/>
    <mergeCell ref="A1:C1"/>
    <mergeCell ref="A2:C2"/>
    <mergeCell ref="A3:C3"/>
    <mergeCell ref="A5:C5"/>
    <mergeCell ref="A6:C6"/>
    <mergeCell ref="AH68:AI68"/>
    <mergeCell ref="A98:C98"/>
    <mergeCell ref="A99:C99"/>
    <mergeCell ref="A9:C9"/>
    <mergeCell ref="AF68:AG68"/>
    <mergeCell ref="A69:C69"/>
    <mergeCell ref="A70:C70"/>
    <mergeCell ref="A66:AG66"/>
    <mergeCell ref="A67:AG67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B1" sqref="B1:L1"/>
    </sheetView>
  </sheetViews>
  <sheetFormatPr defaultColWidth="9.140625" defaultRowHeight="15"/>
  <cols>
    <col min="1" max="1" width="5.7109375" style="661" customWidth="1"/>
    <col min="2" max="2" width="14.28125" style="661" customWidth="1"/>
    <col min="3" max="3" width="10.7109375" style="660" hidden="1" customWidth="1"/>
    <col min="4" max="4" width="14.140625" style="660" customWidth="1"/>
    <col min="5" max="7" width="13.421875" style="660" customWidth="1"/>
    <col min="8" max="8" width="15.7109375" style="660" hidden="1" customWidth="1"/>
    <col min="9" max="9" width="13.421875" style="660" customWidth="1"/>
    <col min="10" max="11" width="14.421875" style="660" customWidth="1"/>
    <col min="12" max="12" width="13.28125" style="660" customWidth="1"/>
    <col min="13" max="16384" width="9.140625" style="660" customWidth="1"/>
  </cols>
  <sheetData>
    <row r="1" spans="1:12" ht="12.75">
      <c r="A1" s="724"/>
      <c r="B1" s="1935" t="s">
        <v>736</v>
      </c>
      <c r="C1" s="1935"/>
      <c r="D1" s="1935"/>
      <c r="E1" s="1935"/>
      <c r="F1" s="1935"/>
      <c r="G1" s="1935"/>
      <c r="H1" s="1935"/>
      <c r="I1" s="1935"/>
      <c r="J1" s="1935"/>
      <c r="K1" s="1935"/>
      <c r="L1" s="1935"/>
    </row>
    <row r="2" spans="1:12" ht="15.75" customHeight="1">
      <c r="A2" s="724"/>
      <c r="B2" s="1935" t="s">
        <v>79</v>
      </c>
      <c r="C2" s="1935"/>
      <c r="D2" s="1935"/>
      <c r="E2" s="1935"/>
      <c r="F2" s="1935"/>
      <c r="G2" s="1935"/>
      <c r="H2" s="1935"/>
      <c r="I2" s="1935"/>
      <c r="J2" s="1935"/>
      <c r="K2" s="1935"/>
      <c r="L2" s="1935"/>
    </row>
    <row r="3" spans="1:7" ht="12.75" hidden="1">
      <c r="A3" s="723"/>
      <c r="B3" s="723"/>
      <c r="C3" s="722"/>
      <c r="D3" s="721"/>
      <c r="E3" s="721"/>
      <c r="F3" s="721"/>
      <c r="G3" s="721"/>
    </row>
    <row r="4" spans="2:12" ht="13.5" customHeight="1" thickBot="1"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 t="s">
        <v>626</v>
      </c>
    </row>
    <row r="5" spans="2:12" ht="13.5" thickTop="1">
      <c r="B5" s="1936" t="s">
        <v>483</v>
      </c>
      <c r="C5" s="1938" t="s">
        <v>625</v>
      </c>
      <c r="D5" s="1938"/>
      <c r="E5" s="1938"/>
      <c r="F5" s="1938"/>
      <c r="G5" s="1939"/>
      <c r="H5" s="1940" t="s">
        <v>624</v>
      </c>
      <c r="I5" s="1941"/>
      <c r="J5" s="1941"/>
      <c r="K5" s="1941"/>
      <c r="L5" s="1942"/>
    </row>
    <row r="6" spans="2:12" ht="12.75">
      <c r="B6" s="1937"/>
      <c r="C6" s="718" t="s">
        <v>623</v>
      </c>
      <c r="D6" s="717" t="s">
        <v>622</v>
      </c>
      <c r="E6" s="716" t="s">
        <v>19</v>
      </c>
      <c r="F6" s="716" t="s">
        <v>23</v>
      </c>
      <c r="G6" s="719" t="s">
        <v>25</v>
      </c>
      <c r="H6" s="718" t="s">
        <v>623</v>
      </c>
      <c r="I6" s="717" t="s">
        <v>622</v>
      </c>
      <c r="J6" s="716" t="s">
        <v>19</v>
      </c>
      <c r="K6" s="716" t="s">
        <v>23</v>
      </c>
      <c r="L6" s="715" t="s">
        <v>25</v>
      </c>
    </row>
    <row r="7" spans="2:12" ht="12.75">
      <c r="B7" s="714" t="s">
        <v>481</v>
      </c>
      <c r="C7" s="713">
        <v>3.98</v>
      </c>
      <c r="D7" s="712">
        <v>0.18</v>
      </c>
      <c r="E7" s="711">
        <v>0.25</v>
      </c>
      <c r="F7" s="710">
        <v>0.0044</v>
      </c>
      <c r="G7" s="709">
        <v>0.9477779527559054</v>
      </c>
      <c r="H7" s="708" t="s">
        <v>3</v>
      </c>
      <c r="I7" s="707" t="s">
        <v>3</v>
      </c>
      <c r="J7" s="707" t="s">
        <v>3</v>
      </c>
      <c r="K7" s="706" t="s">
        <v>3</v>
      </c>
      <c r="L7" s="677" t="s">
        <v>3</v>
      </c>
    </row>
    <row r="8" spans="2:12" ht="12.75">
      <c r="B8" s="694" t="s">
        <v>480</v>
      </c>
      <c r="C8" s="693">
        <v>2.28</v>
      </c>
      <c r="D8" s="692">
        <v>0.1463</v>
      </c>
      <c r="E8" s="691">
        <v>0.14</v>
      </c>
      <c r="F8" s="690">
        <v>0.0656</v>
      </c>
      <c r="G8" s="705">
        <v>2.22</v>
      </c>
      <c r="H8" s="688">
        <v>4.46</v>
      </c>
      <c r="I8" s="691">
        <v>1.16</v>
      </c>
      <c r="J8" s="696">
        <v>1</v>
      </c>
      <c r="K8" s="696">
        <v>0.54</v>
      </c>
      <c r="L8" s="704">
        <v>3.04</v>
      </c>
    </row>
    <row r="9" spans="2:12" ht="12.75">
      <c r="B9" s="694" t="s">
        <v>479</v>
      </c>
      <c r="C9" s="693">
        <v>1.82</v>
      </c>
      <c r="D9" s="692">
        <v>0.31</v>
      </c>
      <c r="E9" s="691">
        <v>0.07</v>
      </c>
      <c r="F9" s="690">
        <v>0.9267</v>
      </c>
      <c r="G9" s="705">
        <v>1.1</v>
      </c>
      <c r="H9" s="688">
        <v>4.43</v>
      </c>
      <c r="I9" s="691">
        <v>0.93</v>
      </c>
      <c r="J9" s="696">
        <v>0.79</v>
      </c>
      <c r="K9" s="696">
        <v>0.9349</v>
      </c>
      <c r="L9" s="704">
        <v>1.97</v>
      </c>
    </row>
    <row r="10" spans="2:12" ht="12.75">
      <c r="B10" s="694" t="s">
        <v>478</v>
      </c>
      <c r="C10" s="693">
        <v>0.97</v>
      </c>
      <c r="D10" s="692">
        <v>0.60496</v>
      </c>
      <c r="E10" s="691">
        <v>0.03</v>
      </c>
      <c r="F10" s="690">
        <v>0.5235</v>
      </c>
      <c r="G10" s="705"/>
      <c r="H10" s="688">
        <v>3.27</v>
      </c>
      <c r="I10" s="691">
        <v>1.4799466666666667</v>
      </c>
      <c r="J10" s="696">
        <v>0.5</v>
      </c>
      <c r="K10" s="696">
        <v>0.8726</v>
      </c>
      <c r="L10" s="704"/>
    </row>
    <row r="11" spans="2:12" ht="12.75">
      <c r="B11" s="694" t="s">
        <v>477</v>
      </c>
      <c r="C11" s="693">
        <v>0.8</v>
      </c>
      <c r="D11" s="692">
        <v>0.74</v>
      </c>
      <c r="E11" s="691">
        <v>0.08</v>
      </c>
      <c r="F11" s="690">
        <v>0.128</v>
      </c>
      <c r="G11" s="703"/>
      <c r="H11" s="688">
        <v>2.68</v>
      </c>
      <c r="I11" s="691">
        <v>2.11</v>
      </c>
      <c r="J11" s="696">
        <v>0.75</v>
      </c>
      <c r="K11" s="696">
        <v>0.5803</v>
      </c>
      <c r="L11" s="677"/>
    </row>
    <row r="12" spans="2:12" ht="12.75">
      <c r="B12" s="694" t="s">
        <v>476</v>
      </c>
      <c r="C12" s="693">
        <v>0.7</v>
      </c>
      <c r="D12" s="692">
        <v>1.52</v>
      </c>
      <c r="E12" s="691">
        <v>0.47</v>
      </c>
      <c r="F12" s="690">
        <v>0.1551</v>
      </c>
      <c r="G12" s="703"/>
      <c r="H12" s="688">
        <v>3.03</v>
      </c>
      <c r="I12" s="691">
        <v>2.26</v>
      </c>
      <c r="J12" s="696">
        <v>1.06</v>
      </c>
      <c r="K12" s="696">
        <v>0.369</v>
      </c>
      <c r="L12" s="677"/>
    </row>
    <row r="13" spans="2:12" ht="12.75">
      <c r="B13" s="694" t="s">
        <v>475</v>
      </c>
      <c r="C13" s="693">
        <v>0.61</v>
      </c>
      <c r="D13" s="692">
        <v>1.9281166666666665</v>
      </c>
      <c r="E13" s="691">
        <v>0.234</v>
      </c>
      <c r="F13" s="690">
        <v>0.7409</v>
      </c>
      <c r="G13" s="689"/>
      <c r="H13" s="688" t="s">
        <v>3</v>
      </c>
      <c r="I13" s="687" t="s">
        <v>3</v>
      </c>
      <c r="J13" s="678" t="s">
        <v>3</v>
      </c>
      <c r="K13" s="678" t="s">
        <v>3</v>
      </c>
      <c r="L13" s="677"/>
    </row>
    <row r="14" spans="2:12" ht="12.75">
      <c r="B14" s="694" t="s">
        <v>474</v>
      </c>
      <c r="C14" s="693">
        <v>0.97</v>
      </c>
      <c r="D14" s="692">
        <v>4.02</v>
      </c>
      <c r="E14" s="700">
        <v>0.08</v>
      </c>
      <c r="F14" s="699">
        <v>1.1286</v>
      </c>
      <c r="G14" s="702"/>
      <c r="H14" s="697">
        <v>2.41</v>
      </c>
      <c r="I14" s="687">
        <v>4.03</v>
      </c>
      <c r="J14" s="701">
        <v>0.83</v>
      </c>
      <c r="K14" s="701">
        <v>1.3759</v>
      </c>
      <c r="L14" s="677"/>
    </row>
    <row r="15" spans="2:12" ht="12.75">
      <c r="B15" s="694" t="s">
        <v>473</v>
      </c>
      <c r="C15" s="693">
        <v>1.09</v>
      </c>
      <c r="D15" s="692">
        <v>3.4946865983623683</v>
      </c>
      <c r="E15" s="691">
        <v>0.06</v>
      </c>
      <c r="F15" s="690">
        <v>0.687</v>
      </c>
      <c r="G15" s="689"/>
      <c r="H15" s="688">
        <v>2.65</v>
      </c>
      <c r="I15" s="687">
        <v>4.04</v>
      </c>
      <c r="J15" s="696">
        <v>0.68</v>
      </c>
      <c r="K15" s="696">
        <v>1.1623</v>
      </c>
      <c r="L15" s="677"/>
    </row>
    <row r="16" spans="2:12" ht="12.75">
      <c r="B16" s="694" t="s">
        <v>472</v>
      </c>
      <c r="C16" s="693">
        <v>0.83</v>
      </c>
      <c r="D16" s="692">
        <v>4.46</v>
      </c>
      <c r="E16" s="700">
        <v>0.04</v>
      </c>
      <c r="F16" s="699">
        <v>0.5904</v>
      </c>
      <c r="G16" s="698"/>
      <c r="H16" s="697" t="s">
        <v>3</v>
      </c>
      <c r="I16" s="687">
        <v>4.12</v>
      </c>
      <c r="J16" s="696">
        <v>0.64</v>
      </c>
      <c r="K16" s="696">
        <v>0.9827</v>
      </c>
      <c r="L16" s="695"/>
    </row>
    <row r="17" spans="2:12" s="660" customFormat="1" ht="12.75">
      <c r="B17" s="694" t="s">
        <v>471</v>
      </c>
      <c r="C17" s="693">
        <v>1.34</v>
      </c>
      <c r="D17" s="692">
        <v>2.67</v>
      </c>
      <c r="E17" s="691">
        <v>0.13</v>
      </c>
      <c r="F17" s="690">
        <v>0.3719</v>
      </c>
      <c r="G17" s="689"/>
      <c r="H17" s="688">
        <v>3.44</v>
      </c>
      <c r="I17" s="687" t="s">
        <v>3</v>
      </c>
      <c r="J17" s="678" t="s">
        <v>3</v>
      </c>
      <c r="K17" s="678" t="s">
        <v>3</v>
      </c>
      <c r="L17" s="677"/>
    </row>
    <row r="18" spans="2:12" s="660" customFormat="1" ht="12.75">
      <c r="B18" s="686" t="s">
        <v>470</v>
      </c>
      <c r="C18" s="685">
        <v>1.15</v>
      </c>
      <c r="D18" s="684">
        <v>1.19</v>
      </c>
      <c r="E18" s="683">
        <v>0.02</v>
      </c>
      <c r="F18" s="683">
        <v>0.1739</v>
      </c>
      <c r="G18" s="682"/>
      <c r="H18" s="681">
        <v>2.72</v>
      </c>
      <c r="I18" s="680">
        <v>2.71</v>
      </c>
      <c r="J18" s="679">
        <v>0.72</v>
      </c>
      <c r="K18" s="678">
        <v>0.7579</v>
      </c>
      <c r="L18" s="677"/>
    </row>
    <row r="19" spans="2:12" s="660" customFormat="1" ht="15.75" customHeight="1" thickBot="1">
      <c r="B19" s="676" t="s">
        <v>621</v>
      </c>
      <c r="C19" s="675">
        <v>1.31</v>
      </c>
      <c r="D19" s="673">
        <v>1.74</v>
      </c>
      <c r="E19" s="672">
        <v>0.1327766719972371</v>
      </c>
      <c r="F19" s="672">
        <v>0.43</v>
      </c>
      <c r="G19" s="674"/>
      <c r="H19" s="673">
        <v>2.94</v>
      </c>
      <c r="I19" s="673">
        <v>2.69</v>
      </c>
      <c r="J19" s="672">
        <v>0.7614812880000341</v>
      </c>
      <c r="K19" s="672">
        <v>0.78</v>
      </c>
      <c r="L19" s="671"/>
    </row>
    <row r="20" spans="2:12" s="660" customFormat="1" ht="12.75" thickTop="1">
      <c r="B20" s="661"/>
      <c r="L20" s="670"/>
    </row>
    <row r="21" spans="2:12" s="660" customFormat="1" ht="12">
      <c r="B21" s="661"/>
      <c r="L21" s="670"/>
    </row>
    <row r="22" spans="2:7" s="660" customFormat="1" ht="15.75">
      <c r="B22" s="661"/>
      <c r="D22" s="666"/>
      <c r="E22" s="669"/>
      <c r="F22" s="669"/>
      <c r="G22" s="669"/>
    </row>
    <row r="23" spans="2:7" s="660" customFormat="1" ht="15.75">
      <c r="B23" s="661"/>
      <c r="D23" s="664"/>
      <c r="E23" s="667"/>
      <c r="F23" s="667"/>
      <c r="G23" s="667"/>
    </row>
    <row r="24" spans="2:7" s="660" customFormat="1" ht="15.75">
      <c r="B24" s="661"/>
      <c r="D24" s="664"/>
      <c r="E24" s="667"/>
      <c r="F24" s="667"/>
      <c r="G24" s="667"/>
    </row>
    <row r="25" spans="2:7" s="660" customFormat="1" ht="15.75">
      <c r="B25" s="661"/>
      <c r="D25" s="664"/>
      <c r="E25" s="667"/>
      <c r="F25" s="667"/>
      <c r="G25" s="667"/>
    </row>
    <row r="26" spans="2:7" s="660" customFormat="1" ht="15.75">
      <c r="B26" s="661"/>
      <c r="D26" s="664"/>
      <c r="E26" s="667"/>
      <c r="F26" s="667"/>
      <c r="G26" s="667"/>
    </row>
    <row r="27" spans="2:7" s="660" customFormat="1" ht="15.75">
      <c r="B27" s="661"/>
      <c r="D27" s="664"/>
      <c r="E27" s="667"/>
      <c r="F27" s="667"/>
      <c r="G27" s="667"/>
    </row>
    <row r="28" spans="2:7" s="660" customFormat="1" ht="15">
      <c r="B28" s="661"/>
      <c r="D28" s="664"/>
      <c r="E28" s="668"/>
      <c r="F28" s="668"/>
      <c r="G28" s="668"/>
    </row>
    <row r="29" spans="2:7" s="660" customFormat="1" ht="15.75">
      <c r="B29" s="661"/>
      <c r="D29" s="666"/>
      <c r="E29" s="667"/>
      <c r="F29" s="667"/>
      <c r="G29" s="667"/>
    </row>
    <row r="30" spans="2:7" s="660" customFormat="1" ht="15.75">
      <c r="B30" s="661"/>
      <c r="D30" s="664"/>
      <c r="E30" s="665"/>
      <c r="F30" s="665"/>
      <c r="G30" s="665"/>
    </row>
    <row r="31" spans="2:7" s="660" customFormat="1" ht="15.75">
      <c r="B31" s="661"/>
      <c r="D31" s="666"/>
      <c r="E31" s="662"/>
      <c r="F31" s="662"/>
      <c r="G31" s="662"/>
    </row>
    <row r="32" spans="2:7" s="660" customFormat="1" ht="15.75">
      <c r="B32" s="661"/>
      <c r="D32" s="664"/>
      <c r="E32" s="665"/>
      <c r="F32" s="665"/>
      <c r="G32" s="665"/>
    </row>
    <row r="33" spans="4:7" s="660" customFormat="1" ht="15.75">
      <c r="D33" s="664"/>
      <c r="E33" s="662"/>
      <c r="F33" s="662"/>
      <c r="G33" s="662"/>
    </row>
    <row r="34" spans="4:7" s="660" customFormat="1" ht="15.75">
      <c r="D34" s="663"/>
      <c r="E34" s="662"/>
      <c r="F34" s="662"/>
      <c r="G34" s="662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1.7109375" style="542" bestFit="1" customWidth="1"/>
    <col min="2" max="3" width="9.57421875" style="542" hidden="1" customWidth="1"/>
    <col min="4" max="4" width="0" style="542" hidden="1" customWidth="1"/>
    <col min="5" max="5" width="10.140625" style="542" customWidth="1"/>
    <col min="6" max="6" width="11.140625" style="542" customWidth="1"/>
    <col min="7" max="10" width="9.140625" style="542" customWidth="1"/>
    <col min="11" max="11" width="9.7109375" style="542" customWidth="1"/>
    <col min="12" max="12" width="9.140625" style="542" customWidth="1"/>
    <col min="13" max="16384" width="9.140625" style="542" customWidth="1"/>
  </cols>
  <sheetData>
    <row r="1" spans="1:13" ht="12.75">
      <c r="A1" s="1644" t="s">
        <v>243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</row>
    <row r="2" spans="1:13" ht="15.75">
      <c r="A2" s="1645" t="s">
        <v>792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</row>
    <row r="3" spans="1:13" ht="12.75">
      <c r="A3" s="1646" t="s">
        <v>793</v>
      </c>
      <c r="B3" s="1646"/>
      <c r="C3" s="1646"/>
      <c r="D3" s="1646"/>
      <c r="E3" s="1646"/>
      <c r="F3" s="1646"/>
      <c r="G3" s="1646"/>
      <c r="H3" s="1646"/>
      <c r="I3" s="1646"/>
      <c r="J3" s="1646"/>
      <c r="K3" s="1646"/>
      <c r="L3" s="1646"/>
      <c r="M3" s="1646"/>
    </row>
    <row r="4" spans="1:10" ht="12.75">
      <c r="A4" s="937"/>
      <c r="B4" s="937"/>
      <c r="C4" s="937"/>
      <c r="D4" s="937"/>
      <c r="E4" s="937"/>
      <c r="F4" s="937"/>
      <c r="G4" s="937"/>
      <c r="H4" s="937"/>
      <c r="I4" s="937"/>
      <c r="J4" s="937"/>
    </row>
    <row r="5" spans="1:13" ht="16.5">
      <c r="A5" s="1647" t="s">
        <v>794</v>
      </c>
      <c r="B5" s="1648" t="s">
        <v>795</v>
      </c>
      <c r="C5" s="1648"/>
      <c r="D5" s="1649"/>
      <c r="E5" s="1648" t="s">
        <v>19</v>
      </c>
      <c r="F5" s="1648"/>
      <c r="G5" s="1649"/>
      <c r="H5" s="1648" t="s">
        <v>23</v>
      </c>
      <c r="I5" s="1648"/>
      <c r="J5" s="1649"/>
      <c r="K5" s="1648" t="s">
        <v>796</v>
      </c>
      <c r="L5" s="1648"/>
      <c r="M5" s="1649"/>
    </row>
    <row r="6" spans="1:13" ht="12.75">
      <c r="A6" s="1647"/>
      <c r="B6" s="938" t="s">
        <v>797</v>
      </c>
      <c r="C6" s="938" t="s">
        <v>798</v>
      </c>
      <c r="D6" s="938" t="s">
        <v>799</v>
      </c>
      <c r="E6" s="938" t="s">
        <v>797</v>
      </c>
      <c r="F6" s="938" t="s">
        <v>798</v>
      </c>
      <c r="G6" s="938" t="s">
        <v>799</v>
      </c>
      <c r="H6" s="938" t="s">
        <v>797</v>
      </c>
      <c r="I6" s="938" t="s">
        <v>798</v>
      </c>
      <c r="J6" s="938" t="s">
        <v>799</v>
      </c>
      <c r="K6" s="938" t="s">
        <v>797</v>
      </c>
      <c r="L6" s="938" t="s">
        <v>798</v>
      </c>
      <c r="M6" s="938" t="s">
        <v>799</v>
      </c>
    </row>
    <row r="7" spans="1:13" ht="12.75">
      <c r="A7" s="939" t="s">
        <v>481</v>
      </c>
      <c r="B7" s="940">
        <v>11.852776044915785</v>
      </c>
      <c r="C7" s="941">
        <v>10.026857654431524</v>
      </c>
      <c r="D7" s="942">
        <f>B7-C7</f>
        <v>1.8259183904842615</v>
      </c>
      <c r="E7" s="940">
        <v>7.9</v>
      </c>
      <c r="F7" s="943">
        <v>9.519934906427977</v>
      </c>
      <c r="G7" s="1610">
        <v>-1.6199349064279769</v>
      </c>
      <c r="H7" s="944">
        <v>7.5</v>
      </c>
      <c r="I7" s="1094">
        <v>7.726597325408619</v>
      </c>
      <c r="J7" s="1611">
        <v>-0.2265973254086191</v>
      </c>
      <c r="K7" s="944">
        <v>6.9</v>
      </c>
      <c r="L7" s="945">
        <v>3.7</v>
      </c>
      <c r="M7" s="1612">
        <v>3.2</v>
      </c>
    </row>
    <row r="8" spans="1:13" ht="12.75">
      <c r="A8" s="939" t="s">
        <v>480</v>
      </c>
      <c r="B8" s="940">
        <v>11.241507103150084</v>
      </c>
      <c r="C8" s="941">
        <v>9.73451327433628</v>
      </c>
      <c r="D8" s="946">
        <f aca="true" t="shared" si="0" ref="D8:D18">B8-C8</f>
        <v>1.5069938288138047</v>
      </c>
      <c r="E8" s="940">
        <v>8</v>
      </c>
      <c r="F8" s="943">
        <v>9.83870967741936</v>
      </c>
      <c r="G8" s="1610">
        <v>-1.8387096774193594</v>
      </c>
      <c r="H8" s="947">
        <v>7.6</v>
      </c>
      <c r="I8" s="1095">
        <v>6.461086637298095</v>
      </c>
      <c r="J8" s="1613">
        <v>1.1389133627019046</v>
      </c>
      <c r="K8" s="947">
        <v>7.2</v>
      </c>
      <c r="L8" s="948">
        <v>4.4</v>
      </c>
      <c r="M8" s="1614">
        <v>2.8</v>
      </c>
    </row>
    <row r="9" spans="1:13" ht="12.75">
      <c r="A9" s="939" t="s">
        <v>479</v>
      </c>
      <c r="B9" s="940">
        <v>10.51344743276286</v>
      </c>
      <c r="C9" s="941">
        <v>9.753954305799667</v>
      </c>
      <c r="D9" s="946">
        <f t="shared" si="0"/>
        <v>0.7594931269631928</v>
      </c>
      <c r="E9" s="940">
        <v>8.4</v>
      </c>
      <c r="F9" s="943">
        <v>10.16813450760607</v>
      </c>
      <c r="G9" s="1610">
        <v>-1.768134507606069</v>
      </c>
      <c r="H9" s="949">
        <v>7.5</v>
      </c>
      <c r="I9" s="1095">
        <v>5.523255813953483</v>
      </c>
      <c r="J9" s="1613">
        <v>1.976744186046517</v>
      </c>
      <c r="K9" s="949">
        <v>8.3</v>
      </c>
      <c r="L9" s="948">
        <v>5</v>
      </c>
      <c r="M9" s="1614">
        <v>3.3000000000000007</v>
      </c>
    </row>
    <row r="10" spans="1:13" ht="12.75">
      <c r="A10" s="939" t="s">
        <v>478</v>
      </c>
      <c r="B10" s="940">
        <v>10.465116279069761</v>
      </c>
      <c r="C10" s="941">
        <v>9.903593339176169</v>
      </c>
      <c r="D10" s="946">
        <f t="shared" si="0"/>
        <v>0.5615229398935924</v>
      </c>
      <c r="E10" s="940">
        <v>10</v>
      </c>
      <c r="F10" s="943">
        <v>11.164274322169064</v>
      </c>
      <c r="G10" s="1610">
        <v>-1.1642743221690637</v>
      </c>
      <c r="H10" s="949">
        <v>7.2</v>
      </c>
      <c r="I10" s="1095">
        <v>4.375896700143471</v>
      </c>
      <c r="J10" s="1613">
        <v>2.824103299856529</v>
      </c>
      <c r="K10" s="949"/>
      <c r="L10" s="948"/>
      <c r="M10" s="1614"/>
    </row>
    <row r="11" spans="1:13" ht="12.75">
      <c r="A11" s="939" t="s">
        <v>477</v>
      </c>
      <c r="B11" s="940">
        <v>10.368098159509202</v>
      </c>
      <c r="C11" s="941">
        <v>10.563380281690144</v>
      </c>
      <c r="D11" s="946">
        <f t="shared" si="0"/>
        <v>-0.19528212218094154</v>
      </c>
      <c r="E11" s="940">
        <v>10.3</v>
      </c>
      <c r="F11" s="943">
        <v>9.872611464968159</v>
      </c>
      <c r="G11" s="1613">
        <v>0.4273885350318416</v>
      </c>
      <c r="H11" s="949">
        <v>7</v>
      </c>
      <c r="I11" s="948">
        <v>4.927536231884062</v>
      </c>
      <c r="J11" s="1613">
        <v>2.072463768115938</v>
      </c>
      <c r="K11" s="949"/>
      <c r="L11" s="948"/>
      <c r="M11" s="1614"/>
    </row>
    <row r="12" spans="1:13" ht="12.75">
      <c r="A12" s="939" t="s">
        <v>476</v>
      </c>
      <c r="B12" s="940">
        <v>9.817073170731703</v>
      </c>
      <c r="C12" s="941">
        <v>10.78947368421052</v>
      </c>
      <c r="D12" s="946">
        <f t="shared" si="0"/>
        <v>-0.9724005134788172</v>
      </c>
      <c r="E12" s="940">
        <v>9.7</v>
      </c>
      <c r="F12" s="943">
        <v>8.788598574821862</v>
      </c>
      <c r="G12" s="1613">
        <v>0.9114014251781377</v>
      </c>
      <c r="H12" s="949">
        <v>6.8</v>
      </c>
      <c r="I12" s="948">
        <v>5.1936619718310055</v>
      </c>
      <c r="J12" s="1613">
        <v>1.6063380281689943</v>
      </c>
      <c r="K12" s="949"/>
      <c r="L12" s="948"/>
      <c r="M12" s="1614"/>
    </row>
    <row r="13" spans="1:13" ht="12.75">
      <c r="A13" s="939" t="s">
        <v>475</v>
      </c>
      <c r="B13" s="940">
        <v>10.073260073260087</v>
      </c>
      <c r="C13" s="941">
        <v>10.907504363001735</v>
      </c>
      <c r="D13" s="946">
        <f t="shared" si="0"/>
        <v>-0.8342442897416475</v>
      </c>
      <c r="E13" s="940">
        <v>8.8</v>
      </c>
      <c r="F13" s="943">
        <v>8.025177025963814</v>
      </c>
      <c r="G13" s="1613">
        <v>0.7748229740361872</v>
      </c>
      <c r="H13" s="950">
        <v>7</v>
      </c>
      <c r="I13" s="948">
        <v>5.3697183098591665</v>
      </c>
      <c r="J13" s="1613">
        <v>1.6302816901408335</v>
      </c>
      <c r="K13" s="950"/>
      <c r="L13" s="948"/>
      <c r="M13" s="1614"/>
    </row>
    <row r="14" spans="1:13" ht="12.75">
      <c r="A14" s="939" t="s">
        <v>474</v>
      </c>
      <c r="B14" s="940">
        <v>10.237659963436926</v>
      </c>
      <c r="C14" s="941">
        <v>10.389610389610397</v>
      </c>
      <c r="D14" s="946">
        <f t="shared" si="0"/>
        <v>-0.151950426173471</v>
      </c>
      <c r="E14" s="940">
        <v>8.9</v>
      </c>
      <c r="F14" s="943">
        <v>8.313725490196063</v>
      </c>
      <c r="G14" s="1613">
        <v>0.5862745098039372</v>
      </c>
      <c r="H14" s="949">
        <v>7</v>
      </c>
      <c r="I14" s="948">
        <v>5.253940455341507</v>
      </c>
      <c r="J14" s="1613">
        <v>1.7460595446584932</v>
      </c>
      <c r="K14" s="949"/>
      <c r="L14" s="948"/>
      <c r="M14" s="1614"/>
    </row>
    <row r="15" spans="1:13" ht="12.75">
      <c r="A15" s="939" t="s">
        <v>473</v>
      </c>
      <c r="B15" s="940">
        <v>9.4578313253012</v>
      </c>
      <c r="C15" s="941">
        <v>9.393680614859107</v>
      </c>
      <c r="D15" s="946">
        <f t="shared" si="0"/>
        <v>0.06415071044209242</v>
      </c>
      <c r="E15" s="940">
        <v>9.4</v>
      </c>
      <c r="F15" s="943">
        <v>8.587041373926624</v>
      </c>
      <c r="G15" s="1613">
        <v>0.8129586260733763</v>
      </c>
      <c r="H15" s="949">
        <v>6.9</v>
      </c>
      <c r="I15" s="948">
        <v>4.86533449174631</v>
      </c>
      <c r="J15" s="1613">
        <v>2.03466550825369</v>
      </c>
      <c r="K15" s="949"/>
      <c r="L15" s="948"/>
      <c r="M15" s="1614"/>
    </row>
    <row r="16" spans="1:13" ht="12.75">
      <c r="A16" s="939" t="s">
        <v>472</v>
      </c>
      <c r="B16" s="949">
        <v>8.690476190476176</v>
      </c>
      <c r="C16" s="948">
        <v>9.306260575296093</v>
      </c>
      <c r="D16" s="946">
        <f t="shared" si="0"/>
        <v>-0.6157843848199178</v>
      </c>
      <c r="E16" s="951">
        <v>9.7</v>
      </c>
      <c r="F16" s="943">
        <v>8.281733746130044</v>
      </c>
      <c r="G16" s="1613">
        <v>1.4182662538699553</v>
      </c>
      <c r="H16" s="949">
        <v>7.1</v>
      </c>
      <c r="I16" s="948">
        <v>5.00863557858375</v>
      </c>
      <c r="J16" s="1613">
        <v>2.09136442141625</v>
      </c>
      <c r="K16" s="949"/>
      <c r="L16" s="948"/>
      <c r="M16" s="1614"/>
    </row>
    <row r="17" spans="1:13" ht="12.75">
      <c r="A17" s="939" t="s">
        <v>471</v>
      </c>
      <c r="B17" s="940">
        <v>8.22561692126908</v>
      </c>
      <c r="C17" s="941">
        <v>9.866220735785959</v>
      </c>
      <c r="D17" s="946">
        <f t="shared" si="0"/>
        <v>-1.6406038145168793</v>
      </c>
      <c r="E17" s="940">
        <v>9.5</v>
      </c>
      <c r="F17" s="943">
        <v>7.458143074581415</v>
      </c>
      <c r="G17" s="1613">
        <v>2.0418569254185854</v>
      </c>
      <c r="H17" s="949">
        <v>7.4</v>
      </c>
      <c r="I17" s="948">
        <v>5.398457583547554</v>
      </c>
      <c r="J17" s="1613">
        <v>2.0015424164524465</v>
      </c>
      <c r="K17" s="949"/>
      <c r="L17" s="948"/>
      <c r="M17" s="1614"/>
    </row>
    <row r="18" spans="1:13" ht="12.75">
      <c r="A18" s="939" t="s">
        <v>470</v>
      </c>
      <c r="B18" s="940">
        <v>7.8</v>
      </c>
      <c r="C18" s="941">
        <v>9.637561779242148</v>
      </c>
      <c r="D18" s="946">
        <f t="shared" si="0"/>
        <v>-1.8375617792421481</v>
      </c>
      <c r="E18" s="940">
        <v>8.1</v>
      </c>
      <c r="F18" s="943">
        <v>7.96393688955672</v>
      </c>
      <c r="G18" s="1613">
        <v>0.13606311044327946</v>
      </c>
      <c r="H18" s="944">
        <v>7.6</v>
      </c>
      <c r="I18" s="952">
        <v>3.7</v>
      </c>
      <c r="J18" s="1613">
        <v>3.8999999999999995</v>
      </c>
      <c r="K18" s="944"/>
      <c r="L18" s="952"/>
      <c r="M18" s="1614"/>
    </row>
    <row r="19" spans="1:13" ht="12.75">
      <c r="A19" s="953" t="s">
        <v>789</v>
      </c>
      <c r="B19" s="954">
        <f>AVERAGE(B7:B18)</f>
        <v>9.895238555323571</v>
      </c>
      <c r="C19" s="954">
        <f>AVERAGE(C7:C18)</f>
        <v>10.022717583119979</v>
      </c>
      <c r="D19" s="955">
        <f>AVERAGE(D7:D18)</f>
        <v>-0.12747902779640655</v>
      </c>
      <c r="E19" s="954">
        <v>9.058333333333334</v>
      </c>
      <c r="F19" s="954">
        <v>8.998501754480598</v>
      </c>
      <c r="G19" s="956">
        <v>0.059831578852735934</v>
      </c>
      <c r="H19" s="954">
        <v>7.216666666666666</v>
      </c>
      <c r="I19" s="954">
        <v>5.317010091633086</v>
      </c>
      <c r="J19" s="956">
        <v>1.8996565750335812</v>
      </c>
      <c r="K19" s="954">
        <v>7.466666666666668</v>
      </c>
      <c r="L19" s="954">
        <v>4.366666666666667</v>
      </c>
      <c r="M19" s="956">
        <v>3.1</v>
      </c>
    </row>
    <row r="20" spans="1:10" ht="12.75">
      <c r="A20" s="957"/>
      <c r="B20" s="957"/>
      <c r="C20" s="957"/>
      <c r="D20" s="957"/>
      <c r="E20" s="957"/>
      <c r="F20" s="957"/>
      <c r="G20" s="957"/>
      <c r="H20" s="957"/>
      <c r="I20" s="957"/>
      <c r="J20" s="957"/>
    </row>
    <row r="21" spans="1:10" ht="12.75">
      <c r="A21" s="958" t="s">
        <v>800</v>
      </c>
      <c r="B21" s="957"/>
      <c r="C21" s="957"/>
      <c r="D21" s="957"/>
      <c r="E21" s="957"/>
      <c r="F21" s="957"/>
      <c r="G21" s="957"/>
      <c r="H21" s="957"/>
      <c r="I21" s="957"/>
      <c r="J21" s="957"/>
    </row>
    <row r="22" spans="1:7" ht="12.75">
      <c r="A22" s="957" t="s">
        <v>801</v>
      </c>
      <c r="G22" s="1096"/>
    </row>
    <row r="23" spans="1:7" ht="12.75">
      <c r="A23" s="959" t="s">
        <v>802</v>
      </c>
      <c r="G23" s="1096"/>
    </row>
    <row r="24" ht="12.75">
      <c r="G24" s="1096"/>
    </row>
    <row r="25" ht="12.75">
      <c r="G25" s="1096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6.8515625" style="171" customWidth="1"/>
    <col min="2" max="6" width="11.00390625" style="171" customWidth="1"/>
    <col min="7" max="7" width="9.140625" style="171" customWidth="1"/>
    <col min="8" max="8" width="9.57421875" style="171" bestFit="1" customWidth="1"/>
    <col min="9" max="16384" width="9.140625" style="171" customWidth="1"/>
  </cols>
  <sheetData>
    <row r="1" spans="1:6" ht="12.75">
      <c r="A1" s="1863" t="s">
        <v>737</v>
      </c>
      <c r="B1" s="1863"/>
      <c r="C1" s="1863"/>
      <c r="D1" s="1863"/>
      <c r="E1" s="1863"/>
      <c r="F1" s="1863"/>
    </row>
    <row r="2" spans="1:6" ht="15.75">
      <c r="A2" s="1943" t="s">
        <v>81</v>
      </c>
      <c r="B2" s="1943"/>
      <c r="C2" s="1943"/>
      <c r="D2" s="1943"/>
      <c r="E2" s="1943"/>
      <c r="F2" s="1943"/>
    </row>
    <row r="3" spans="1:7" ht="13.5" thickBot="1">
      <c r="A3" s="173"/>
      <c r="B3" s="173"/>
      <c r="C3" s="173"/>
      <c r="D3" s="173"/>
      <c r="E3" s="173"/>
      <c r="F3" s="173"/>
      <c r="G3" s="241"/>
    </row>
    <row r="4" spans="1:6" ht="12.75">
      <c r="A4" s="1944" t="s">
        <v>629</v>
      </c>
      <c r="B4" s="1947" t="s">
        <v>630</v>
      </c>
      <c r="C4" s="1948"/>
      <c r="D4" s="1949"/>
      <c r="E4" s="1947" t="s">
        <v>631</v>
      </c>
      <c r="F4" s="1950"/>
    </row>
    <row r="5" spans="1:6" ht="12.75">
      <c r="A5" s="1945"/>
      <c r="B5" s="761">
        <v>2013</v>
      </c>
      <c r="C5" s="761">
        <v>2014</v>
      </c>
      <c r="D5" s="761">
        <v>2015</v>
      </c>
      <c r="E5" s="1951" t="s">
        <v>632</v>
      </c>
      <c r="F5" s="1953" t="s">
        <v>633</v>
      </c>
    </row>
    <row r="6" spans="1:6" ht="12.75">
      <c r="A6" s="1946"/>
      <c r="B6" s="764">
        <v>1</v>
      </c>
      <c r="C6" s="761">
        <v>2</v>
      </c>
      <c r="D6" s="761">
        <v>3</v>
      </c>
      <c r="E6" s="1952"/>
      <c r="F6" s="1954"/>
    </row>
    <row r="7" spans="1:6" ht="12.75">
      <c r="A7" s="767" t="s">
        <v>634</v>
      </c>
      <c r="B7" s="768">
        <v>571.49</v>
      </c>
      <c r="C7" s="768">
        <v>923.59</v>
      </c>
      <c r="D7" s="768">
        <v>1134.47</v>
      </c>
      <c r="E7" s="769">
        <v>61.61087683074069</v>
      </c>
      <c r="F7" s="770">
        <v>22.83264218971621</v>
      </c>
    </row>
    <row r="8" spans="1:6" ht="12.75">
      <c r="A8" s="767" t="s">
        <v>635</v>
      </c>
      <c r="B8" s="768">
        <v>143.7</v>
      </c>
      <c r="C8" s="768">
        <v>197.6</v>
      </c>
      <c r="D8" s="768">
        <v>245.57</v>
      </c>
      <c r="E8" s="769">
        <v>37.50869867780099</v>
      </c>
      <c r="F8" s="770">
        <v>24.276315789473685</v>
      </c>
    </row>
    <row r="9" spans="1:6" ht="12.75">
      <c r="A9" s="771" t="s">
        <v>636</v>
      </c>
      <c r="B9" s="768">
        <v>40</v>
      </c>
      <c r="C9" s="768">
        <v>64.8</v>
      </c>
      <c r="D9" s="768">
        <v>80.99</v>
      </c>
      <c r="E9" s="769">
        <v>61.99999999999997</v>
      </c>
      <c r="F9" s="770">
        <v>24.984567901234556</v>
      </c>
    </row>
    <row r="10" spans="1:6" ht="12.75">
      <c r="A10" s="771" t="s">
        <v>637</v>
      </c>
      <c r="B10" s="768">
        <v>549.59</v>
      </c>
      <c r="C10" s="768">
        <v>815.41</v>
      </c>
      <c r="D10" s="768">
        <v>1068.39</v>
      </c>
      <c r="E10" s="769">
        <v>48.36696446441891</v>
      </c>
      <c r="F10" s="770">
        <v>31.024883187598903</v>
      </c>
    </row>
    <row r="11" spans="1:6" ht="12.75">
      <c r="A11" s="767" t="s">
        <v>638</v>
      </c>
      <c r="B11" s="772">
        <v>575745.42</v>
      </c>
      <c r="C11" s="772">
        <v>947805.25</v>
      </c>
      <c r="D11" s="772">
        <v>1169355.33</v>
      </c>
      <c r="E11" s="769">
        <v>64.62228218854091</v>
      </c>
      <c r="F11" s="770">
        <v>23.375063600882157</v>
      </c>
    </row>
    <row r="12" spans="1:6" ht="12.75">
      <c r="A12" s="773" t="s">
        <v>639</v>
      </c>
      <c r="B12" s="772">
        <v>157924.11</v>
      </c>
      <c r="C12" s="772">
        <v>173829.49</v>
      </c>
      <c r="D12" s="772">
        <v>217876.28</v>
      </c>
      <c r="E12" s="769">
        <v>10.071533725914293</v>
      </c>
      <c r="F12" s="770">
        <v>25.33907796657519</v>
      </c>
    </row>
    <row r="13" spans="1:6" ht="12.75">
      <c r="A13" s="774" t="s">
        <v>640</v>
      </c>
      <c r="B13" s="775">
        <v>232</v>
      </c>
      <c r="C13" s="775">
        <v>239</v>
      </c>
      <c r="D13" s="775">
        <v>232</v>
      </c>
      <c r="E13" s="776">
        <v>3.0172413793103487</v>
      </c>
      <c r="F13" s="770">
        <v>-2.9288702928870407</v>
      </c>
    </row>
    <row r="14" spans="1:8" ht="12.75">
      <c r="A14" s="774" t="s">
        <v>641</v>
      </c>
      <c r="B14" s="777">
        <v>1737895</v>
      </c>
      <c r="C14" s="777">
        <v>1994686</v>
      </c>
      <c r="D14" s="777">
        <v>2621485</v>
      </c>
      <c r="E14" s="776">
        <v>14.775978986072232</v>
      </c>
      <c r="F14" s="770">
        <v>31.423442085621502</v>
      </c>
      <c r="H14" s="476"/>
    </row>
    <row r="15" spans="1:6" ht="12.75">
      <c r="A15" s="778" t="s">
        <v>642</v>
      </c>
      <c r="B15" s="768">
        <v>33.9670609807252</v>
      </c>
      <c r="C15" s="768">
        <v>48.81507696649815</v>
      </c>
      <c r="D15" s="768">
        <v>55.03755112606783</v>
      </c>
      <c r="E15" s="776">
        <v>43.712984158972546</v>
      </c>
      <c r="F15" s="770">
        <v>12.747033388557767</v>
      </c>
    </row>
    <row r="16" spans="1:6" ht="14.25" customHeight="1" thickBot="1">
      <c r="A16" s="779" t="s">
        <v>643</v>
      </c>
      <c r="B16" s="780">
        <v>27.4</v>
      </c>
      <c r="C16" s="780">
        <v>124.3</v>
      </c>
      <c r="D16" s="780">
        <v>105.6</v>
      </c>
      <c r="E16" s="781">
        <v>353.6496350364964</v>
      </c>
      <c r="F16" s="782">
        <v>-15.044247787610615</v>
      </c>
    </row>
    <row r="17" spans="1:8" ht="14.25" customHeight="1">
      <c r="A17" s="783" t="s">
        <v>644</v>
      </c>
      <c r="B17" s="784"/>
      <c r="C17" s="203"/>
      <c r="D17" s="203"/>
      <c r="E17" s="785"/>
      <c r="F17" s="785"/>
      <c r="H17" s="171" t="s">
        <v>645</v>
      </c>
    </row>
    <row r="18" ht="12.75" customHeight="1">
      <c r="A18" s="783" t="s">
        <v>646</v>
      </c>
    </row>
    <row r="19" ht="12" customHeight="1">
      <c r="A19" s="783" t="s">
        <v>647</v>
      </c>
    </row>
    <row r="20" spans="1:5" ht="11.25" customHeight="1">
      <c r="A20" s="783" t="s">
        <v>648</v>
      </c>
      <c r="D20" s="786"/>
      <c r="E20" s="787"/>
    </row>
    <row r="21" ht="11.25" customHeight="1">
      <c r="A21" s="171" t="s">
        <v>649</v>
      </c>
    </row>
    <row r="22" ht="30.75" customHeight="1"/>
    <row r="23" spans="1:6" s="241" customFormat="1" ht="33" customHeight="1">
      <c r="A23" s="171"/>
      <c r="B23" s="171"/>
      <c r="C23" s="171"/>
      <c r="D23" s="171"/>
      <c r="E23" s="171"/>
      <c r="F23" s="171"/>
    </row>
    <row r="24" ht="28.5" customHeight="1"/>
    <row r="25" ht="9" customHeight="1"/>
    <row r="49" spans="1:6" ht="13.5" thickBot="1">
      <c r="A49" s="788" t="s">
        <v>650</v>
      </c>
      <c r="B49" s="789">
        <v>1193679</v>
      </c>
      <c r="C49" s="789">
        <v>1369430</v>
      </c>
      <c r="D49" s="789">
        <v>1558174</v>
      </c>
      <c r="E49" s="790">
        <f>C49/B49%-100</f>
        <v>14.72347255836786</v>
      </c>
      <c r="F49" s="791">
        <f>D49/C49%-100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77"/>
  <sheetViews>
    <sheetView zoomScalePageLayoutView="0" workbookViewId="0" topLeftCell="B1">
      <selection activeCell="F22" sqref="F22"/>
    </sheetView>
  </sheetViews>
  <sheetFormatPr defaultColWidth="9.140625" defaultRowHeight="15"/>
  <cols>
    <col min="1" max="1" width="15.57421875" style="792" customWidth="1"/>
    <col min="2" max="2" width="43.28125" style="792" bestFit="1" customWidth="1"/>
    <col min="3" max="3" width="17.7109375" style="792" bestFit="1" customWidth="1"/>
    <col min="4" max="4" width="11.8515625" style="792" bestFit="1" customWidth="1"/>
    <col min="5" max="5" width="12.28125" style="792" bestFit="1" customWidth="1"/>
    <col min="6" max="6" width="26.8515625" style="793" customWidth="1"/>
    <col min="7" max="7" width="13.8515625" style="792" bestFit="1" customWidth="1"/>
    <col min="8" max="8" width="17.00390625" style="792" customWidth="1"/>
    <col min="9" max="11" width="15.421875" style="792" bestFit="1" customWidth="1"/>
    <col min="12" max="16384" width="9.140625" style="792" customWidth="1"/>
  </cols>
  <sheetData>
    <row r="1" spans="2:4" ht="12.75">
      <c r="B1" s="1955" t="s">
        <v>738</v>
      </c>
      <c r="C1" s="1955"/>
      <c r="D1" s="1955"/>
    </row>
    <row r="2" spans="2:4" ht="15.75">
      <c r="B2" s="1943" t="s">
        <v>82</v>
      </c>
      <c r="C2" s="1943"/>
      <c r="D2" s="1943"/>
    </row>
    <row r="3" spans="2:4" ht="21" customHeight="1">
      <c r="B3" s="1956" t="s">
        <v>651</v>
      </c>
      <c r="C3" s="1956"/>
      <c r="D3" s="1956"/>
    </row>
    <row r="4" spans="2:4" ht="12.75">
      <c r="B4" s="794" t="s">
        <v>652</v>
      </c>
      <c r="C4" s="795" t="s">
        <v>653</v>
      </c>
      <c r="D4" s="796" t="s">
        <v>654</v>
      </c>
    </row>
    <row r="5" spans="2:8" ht="12.75">
      <c r="B5" s="797" t="s">
        <v>655</v>
      </c>
      <c r="C5" s="798">
        <v>1694.331593</v>
      </c>
      <c r="D5" s="799"/>
      <c r="H5" s="800"/>
    </row>
    <row r="6" spans="2:8" ht="12.75">
      <c r="B6" s="801" t="s">
        <v>656</v>
      </c>
      <c r="C6" s="802">
        <v>5</v>
      </c>
      <c r="D6" s="803">
        <v>62915</v>
      </c>
      <c r="H6" s="800"/>
    </row>
    <row r="7" spans="2:9" ht="12.75">
      <c r="B7" s="801" t="s">
        <v>657</v>
      </c>
      <c r="C7" s="802">
        <v>555.250093</v>
      </c>
      <c r="D7" s="803">
        <v>62932</v>
      </c>
      <c r="H7" s="800"/>
      <c r="I7" s="800"/>
    </row>
    <row r="8" spans="2:9" ht="12.75">
      <c r="B8" s="801" t="s">
        <v>658</v>
      </c>
      <c r="C8" s="802">
        <v>16.848</v>
      </c>
      <c r="D8" s="803">
        <v>62933</v>
      </c>
      <c r="H8" s="800"/>
      <c r="I8" s="800"/>
    </row>
    <row r="9" spans="2:9" ht="12.75">
      <c r="B9" s="801" t="s">
        <v>659</v>
      </c>
      <c r="C9" s="802">
        <v>57.5</v>
      </c>
      <c r="D9" s="803">
        <v>62966</v>
      </c>
      <c r="H9" s="800"/>
      <c r="I9" s="800"/>
    </row>
    <row r="10" spans="2:9" ht="12.75">
      <c r="B10" s="801" t="s">
        <v>660</v>
      </c>
      <c r="C10" s="802">
        <v>17.25</v>
      </c>
      <c r="D10" s="803">
        <v>62969</v>
      </c>
      <c r="H10" s="800"/>
      <c r="I10" s="800"/>
    </row>
    <row r="11" spans="2:9" ht="12.75">
      <c r="B11" s="801" t="s">
        <v>661</v>
      </c>
      <c r="C11" s="802">
        <v>530</v>
      </c>
      <c r="D11" s="803">
        <v>62986</v>
      </c>
      <c r="H11" s="800"/>
      <c r="I11" s="800"/>
    </row>
    <row r="12" spans="2:4" ht="12.75">
      <c r="B12" s="801" t="s">
        <v>662</v>
      </c>
      <c r="C12" s="802">
        <v>183.6578</v>
      </c>
      <c r="D12" s="803">
        <v>62987</v>
      </c>
    </row>
    <row r="13" spans="2:4" ht="12.75">
      <c r="B13" s="801" t="s">
        <v>663</v>
      </c>
      <c r="C13" s="802">
        <v>213.4845</v>
      </c>
      <c r="D13" s="803">
        <v>62988</v>
      </c>
    </row>
    <row r="14" spans="2:4" ht="12.75">
      <c r="B14" s="801" t="s">
        <v>664</v>
      </c>
      <c r="C14" s="802">
        <v>115.3412</v>
      </c>
      <c r="D14" s="803">
        <v>63003</v>
      </c>
    </row>
    <row r="15" spans="2:4" ht="12.75">
      <c r="B15" s="804" t="s">
        <v>665</v>
      </c>
      <c r="C15" s="805">
        <v>2000</v>
      </c>
      <c r="D15" s="806"/>
    </row>
    <row r="16" spans="2:4" ht="25.5">
      <c r="B16" s="807" t="s">
        <v>666</v>
      </c>
      <c r="C16" s="808">
        <v>2000</v>
      </c>
      <c r="D16" s="809">
        <v>62972</v>
      </c>
    </row>
    <row r="17" spans="2:4" ht="12.75">
      <c r="B17" s="810" t="s">
        <v>667</v>
      </c>
      <c r="C17" s="798">
        <v>0</v>
      </c>
      <c r="D17" s="811"/>
    </row>
    <row r="18" spans="2:10" ht="12.75">
      <c r="B18" s="797" t="s">
        <v>294</v>
      </c>
      <c r="C18" s="798">
        <v>3694.331593</v>
      </c>
      <c r="D18" s="812"/>
      <c r="J18" s="800"/>
    </row>
    <row r="19" spans="2:10" ht="12.75">
      <c r="B19" s="783" t="s">
        <v>668</v>
      </c>
      <c r="C19" s="171"/>
      <c r="D19" s="171"/>
      <c r="J19" s="800"/>
    </row>
    <row r="20" ht="12.75">
      <c r="J20" s="800"/>
    </row>
    <row r="21" ht="12.75">
      <c r="J21" s="800"/>
    </row>
    <row r="22" ht="12.75">
      <c r="J22" s="800"/>
    </row>
    <row r="23" ht="12.75">
      <c r="J23" s="800"/>
    </row>
    <row r="24" spans="5:14" ht="12.75">
      <c r="E24" s="813"/>
      <c r="F24" s="813"/>
      <c r="G24" s="813"/>
      <c r="H24" s="813"/>
      <c r="I24" s="813"/>
      <c r="J24" s="813"/>
      <c r="K24" s="813"/>
      <c r="L24" s="813"/>
      <c r="M24" s="813"/>
      <c r="N24" s="813"/>
    </row>
    <row r="25" spans="10:11" ht="12.75">
      <c r="J25" s="800"/>
      <c r="K25" s="814"/>
    </row>
    <row r="26" spans="10:11" ht="12.75">
      <c r="J26" s="800"/>
      <c r="K26" s="814"/>
    </row>
    <row r="27" spans="10:11" ht="12.75">
      <c r="J27" s="800"/>
      <c r="K27" s="814"/>
    </row>
    <row r="28" spans="10:11" ht="12.75">
      <c r="J28" s="800"/>
      <c r="K28" s="814"/>
    </row>
    <row r="29" spans="10:11" ht="12.75">
      <c r="J29" s="800"/>
      <c r="K29" s="814"/>
    </row>
    <row r="30" spans="7:10" ht="12" customHeight="1">
      <c r="G30" s="800"/>
      <c r="H30" s="800"/>
      <c r="I30" s="815"/>
      <c r="J30" s="800"/>
    </row>
    <row r="31" spans="7:10" ht="12" customHeight="1">
      <c r="G31" s="800"/>
      <c r="H31" s="815"/>
      <c r="I31" s="815"/>
      <c r="J31" s="800"/>
    </row>
    <row r="32" spans="7:10" ht="12" customHeight="1">
      <c r="G32" s="800"/>
      <c r="H32" s="815"/>
      <c r="J32" s="800"/>
    </row>
    <row r="33" spans="7:10" ht="12" customHeight="1">
      <c r="G33" s="800"/>
      <c r="H33" s="815"/>
      <c r="J33" s="800"/>
    </row>
    <row r="34" spans="7:10" ht="12" customHeight="1">
      <c r="G34" s="800"/>
      <c r="H34" s="815"/>
      <c r="J34" s="800"/>
    </row>
    <row r="35" ht="20.25" customHeight="1">
      <c r="J35" s="800"/>
    </row>
    <row r="36" ht="12.75">
      <c r="J36" s="800"/>
    </row>
    <row r="37" ht="12.75">
      <c r="J37" s="800"/>
    </row>
    <row r="38" ht="12.75">
      <c r="J38" s="800"/>
    </row>
    <row r="39" ht="12.75">
      <c r="J39" s="800"/>
    </row>
    <row r="40" ht="12.75">
      <c r="J40" s="800"/>
    </row>
    <row r="41" ht="12.75">
      <c r="J41" s="800"/>
    </row>
    <row r="42" spans="9:10" ht="12.75">
      <c r="I42" s="800"/>
      <c r="J42" s="815"/>
    </row>
    <row r="43" spans="9:10" ht="12.75">
      <c r="I43" s="800"/>
      <c r="J43" s="815"/>
    </row>
    <row r="44" spans="9:10" ht="12.75">
      <c r="I44" s="800"/>
      <c r="J44" s="815"/>
    </row>
    <row r="45" spans="9:10" ht="12.75">
      <c r="I45" s="800"/>
      <c r="J45" s="815"/>
    </row>
    <row r="46" spans="7:10" ht="12.75">
      <c r="G46" s="800"/>
      <c r="H46" s="815"/>
      <c r="I46" s="800"/>
      <c r="J46" s="815"/>
    </row>
    <row r="47" spans="6:10" ht="12.75">
      <c r="F47" s="816"/>
      <c r="G47" s="817"/>
      <c r="H47" s="818"/>
      <c r="I47" s="817"/>
      <c r="J47" s="818"/>
    </row>
    <row r="48" spans="6:10" ht="12.75">
      <c r="F48" s="816"/>
      <c r="G48" s="817"/>
      <c r="H48" s="818"/>
      <c r="I48" s="817"/>
      <c r="J48" s="818"/>
    </row>
    <row r="49" spans="6:10" ht="12.75">
      <c r="F49" s="816"/>
      <c r="G49" s="819"/>
      <c r="H49" s="819"/>
      <c r="I49" s="817"/>
      <c r="J49" s="818"/>
    </row>
    <row r="50" spans="6:10" ht="12.75">
      <c r="F50" s="816"/>
      <c r="G50" s="819"/>
      <c r="H50" s="817"/>
      <c r="I50" s="819"/>
      <c r="J50" s="818"/>
    </row>
    <row r="51" spans="6:10" ht="12.75">
      <c r="F51" s="816"/>
      <c r="G51" s="819"/>
      <c r="H51" s="817"/>
      <c r="I51" s="819"/>
      <c r="J51" s="818"/>
    </row>
    <row r="52" spans="6:10" ht="12.75">
      <c r="F52" s="816"/>
      <c r="G52" s="819"/>
      <c r="H52" s="817"/>
      <c r="I52" s="819"/>
      <c r="J52" s="818"/>
    </row>
    <row r="53" spans="6:10" ht="12.75">
      <c r="F53" s="816"/>
      <c r="G53" s="819"/>
      <c r="H53" s="817"/>
      <c r="I53" s="819"/>
      <c r="J53" s="818"/>
    </row>
    <row r="54" spans="6:10" ht="12.75">
      <c r="F54" s="816"/>
      <c r="G54" s="819"/>
      <c r="H54" s="817"/>
      <c r="I54" s="819"/>
      <c r="J54" s="818"/>
    </row>
    <row r="55" spans="6:10" ht="12.75">
      <c r="F55" s="816"/>
      <c r="G55" s="819"/>
      <c r="H55" s="817"/>
      <c r="I55" s="819"/>
      <c r="J55" s="818"/>
    </row>
    <row r="56" spans="6:10" ht="12.75">
      <c r="F56" s="816"/>
      <c r="G56" s="819"/>
      <c r="H56" s="817"/>
      <c r="I56" s="819"/>
      <c r="J56" s="818"/>
    </row>
    <row r="57" spans="6:10" ht="12.75">
      <c r="F57" s="816"/>
      <c r="G57" s="819"/>
      <c r="H57" s="817"/>
      <c r="I57" s="819"/>
      <c r="J57" s="818"/>
    </row>
    <row r="58" spans="6:10" ht="12.75">
      <c r="F58" s="816"/>
      <c r="G58" s="819"/>
      <c r="H58" s="817"/>
      <c r="I58" s="819"/>
      <c r="J58" s="818"/>
    </row>
    <row r="59" spans="6:10" ht="12.75">
      <c r="F59" s="816"/>
      <c r="G59" s="819"/>
      <c r="H59" s="817"/>
      <c r="I59" s="819"/>
      <c r="J59" s="818"/>
    </row>
    <row r="60" spans="6:10" ht="12.75">
      <c r="F60" s="816"/>
      <c r="G60" s="819"/>
      <c r="H60" s="818"/>
      <c r="I60" s="819"/>
      <c r="J60" s="818"/>
    </row>
    <row r="61" spans="6:10" ht="12.75">
      <c r="F61" s="816"/>
      <c r="G61" s="819"/>
      <c r="H61" s="819"/>
      <c r="I61" s="817"/>
      <c r="J61" s="818"/>
    </row>
    <row r="62" spans="6:10" ht="12.75">
      <c r="F62" s="820"/>
      <c r="G62" s="819"/>
      <c r="H62" s="819"/>
      <c r="I62" s="817"/>
      <c r="J62" s="818"/>
    </row>
    <row r="63" spans="6:10" ht="12.75">
      <c r="F63" s="820"/>
      <c r="G63" s="819"/>
      <c r="H63" s="819"/>
      <c r="I63" s="817"/>
      <c r="J63" s="818"/>
    </row>
    <row r="64" spans="6:10" ht="12.75">
      <c r="F64" s="820"/>
      <c r="G64" s="821"/>
      <c r="H64" s="819"/>
      <c r="I64" s="817"/>
      <c r="J64" s="818"/>
    </row>
    <row r="65" spans="6:10" ht="12.75">
      <c r="F65" s="816"/>
      <c r="G65" s="819"/>
      <c r="H65" s="819"/>
      <c r="I65" s="817"/>
      <c r="J65" s="818"/>
    </row>
    <row r="66" spans="6:10" ht="12.75">
      <c r="F66" s="816"/>
      <c r="G66" s="819"/>
      <c r="H66" s="819"/>
      <c r="I66" s="817"/>
      <c r="J66" s="818"/>
    </row>
    <row r="67" spans="6:10" ht="12.75">
      <c r="F67" s="816"/>
      <c r="G67" s="819"/>
      <c r="H67" s="819"/>
      <c r="I67" s="817"/>
      <c r="J67" s="818"/>
    </row>
    <row r="68" spans="5:10" ht="25.5">
      <c r="E68" s="822"/>
      <c r="F68" s="815"/>
      <c r="I68" s="800"/>
      <c r="J68" s="800"/>
    </row>
    <row r="69" spans="8:9" ht="12.75">
      <c r="H69" s="800"/>
      <c r="I69" s="800"/>
    </row>
    <row r="70" spans="8:9" ht="12.75">
      <c r="H70" s="800"/>
      <c r="I70" s="800"/>
    </row>
    <row r="71" spans="8:9" ht="12.75">
      <c r="H71" s="800"/>
      <c r="I71" s="800"/>
    </row>
    <row r="72" spans="8:9" ht="12.75">
      <c r="H72" s="800"/>
      <c r="I72" s="800"/>
    </row>
    <row r="73" spans="8:9" ht="12.75">
      <c r="H73" s="800"/>
      <c r="I73" s="800"/>
    </row>
    <row r="74" spans="8:9" ht="12.75">
      <c r="H74" s="800"/>
      <c r="I74" s="800"/>
    </row>
    <row r="75" spans="8:11" ht="12.75">
      <c r="H75" s="800"/>
      <c r="I75" s="800"/>
      <c r="J75" s="800"/>
      <c r="K75" s="800"/>
    </row>
    <row r="76" spans="8:9" ht="12.75">
      <c r="H76" s="800"/>
      <c r="I76" s="800"/>
    </row>
    <row r="77" ht="12.75">
      <c r="J77" s="800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26" sqref="I26"/>
    </sheetView>
  </sheetViews>
  <sheetFormatPr defaultColWidth="12.00390625" defaultRowHeight="15"/>
  <cols>
    <col min="1" max="1" width="24.8515625" style="171" customWidth="1"/>
    <col min="2" max="2" width="10.140625" style="171" customWidth="1"/>
    <col min="3" max="3" width="6.7109375" style="171" customWidth="1"/>
    <col min="4" max="4" width="7.140625" style="171" customWidth="1"/>
    <col min="5" max="5" width="11.8515625" style="171" bestFit="1" customWidth="1"/>
    <col min="6" max="6" width="8.8515625" style="171" customWidth="1"/>
    <col min="7" max="7" width="9.421875" style="171" bestFit="1" customWidth="1"/>
    <col min="8" max="8" width="8.7109375" style="171" bestFit="1" customWidth="1"/>
    <col min="9" max="9" width="10.421875" style="171" bestFit="1" customWidth="1"/>
    <col min="10" max="10" width="8.28125" style="171" bestFit="1" customWidth="1"/>
    <col min="11" max="11" width="6.28125" style="171" bestFit="1" customWidth="1"/>
    <col min="12" max="12" width="6.7109375" style="171" bestFit="1" customWidth="1"/>
    <col min="13" max="16384" width="12.00390625" style="171" customWidth="1"/>
  </cols>
  <sheetData>
    <row r="1" spans="1:12" ht="12.75">
      <c r="A1" s="1832" t="s">
        <v>739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  <c r="L1" s="1832"/>
    </row>
    <row r="2" spans="1:12" ht="15.75">
      <c r="A2" s="1957" t="s">
        <v>669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</row>
    <row r="3" spans="1:13" ht="13.5" thickBot="1">
      <c r="A3" s="1958"/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  <c r="M3" s="241"/>
    </row>
    <row r="4" spans="1:12" ht="13.5" thickBot="1">
      <c r="A4" s="1959" t="s">
        <v>670</v>
      </c>
      <c r="B4" s="1947" t="s">
        <v>671</v>
      </c>
      <c r="C4" s="1948"/>
      <c r="D4" s="1949"/>
      <c r="E4" s="1948" t="s">
        <v>672</v>
      </c>
      <c r="F4" s="1948"/>
      <c r="G4" s="1948"/>
      <c r="H4" s="1948"/>
      <c r="I4" s="1948"/>
      <c r="J4" s="1948"/>
      <c r="K4" s="1948"/>
      <c r="L4" s="1950"/>
    </row>
    <row r="5" spans="1:12" ht="12.75">
      <c r="A5" s="1960"/>
      <c r="B5" s="1947" t="s">
        <v>630</v>
      </c>
      <c r="C5" s="1948"/>
      <c r="D5" s="1949"/>
      <c r="E5" s="1962" t="s">
        <v>630</v>
      </c>
      <c r="F5" s="1963"/>
      <c r="G5" s="1963"/>
      <c r="H5" s="1963"/>
      <c r="I5" s="1963"/>
      <c r="J5" s="1963"/>
      <c r="K5" s="1963"/>
      <c r="L5" s="1964"/>
    </row>
    <row r="6" spans="1:12" ht="12.75">
      <c r="A6" s="1960"/>
      <c r="B6" s="824"/>
      <c r="C6" s="824"/>
      <c r="D6" s="825"/>
      <c r="E6" s="1962">
        <v>2013</v>
      </c>
      <c r="F6" s="1965"/>
      <c r="G6" s="1966">
        <v>2014</v>
      </c>
      <c r="H6" s="1966"/>
      <c r="I6" s="1966">
        <v>2015</v>
      </c>
      <c r="J6" s="1966"/>
      <c r="K6" s="1966" t="s">
        <v>631</v>
      </c>
      <c r="L6" s="1967"/>
    </row>
    <row r="7" spans="1:12" ht="12.75">
      <c r="A7" s="1960"/>
      <c r="B7" s="827">
        <v>2013</v>
      </c>
      <c r="C7" s="827">
        <v>2014</v>
      </c>
      <c r="D7" s="828">
        <v>2015</v>
      </c>
      <c r="E7" s="829">
        <v>1</v>
      </c>
      <c r="F7" s="829">
        <v>2</v>
      </c>
      <c r="G7" s="761">
        <v>3</v>
      </c>
      <c r="H7" s="826">
        <v>4</v>
      </c>
      <c r="I7" s="761">
        <v>5</v>
      </c>
      <c r="J7" s="761">
        <v>6</v>
      </c>
      <c r="K7" s="762" t="s">
        <v>673</v>
      </c>
      <c r="L7" s="763" t="s">
        <v>674</v>
      </c>
    </row>
    <row r="8" spans="1:12" ht="12.75">
      <c r="A8" s="1961"/>
      <c r="B8" s="830"/>
      <c r="C8" s="765"/>
      <c r="D8" s="831"/>
      <c r="E8" s="829" t="s">
        <v>675</v>
      </c>
      <c r="F8" s="829" t="s">
        <v>676</v>
      </c>
      <c r="G8" s="829" t="s">
        <v>675</v>
      </c>
      <c r="H8" s="829" t="s">
        <v>676</v>
      </c>
      <c r="I8" s="829" t="s">
        <v>675</v>
      </c>
      <c r="J8" s="829" t="s">
        <v>676</v>
      </c>
      <c r="K8" s="765">
        <v>1</v>
      </c>
      <c r="L8" s="766">
        <v>3</v>
      </c>
    </row>
    <row r="9" spans="1:12" ht="12.75">
      <c r="A9" s="832" t="s">
        <v>677</v>
      </c>
      <c r="B9" s="833">
        <v>200</v>
      </c>
      <c r="C9" s="833">
        <v>201</v>
      </c>
      <c r="D9" s="833">
        <v>197</v>
      </c>
      <c r="E9" s="834">
        <v>419094.79</v>
      </c>
      <c r="F9" s="835">
        <v>72.83181796316677</v>
      </c>
      <c r="G9" s="834">
        <v>733256.54</v>
      </c>
      <c r="H9" s="835">
        <v>77.36330361160016</v>
      </c>
      <c r="I9" s="834">
        <v>952063.38</v>
      </c>
      <c r="J9" s="836">
        <v>81.41779966915615</v>
      </c>
      <c r="K9" s="835">
        <v>74.96197936509782</v>
      </c>
      <c r="L9" s="837">
        <v>29.840421198288936</v>
      </c>
    </row>
    <row r="10" spans="1:12" ht="12.75">
      <c r="A10" s="838" t="s">
        <v>678</v>
      </c>
      <c r="B10" s="833">
        <v>29</v>
      </c>
      <c r="C10" s="833">
        <v>29</v>
      </c>
      <c r="D10" s="833">
        <v>29</v>
      </c>
      <c r="E10" s="834">
        <v>323718.97</v>
      </c>
      <c r="F10" s="835">
        <v>56.25706082927885</v>
      </c>
      <c r="G10" s="834">
        <v>481671.81</v>
      </c>
      <c r="H10" s="835">
        <v>50.819488740160416</v>
      </c>
      <c r="I10" s="834">
        <v>638790.38</v>
      </c>
      <c r="J10" s="836">
        <v>54.62756816612791</v>
      </c>
      <c r="K10" s="835">
        <v>48.793198619160336</v>
      </c>
      <c r="L10" s="837">
        <v>32.619424001583155</v>
      </c>
    </row>
    <row r="11" spans="1:12" ht="14.25">
      <c r="A11" s="838" t="s">
        <v>679</v>
      </c>
      <c r="B11" s="833">
        <v>86</v>
      </c>
      <c r="C11" s="833">
        <v>96</v>
      </c>
      <c r="D11" s="833">
        <v>97</v>
      </c>
      <c r="E11" s="834">
        <v>29923.03</v>
      </c>
      <c r="F11" s="835">
        <v>5.200133062657205</v>
      </c>
      <c r="G11" s="834">
        <v>83644.67</v>
      </c>
      <c r="H11" s="835">
        <v>8.825053235395764</v>
      </c>
      <c r="I11" s="834">
        <v>114457.88</v>
      </c>
      <c r="J11" s="836">
        <v>9.788118039364475</v>
      </c>
      <c r="K11" s="835">
        <v>179.53275453722432</v>
      </c>
      <c r="L11" s="837">
        <v>36.83822292562098</v>
      </c>
    </row>
    <row r="12" spans="1:12" ht="12.75">
      <c r="A12" s="838" t="s">
        <v>680</v>
      </c>
      <c r="B12" s="833">
        <v>63</v>
      </c>
      <c r="C12" s="833">
        <v>54</v>
      </c>
      <c r="D12" s="833">
        <v>49</v>
      </c>
      <c r="E12" s="834">
        <v>23859.38</v>
      </c>
      <c r="F12" s="835">
        <v>4.146369896113531</v>
      </c>
      <c r="G12" s="834">
        <v>41389.21</v>
      </c>
      <c r="H12" s="835">
        <v>4.366829131144575</v>
      </c>
      <c r="I12" s="834">
        <v>44592.04</v>
      </c>
      <c r="J12" s="836">
        <v>3.813386646127486</v>
      </c>
      <c r="K12" s="835">
        <v>73.47143974403357</v>
      </c>
      <c r="L12" s="837">
        <v>7.738321171145813</v>
      </c>
    </row>
    <row r="13" spans="1:12" ht="12.75">
      <c r="A13" s="838" t="s">
        <v>681</v>
      </c>
      <c r="B13" s="833">
        <v>22</v>
      </c>
      <c r="C13" s="833">
        <v>22</v>
      </c>
      <c r="D13" s="833">
        <v>22</v>
      </c>
      <c r="E13" s="834">
        <v>41593.41</v>
      </c>
      <c r="F13" s="835">
        <v>7.228254175117187</v>
      </c>
      <c r="G13" s="834">
        <v>126550.85</v>
      </c>
      <c r="H13" s="835">
        <v>13.351932504899406</v>
      </c>
      <c r="I13" s="834">
        <v>154223.08</v>
      </c>
      <c r="J13" s="836">
        <v>13.188726817536288</v>
      </c>
      <c r="K13" s="835">
        <v>204.25697243866273</v>
      </c>
      <c r="L13" s="837">
        <v>21.86649082167365</v>
      </c>
    </row>
    <row r="14" spans="1:12" ht="12.75">
      <c r="A14" s="839" t="s">
        <v>682</v>
      </c>
      <c r="B14" s="833">
        <v>18</v>
      </c>
      <c r="C14" s="833">
        <v>18</v>
      </c>
      <c r="D14" s="833">
        <v>18</v>
      </c>
      <c r="E14" s="834">
        <v>15713.54</v>
      </c>
      <c r="F14" s="835">
        <v>2.7307561729339076</v>
      </c>
      <c r="G14" s="834">
        <v>21269.77</v>
      </c>
      <c r="H14" s="835">
        <v>2.2440981900535175</v>
      </c>
      <c r="I14" s="834">
        <v>32986.52</v>
      </c>
      <c r="J14" s="836">
        <v>2.8209150079300525</v>
      </c>
      <c r="K14" s="835">
        <v>35.359505241976024</v>
      </c>
      <c r="L14" s="837">
        <v>55.08639726710726</v>
      </c>
    </row>
    <row r="15" spans="1:12" ht="12.75">
      <c r="A15" s="839" t="s">
        <v>683</v>
      </c>
      <c r="B15" s="833">
        <v>4</v>
      </c>
      <c r="C15" s="833">
        <v>4</v>
      </c>
      <c r="D15" s="833">
        <v>4</v>
      </c>
      <c r="E15" s="834">
        <v>9834.61</v>
      </c>
      <c r="F15" s="835">
        <v>1.7090943203057705</v>
      </c>
      <c r="G15" s="834">
        <v>25301.75</v>
      </c>
      <c r="H15" s="835">
        <v>2.6694981365659616</v>
      </c>
      <c r="I15" s="834">
        <v>24096.67</v>
      </c>
      <c r="J15" s="836">
        <v>2.0606798790578047</v>
      </c>
      <c r="K15" s="835">
        <v>157.27253037995405</v>
      </c>
      <c r="L15" s="837">
        <v>-4.7628326103925644</v>
      </c>
    </row>
    <row r="16" spans="1:12" ht="12.75">
      <c r="A16" s="839" t="s">
        <v>684</v>
      </c>
      <c r="B16" s="833">
        <v>4</v>
      </c>
      <c r="C16" s="833">
        <v>4</v>
      </c>
      <c r="D16" s="833">
        <v>4</v>
      </c>
      <c r="E16" s="834">
        <v>987.18</v>
      </c>
      <c r="F16" s="835">
        <v>0.17155573338642308</v>
      </c>
      <c r="G16" s="834">
        <v>1086.82</v>
      </c>
      <c r="H16" s="835">
        <v>0.11466653353157857</v>
      </c>
      <c r="I16" s="834">
        <v>1210.2</v>
      </c>
      <c r="J16" s="836">
        <v>0.10349292203593922</v>
      </c>
      <c r="K16" s="835">
        <v>10.0933973540793</v>
      </c>
      <c r="L16" s="837">
        <v>11.352385859663983</v>
      </c>
    </row>
    <row r="17" spans="1:12" ht="12.75">
      <c r="A17" s="840" t="s">
        <v>685</v>
      </c>
      <c r="B17" s="833">
        <v>4</v>
      </c>
      <c r="C17" s="833">
        <v>6</v>
      </c>
      <c r="D17" s="833">
        <v>7</v>
      </c>
      <c r="E17" s="834">
        <v>38729.62</v>
      </c>
      <c r="F17" s="835">
        <v>6.730574325733382</v>
      </c>
      <c r="G17" s="834">
        <v>74477.65</v>
      </c>
      <c r="H17" s="835">
        <v>7.857873383888935</v>
      </c>
      <c r="I17" s="834">
        <v>61481.5</v>
      </c>
      <c r="J17" s="836">
        <v>5.257726066891917</v>
      </c>
      <c r="K17" s="835">
        <v>92.30152529252803</v>
      </c>
      <c r="L17" s="837">
        <v>-17.44973156376443</v>
      </c>
    </row>
    <row r="18" spans="1:12" ht="12.75">
      <c r="A18" s="839" t="s">
        <v>686</v>
      </c>
      <c r="B18" s="833">
        <v>2</v>
      </c>
      <c r="C18" s="833">
        <v>2</v>
      </c>
      <c r="D18" s="833">
        <v>2</v>
      </c>
      <c r="E18" s="834">
        <v>91068.42</v>
      </c>
      <c r="F18" s="835">
        <v>15.826201484473755</v>
      </c>
      <c r="G18" s="834">
        <v>92416.71</v>
      </c>
      <c r="H18" s="835">
        <v>9.750560144359852</v>
      </c>
      <c r="I18" s="834">
        <v>97517.06</v>
      </c>
      <c r="J18" s="836">
        <v>8.339386454928118</v>
      </c>
      <c r="K18" s="835">
        <v>1.4805242036701713</v>
      </c>
      <c r="L18" s="837">
        <v>5.518861253554675</v>
      </c>
    </row>
    <row r="19" spans="1:12" ht="13.5" thickBot="1">
      <c r="A19" s="841" t="s">
        <v>455</v>
      </c>
      <c r="B19" s="842">
        <v>232</v>
      </c>
      <c r="C19" s="842">
        <v>235</v>
      </c>
      <c r="D19" s="842">
        <v>232</v>
      </c>
      <c r="E19" s="843">
        <v>575428.1599999999</v>
      </c>
      <c r="F19" s="844">
        <v>100.00000000000001</v>
      </c>
      <c r="G19" s="843">
        <v>947809.24</v>
      </c>
      <c r="H19" s="844">
        <v>100</v>
      </c>
      <c r="I19" s="843">
        <v>1169355.33</v>
      </c>
      <c r="J19" s="845">
        <v>99.99999999999999</v>
      </c>
      <c r="K19" s="835">
        <v>64.71373941796662</v>
      </c>
      <c r="L19" s="837">
        <v>23.374544227908146</v>
      </c>
    </row>
    <row r="20" spans="1:12" ht="12.75">
      <c r="A20" s="846" t="s">
        <v>687</v>
      </c>
      <c r="B20" s="846"/>
      <c r="C20" s="203"/>
      <c r="D20" s="172"/>
      <c r="E20" s="203"/>
      <c r="F20" s="203"/>
      <c r="G20" s="203"/>
      <c r="H20" s="203"/>
      <c r="I20" s="847"/>
      <c r="J20" s="203"/>
      <c r="K20" s="203"/>
      <c r="L20" s="203"/>
    </row>
    <row r="21" spans="1:9" ht="15" customHeight="1">
      <c r="A21" s="171" t="s">
        <v>688</v>
      </c>
      <c r="I21" s="476"/>
    </row>
    <row r="22" ht="12.75">
      <c r="J22" s="476"/>
    </row>
    <row r="25" spans="6:10" ht="12.75">
      <c r="F25" s="848"/>
      <c r="J25" s="476"/>
    </row>
    <row r="26" ht="12.75">
      <c r="J26" s="476"/>
    </row>
    <row r="27" ht="12.75">
      <c r="J27" s="476"/>
    </row>
    <row r="28" ht="12.75">
      <c r="J28" s="476"/>
    </row>
    <row r="29" spans="10:11" ht="12.75">
      <c r="J29" s="476"/>
      <c r="K29" s="476"/>
    </row>
    <row r="30" ht="12.75">
      <c r="K30" s="476"/>
    </row>
    <row r="31" spans="10:11" ht="12.75">
      <c r="J31" s="476"/>
      <c r="K31" s="476"/>
    </row>
    <row r="32" spans="10:11" ht="12.75">
      <c r="J32" s="476"/>
      <c r="K32" s="476"/>
    </row>
    <row r="33" spans="10:11" ht="12.75">
      <c r="J33" s="476"/>
      <c r="K33" s="476"/>
    </row>
    <row r="34" spans="10:11" ht="12.75">
      <c r="J34" s="476"/>
      <c r="K34" s="476"/>
    </row>
    <row r="35" ht="12.75">
      <c r="K35" s="476"/>
    </row>
    <row r="37" ht="12.75">
      <c r="J37" s="476"/>
    </row>
  </sheetData>
  <sheetProtection/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29.28125" style="850" customWidth="1"/>
    <col min="2" max="2" width="7.7109375" style="850" bestFit="1" customWidth="1"/>
    <col min="3" max="3" width="7.57421875" style="850" bestFit="1" customWidth="1"/>
    <col min="4" max="4" width="7.28125" style="850" bestFit="1" customWidth="1"/>
    <col min="5" max="5" width="7.57421875" style="850" bestFit="1" customWidth="1"/>
    <col min="6" max="6" width="9.421875" style="850" bestFit="1" customWidth="1"/>
    <col min="7" max="8" width="8.421875" style="850" bestFit="1" customWidth="1"/>
    <col min="9" max="10" width="7.28125" style="850" bestFit="1" customWidth="1"/>
    <col min="11" max="11" width="9.57421875" style="850" customWidth="1"/>
    <col min="12" max="14" width="9.8515625" style="850" bestFit="1" customWidth="1"/>
    <col min="15" max="16384" width="9.140625" style="850" customWidth="1"/>
  </cols>
  <sheetData>
    <row r="1" spans="1:14" ht="12.75">
      <c r="A1" s="1863" t="s">
        <v>1239</v>
      </c>
      <c r="B1" s="1863"/>
      <c r="C1" s="1863"/>
      <c r="D1" s="1863"/>
      <c r="E1" s="1863"/>
      <c r="F1" s="1863"/>
      <c r="G1" s="1863"/>
      <c r="H1" s="1863"/>
      <c r="I1" s="1863"/>
      <c r="J1" s="1863"/>
      <c r="K1" s="849"/>
      <c r="L1" s="849"/>
      <c r="M1" s="849"/>
      <c r="N1" s="849"/>
    </row>
    <row r="2" spans="1:14" ht="15.75">
      <c r="A2" s="1943" t="s">
        <v>84</v>
      </c>
      <c r="B2" s="1943"/>
      <c r="C2" s="1943"/>
      <c r="D2" s="1943"/>
      <c r="E2" s="1943"/>
      <c r="F2" s="1943"/>
      <c r="G2" s="1943"/>
      <c r="H2" s="1943"/>
      <c r="I2" s="1943"/>
      <c r="J2" s="1943"/>
      <c r="K2" s="849"/>
      <c r="L2" s="849"/>
      <c r="M2" s="849"/>
      <c r="N2" s="849"/>
    </row>
    <row r="3" spans="1:14" ht="12.75">
      <c r="A3" s="1958" t="s">
        <v>689</v>
      </c>
      <c r="B3" s="1958"/>
      <c r="C3" s="1958"/>
      <c r="D3" s="1958"/>
      <c r="E3" s="1958"/>
      <c r="F3" s="1958"/>
      <c r="G3" s="1958"/>
      <c r="H3" s="1958"/>
      <c r="I3" s="1958"/>
      <c r="J3" s="1958"/>
      <c r="K3" s="823"/>
      <c r="L3" s="851"/>
      <c r="M3" s="823"/>
      <c r="N3" s="823"/>
    </row>
    <row r="4" spans="1:14" ht="13.5" thickBot="1">
      <c r="A4" s="1958"/>
      <c r="B4" s="1958"/>
      <c r="C4" s="1958"/>
      <c r="D4" s="1958"/>
      <c r="E4" s="1958"/>
      <c r="F4" s="1958"/>
      <c r="G4" s="1958"/>
      <c r="H4" s="1958"/>
      <c r="I4" s="1958"/>
      <c r="J4" s="1958"/>
      <c r="K4" s="823"/>
      <c r="L4" s="823"/>
      <c r="M4" s="823"/>
      <c r="N4" s="823"/>
    </row>
    <row r="5" spans="1:11" ht="18" customHeight="1">
      <c r="A5" s="1944" t="s">
        <v>690</v>
      </c>
      <c r="B5" s="852">
        <v>2013</v>
      </c>
      <c r="C5" s="1968">
        <v>2014</v>
      </c>
      <c r="D5" s="1968"/>
      <c r="E5" s="1968"/>
      <c r="F5" s="1968">
        <v>2015</v>
      </c>
      <c r="G5" s="1968"/>
      <c r="H5" s="1968"/>
      <c r="I5" s="1968" t="s">
        <v>691</v>
      </c>
      <c r="J5" s="1969"/>
      <c r="K5" s="823"/>
    </row>
    <row r="6" spans="1:11" ht="18" customHeight="1">
      <c r="A6" s="1945"/>
      <c r="B6" s="853" t="s">
        <v>692</v>
      </c>
      <c r="C6" s="761" t="s">
        <v>693</v>
      </c>
      <c r="D6" s="853" t="s">
        <v>694</v>
      </c>
      <c r="E6" s="853" t="s">
        <v>692</v>
      </c>
      <c r="F6" s="761" t="s">
        <v>693</v>
      </c>
      <c r="G6" s="853" t="s">
        <v>694</v>
      </c>
      <c r="H6" s="853" t="s">
        <v>692</v>
      </c>
      <c r="I6" s="1970" t="s">
        <v>695</v>
      </c>
      <c r="J6" s="1972" t="s">
        <v>696</v>
      </c>
      <c r="K6" s="854"/>
    </row>
    <row r="7" spans="1:14" ht="18" customHeight="1">
      <c r="A7" s="1946"/>
      <c r="B7" s="761">
        <v>1</v>
      </c>
      <c r="C7" s="853">
        <v>2</v>
      </c>
      <c r="D7" s="853">
        <v>3</v>
      </c>
      <c r="E7" s="761">
        <v>4</v>
      </c>
      <c r="F7" s="853">
        <v>5</v>
      </c>
      <c r="G7" s="853">
        <v>6</v>
      </c>
      <c r="H7" s="761">
        <v>7</v>
      </c>
      <c r="I7" s="1971"/>
      <c r="J7" s="1973"/>
      <c r="K7" s="855"/>
      <c r="L7" s="854"/>
      <c r="M7" s="856"/>
      <c r="N7" s="854"/>
    </row>
    <row r="8" spans="1:14" ht="18" customHeight="1">
      <c r="A8" s="774" t="s">
        <v>561</v>
      </c>
      <c r="B8" s="857">
        <v>549.59</v>
      </c>
      <c r="C8" s="857">
        <v>831.59</v>
      </c>
      <c r="D8" s="857">
        <v>780.86</v>
      </c>
      <c r="E8" s="857">
        <v>815.41</v>
      </c>
      <c r="F8" s="858">
        <v>1127.51</v>
      </c>
      <c r="G8" s="858">
        <v>1068.39</v>
      </c>
      <c r="H8" s="858">
        <v>1068.39</v>
      </c>
      <c r="I8" s="859">
        <v>48.36696446441891</v>
      </c>
      <c r="J8" s="860">
        <v>31.024883187598903</v>
      </c>
      <c r="L8" s="861"/>
      <c r="M8" s="861"/>
      <c r="N8" s="861"/>
    </row>
    <row r="9" spans="1:14" ht="17.25" customHeight="1">
      <c r="A9" s="774" t="s">
        <v>697</v>
      </c>
      <c r="B9" s="857">
        <v>281.78</v>
      </c>
      <c r="C9" s="857">
        <v>689.96</v>
      </c>
      <c r="D9" s="857">
        <v>660.4</v>
      </c>
      <c r="E9" s="857">
        <v>684.54</v>
      </c>
      <c r="F9" s="858">
        <v>963.68</v>
      </c>
      <c r="G9" s="858">
        <v>940.9</v>
      </c>
      <c r="H9" s="858">
        <v>940.9</v>
      </c>
      <c r="I9" s="859">
        <v>142.93420398892755</v>
      </c>
      <c r="J9" s="860">
        <v>37.44996640079469</v>
      </c>
      <c r="L9" s="861"/>
      <c r="M9" s="861"/>
      <c r="N9" s="861"/>
    </row>
    <row r="10" spans="1:14" ht="18" customHeight="1">
      <c r="A10" s="774" t="s">
        <v>698</v>
      </c>
      <c r="B10" s="857">
        <v>1350.12</v>
      </c>
      <c r="C10" s="857">
        <v>3980.15</v>
      </c>
      <c r="D10" s="857">
        <v>3502.2</v>
      </c>
      <c r="E10" s="857">
        <v>3944.15</v>
      </c>
      <c r="F10" s="858">
        <v>5075.83</v>
      </c>
      <c r="G10" s="858">
        <v>4792.74</v>
      </c>
      <c r="H10" s="858">
        <v>4792.74</v>
      </c>
      <c r="I10" s="859">
        <v>192.1332918555388</v>
      </c>
      <c r="J10" s="860">
        <v>21.515155356667478</v>
      </c>
      <c r="L10" s="861"/>
      <c r="M10" s="861"/>
      <c r="N10" s="861"/>
    </row>
    <row r="11" spans="1:14" ht="18" customHeight="1">
      <c r="A11" s="774" t="s">
        <v>559</v>
      </c>
      <c r="B11" s="857">
        <v>272.27</v>
      </c>
      <c r="C11" s="857">
        <v>496.81</v>
      </c>
      <c r="D11" s="857">
        <v>478.34</v>
      </c>
      <c r="E11" s="857">
        <v>493.82</v>
      </c>
      <c r="F11" s="858">
        <v>567.76</v>
      </c>
      <c r="G11" s="858">
        <v>560.75</v>
      </c>
      <c r="H11" s="858">
        <v>563.78</v>
      </c>
      <c r="I11" s="859">
        <v>81.37143276894261</v>
      </c>
      <c r="J11" s="860">
        <v>14.16710542302863</v>
      </c>
      <c r="L11" s="861"/>
      <c r="M11" s="861"/>
      <c r="N11" s="861"/>
    </row>
    <row r="12" spans="1:14" ht="18" customHeight="1">
      <c r="A12" s="774" t="s">
        <v>682</v>
      </c>
      <c r="B12" s="857">
        <v>885.63</v>
      </c>
      <c r="C12" s="857">
        <v>1203.82</v>
      </c>
      <c r="D12" s="857">
        <v>1171.8</v>
      </c>
      <c r="E12" s="857">
        <v>1198.79</v>
      </c>
      <c r="F12" s="858">
        <v>2047.28</v>
      </c>
      <c r="G12" s="858">
        <v>1859.16</v>
      </c>
      <c r="H12" s="858">
        <v>1859.16</v>
      </c>
      <c r="I12" s="859">
        <v>35.360139110012085</v>
      </c>
      <c r="J12" s="860">
        <v>55.08637876525498</v>
      </c>
      <c r="L12" s="861"/>
      <c r="M12" s="861"/>
      <c r="N12" s="861"/>
    </row>
    <row r="13" spans="1:14" ht="18" customHeight="1">
      <c r="A13" s="774" t="s">
        <v>683</v>
      </c>
      <c r="B13" s="857">
        <v>743.92</v>
      </c>
      <c r="C13" s="857">
        <v>1940.55</v>
      </c>
      <c r="D13" s="857">
        <v>1806.46</v>
      </c>
      <c r="E13" s="857">
        <v>1913.76</v>
      </c>
      <c r="F13" s="858">
        <v>1927.28</v>
      </c>
      <c r="G13" s="858">
        <v>1821.02</v>
      </c>
      <c r="H13" s="858">
        <v>1823.48</v>
      </c>
      <c r="I13" s="859">
        <v>157.25346811485105</v>
      </c>
      <c r="J13" s="860">
        <v>-4.717414931861882</v>
      </c>
      <c r="L13" s="861"/>
      <c r="M13" s="861"/>
      <c r="N13" s="861"/>
    </row>
    <row r="14" spans="1:14" ht="18" customHeight="1">
      <c r="A14" s="774" t="s">
        <v>684</v>
      </c>
      <c r="B14" s="857">
        <v>169.68</v>
      </c>
      <c r="C14" s="857">
        <v>186.81</v>
      </c>
      <c r="D14" s="857">
        <v>186.81</v>
      </c>
      <c r="E14" s="857">
        <v>186.81</v>
      </c>
      <c r="F14" s="858">
        <v>207.97</v>
      </c>
      <c r="G14" s="858">
        <v>206.99</v>
      </c>
      <c r="H14" s="858">
        <v>207.97</v>
      </c>
      <c r="I14" s="859">
        <v>10.095473833097586</v>
      </c>
      <c r="J14" s="860">
        <v>11.327016754991703</v>
      </c>
      <c r="L14" s="861"/>
      <c r="M14" s="861"/>
      <c r="N14" s="861"/>
    </row>
    <row r="15" spans="1:14" ht="18" customHeight="1">
      <c r="A15" s="774" t="s">
        <v>699</v>
      </c>
      <c r="B15" s="857">
        <v>1346.18</v>
      </c>
      <c r="C15" s="857">
        <v>2550.83</v>
      </c>
      <c r="D15" s="857">
        <v>2245.54</v>
      </c>
      <c r="E15" s="857">
        <v>2416.99</v>
      </c>
      <c r="F15" s="858">
        <v>2069.85</v>
      </c>
      <c r="G15" s="858">
        <v>1981.35</v>
      </c>
      <c r="H15" s="858">
        <v>1995.24</v>
      </c>
      <c r="I15" s="859">
        <v>79.5443402813888</v>
      </c>
      <c r="J15" s="860">
        <v>-17.44938952995254</v>
      </c>
      <c r="L15" s="861"/>
      <c r="M15" s="861"/>
      <c r="N15" s="861"/>
    </row>
    <row r="16" spans="1:14" ht="18" customHeight="1">
      <c r="A16" s="774" t="s">
        <v>686</v>
      </c>
      <c r="B16" s="857">
        <v>713.14</v>
      </c>
      <c r="C16" s="857">
        <v>757.77</v>
      </c>
      <c r="D16" s="857">
        <v>716.65</v>
      </c>
      <c r="E16" s="857">
        <v>723.7</v>
      </c>
      <c r="F16" s="858">
        <v>781.26</v>
      </c>
      <c r="G16" s="858">
        <v>751.89</v>
      </c>
      <c r="H16" s="858">
        <v>763.64</v>
      </c>
      <c r="I16" s="859">
        <v>1.4807751633620398</v>
      </c>
      <c r="J16" s="860">
        <v>5.518861406660221</v>
      </c>
      <c r="L16" s="861"/>
      <c r="M16" s="861"/>
      <c r="N16" s="861"/>
    </row>
    <row r="17" spans="1:14" ht="18" customHeight="1">
      <c r="A17" s="862" t="s">
        <v>700</v>
      </c>
      <c r="B17" s="863">
        <v>571.49</v>
      </c>
      <c r="C17" s="863">
        <v>937.99</v>
      </c>
      <c r="D17" s="863">
        <v>881.87</v>
      </c>
      <c r="E17" s="863">
        <v>923.59</v>
      </c>
      <c r="F17" s="864">
        <v>1183.48</v>
      </c>
      <c r="G17" s="864">
        <v>1134.47</v>
      </c>
      <c r="H17" s="864">
        <v>1134.47</v>
      </c>
      <c r="I17" s="865">
        <v>61.61087683074069</v>
      </c>
      <c r="J17" s="866">
        <v>22.83264218971621</v>
      </c>
      <c r="L17" s="867"/>
      <c r="M17" s="867"/>
      <c r="N17" s="867"/>
    </row>
    <row r="18" spans="1:14" ht="18" customHeight="1">
      <c r="A18" s="862" t="s">
        <v>701</v>
      </c>
      <c r="B18" s="863">
        <v>143.7</v>
      </c>
      <c r="C18" s="863">
        <v>200.98</v>
      </c>
      <c r="D18" s="863">
        <v>189.58</v>
      </c>
      <c r="E18" s="863">
        <v>197.62</v>
      </c>
      <c r="F18" s="864">
        <v>256.58</v>
      </c>
      <c r="G18" s="864">
        <v>245.57</v>
      </c>
      <c r="H18" s="864">
        <v>245.57</v>
      </c>
      <c r="I18" s="865">
        <v>37.522616562282565</v>
      </c>
      <c r="J18" s="866">
        <v>24.26373848800729</v>
      </c>
      <c r="L18" s="867"/>
      <c r="M18" s="867"/>
      <c r="N18" s="867"/>
    </row>
    <row r="19" spans="1:14" ht="18" customHeight="1" thickBot="1">
      <c r="A19" s="868" t="s">
        <v>702</v>
      </c>
      <c r="B19" s="869">
        <v>40.1</v>
      </c>
      <c r="C19" s="869">
        <v>65.9</v>
      </c>
      <c r="D19" s="869">
        <v>61.69</v>
      </c>
      <c r="E19" s="869">
        <v>64.8</v>
      </c>
      <c r="F19" s="870">
        <v>84.42</v>
      </c>
      <c r="G19" s="870">
        <v>80.99</v>
      </c>
      <c r="H19" s="870">
        <v>80.99</v>
      </c>
      <c r="I19" s="871">
        <v>61.596009975062316</v>
      </c>
      <c r="J19" s="872">
        <v>24.984567901234556</v>
      </c>
      <c r="K19" s="873"/>
      <c r="L19" s="874"/>
      <c r="M19" s="874"/>
      <c r="N19" s="874"/>
    </row>
    <row r="20" spans="1:14" s="875" customFormat="1" ht="18" customHeight="1">
      <c r="A20" s="783" t="s">
        <v>687</v>
      </c>
      <c r="F20" s="876"/>
      <c r="G20" s="876"/>
      <c r="H20" s="876"/>
      <c r="I20" s="861"/>
      <c r="J20" s="873"/>
      <c r="K20" s="873"/>
      <c r="L20" s="874"/>
      <c r="M20" s="874"/>
      <c r="N20" s="874"/>
    </row>
    <row r="21" spans="1:14" s="875" customFormat="1" ht="12.75">
      <c r="A21" s="846" t="s">
        <v>647</v>
      </c>
      <c r="B21" s="333"/>
      <c r="C21" s="333"/>
      <c r="F21" s="877"/>
      <c r="G21" s="877"/>
      <c r="H21" s="877"/>
      <c r="I21" s="877"/>
      <c r="J21" s="877"/>
      <c r="K21" s="877"/>
      <c r="L21" s="877"/>
      <c r="M21" s="877"/>
      <c r="N21" s="877"/>
    </row>
    <row r="22" spans="1:14" s="875" customFormat="1" ht="12.75">
      <c r="A22" s="846" t="s">
        <v>648</v>
      </c>
      <c r="B22" s="333"/>
      <c r="C22" s="878"/>
      <c r="F22" s="877"/>
      <c r="G22" s="877"/>
      <c r="H22" s="877"/>
      <c r="I22" s="877"/>
      <c r="J22" s="877"/>
      <c r="K22" s="879"/>
      <c r="L22" s="879"/>
      <c r="M22" s="879"/>
      <c r="N22" s="879"/>
    </row>
    <row r="23" spans="1:18" ht="12.75">
      <c r="A23" s="171" t="s">
        <v>703</v>
      </c>
      <c r="F23" s="875"/>
      <c r="G23" s="875"/>
      <c r="H23" s="875"/>
      <c r="I23" s="875"/>
      <c r="J23" s="875"/>
      <c r="K23" s="875"/>
      <c r="L23" s="880"/>
      <c r="M23" s="880"/>
      <c r="N23" s="875"/>
      <c r="O23" s="203"/>
      <c r="P23" s="203"/>
      <c r="Q23" s="171"/>
      <c r="R23" s="171"/>
    </row>
    <row r="24" spans="6:18" ht="12.75">
      <c r="F24" s="875"/>
      <c r="G24" s="875"/>
      <c r="H24" s="875"/>
      <c r="I24" s="875"/>
      <c r="J24" s="875"/>
      <c r="K24" s="875"/>
      <c r="L24" s="880"/>
      <c r="M24" s="880"/>
      <c r="N24" s="875"/>
      <c r="O24" s="203"/>
      <c r="P24" s="203"/>
      <c r="Q24" s="171"/>
      <c r="R24" s="171"/>
    </row>
    <row r="25" spans="12:18" ht="12.75">
      <c r="L25" s="880"/>
      <c r="M25" s="880"/>
      <c r="O25" s="171"/>
      <c r="P25" s="171"/>
      <c r="Q25" s="171"/>
      <c r="R25" s="171"/>
    </row>
    <row r="26" spans="12:18" ht="12.75">
      <c r="L26" s="880"/>
      <c r="M26" s="880"/>
      <c r="O26" s="171"/>
      <c r="P26" s="171"/>
      <c r="Q26" s="171"/>
      <c r="R26" s="171"/>
    </row>
    <row r="27" spans="12:18" ht="12.75">
      <c r="L27" s="880"/>
      <c r="M27" s="880"/>
      <c r="O27" s="171"/>
      <c r="P27" s="171"/>
      <c r="Q27" s="171"/>
      <c r="R27" s="171"/>
    </row>
    <row r="28" spans="12:18" ht="12.75">
      <c r="L28" s="880"/>
      <c r="M28" s="880"/>
      <c r="O28" s="171"/>
      <c r="P28" s="171"/>
      <c r="Q28" s="171"/>
      <c r="R28" s="171"/>
    </row>
    <row r="29" spans="12:18" ht="12.75">
      <c r="L29" s="880"/>
      <c r="M29" s="880"/>
      <c r="O29" s="171"/>
      <c r="P29" s="171"/>
      <c r="Q29" s="171"/>
      <c r="R29" s="171"/>
    </row>
    <row r="30" spans="12:18" ht="12.75">
      <c r="L30" s="880"/>
      <c r="M30" s="880"/>
      <c r="O30" s="171"/>
      <c r="P30" s="171"/>
      <c r="Q30" s="171"/>
      <c r="R30" s="171"/>
    </row>
    <row r="31" spans="12:18" ht="12.75">
      <c r="L31" s="880"/>
      <c r="M31" s="880"/>
      <c r="O31" s="171"/>
      <c r="P31" s="171"/>
      <c r="Q31" s="171"/>
      <c r="R31" s="171"/>
    </row>
    <row r="32" spans="12:18" ht="12.75">
      <c r="L32" s="880"/>
      <c r="M32" s="880"/>
      <c r="O32" s="171"/>
      <c r="P32" s="171"/>
      <c r="Q32" s="171"/>
      <c r="R32" s="171"/>
    </row>
    <row r="33" spans="12:18" ht="12.75">
      <c r="L33" s="880"/>
      <c r="M33" s="880"/>
      <c r="O33" s="171"/>
      <c r="P33" s="171"/>
      <c r="Q33" s="171"/>
      <c r="R33" s="171"/>
    </row>
    <row r="34" spans="12:13" ht="12.75">
      <c r="L34" s="880"/>
      <c r="M34" s="880"/>
    </row>
    <row r="35" spans="12:13" ht="12.75">
      <c r="L35" s="880"/>
      <c r="M35" s="880"/>
    </row>
    <row r="36" spans="12:13" ht="12.75">
      <c r="L36" s="880"/>
      <c r="M36" s="880"/>
    </row>
    <row r="37" spans="12:13" ht="12.75">
      <c r="L37" s="880"/>
      <c r="M37" s="880"/>
    </row>
    <row r="38" spans="12:13" ht="12.75">
      <c r="L38" s="880"/>
      <c r="M38" s="880"/>
    </row>
    <row r="39" spans="12:13" ht="12.75">
      <c r="L39" s="880"/>
      <c r="M39" s="880"/>
    </row>
    <row r="40" spans="12:13" ht="12.75">
      <c r="L40" s="880"/>
      <c r="M40" s="880"/>
    </row>
    <row r="41" spans="12:13" ht="12.75">
      <c r="L41" s="880"/>
      <c r="M41" s="880"/>
    </row>
    <row r="42" spans="12:13" ht="12.75">
      <c r="L42" s="880"/>
      <c r="M42" s="880"/>
    </row>
    <row r="43" spans="12:13" ht="12.75">
      <c r="L43" s="880"/>
      <c r="M43" s="880"/>
    </row>
    <row r="44" spans="12:13" ht="12.75">
      <c r="L44" s="880"/>
      <c r="M44" s="880"/>
    </row>
    <row r="45" spans="12:13" ht="12.75">
      <c r="L45" s="880"/>
      <c r="M45" s="880"/>
    </row>
    <row r="46" spans="12:13" ht="12.75">
      <c r="L46" s="880"/>
      <c r="M46" s="880"/>
    </row>
    <row r="47" spans="12:13" ht="12.75">
      <c r="L47" s="880"/>
      <c r="M47" s="880"/>
    </row>
    <row r="48" spans="12:13" ht="12.75">
      <c r="L48" s="880"/>
      <c r="M48" s="880"/>
    </row>
    <row r="49" spans="12:13" ht="12.75">
      <c r="L49" s="880"/>
      <c r="M49" s="880"/>
    </row>
    <row r="50" spans="12:13" ht="12.75">
      <c r="L50" s="880"/>
      <c r="M50" s="880"/>
    </row>
    <row r="51" spans="12:13" ht="12.75">
      <c r="L51" s="880"/>
      <c r="M51" s="880"/>
    </row>
    <row r="52" spans="12:13" ht="12.75">
      <c r="L52" s="880"/>
      <c r="M52" s="880"/>
    </row>
    <row r="53" spans="12:13" ht="12.75">
      <c r="L53" s="880"/>
      <c r="M53" s="880"/>
    </row>
    <row r="54" spans="12:13" ht="12.75">
      <c r="L54" s="880"/>
      <c r="M54" s="880"/>
    </row>
    <row r="55" spans="12:13" ht="12.75">
      <c r="L55" s="880"/>
      <c r="M55" s="880"/>
    </row>
    <row r="56" spans="12:13" ht="12.75">
      <c r="L56" s="880"/>
      <c r="M56" s="880"/>
    </row>
    <row r="57" spans="12:13" ht="12.75">
      <c r="L57" s="880"/>
      <c r="M57" s="880"/>
    </row>
    <row r="58" spans="12:13" ht="12.75">
      <c r="L58" s="880"/>
      <c r="M58" s="880"/>
    </row>
    <row r="59" spans="12:13" ht="12.75">
      <c r="L59" s="880"/>
      <c r="M59" s="880"/>
    </row>
    <row r="60" spans="12:13" ht="12.75">
      <c r="L60" s="880"/>
      <c r="M60" s="880"/>
    </row>
    <row r="61" spans="12:13" ht="12.75">
      <c r="L61" s="880"/>
      <c r="M61" s="880"/>
    </row>
    <row r="62" spans="12:13" ht="12.75">
      <c r="L62" s="880"/>
      <c r="M62" s="880"/>
    </row>
    <row r="63" spans="12:13" ht="12.75">
      <c r="L63" s="880"/>
      <c r="M63" s="880"/>
    </row>
    <row r="64" spans="12:13" ht="12.75">
      <c r="L64" s="880"/>
      <c r="M64" s="880"/>
    </row>
    <row r="65" spans="12:13" ht="12.75">
      <c r="L65" s="880"/>
      <c r="M65" s="880"/>
    </row>
    <row r="66" spans="12:13" ht="12.75">
      <c r="L66" s="880"/>
      <c r="M66" s="880"/>
    </row>
    <row r="67" spans="12:13" ht="12.75">
      <c r="L67" s="880"/>
      <c r="M67" s="880"/>
    </row>
    <row r="68" spans="12:13" ht="12.75">
      <c r="L68" s="880"/>
      <c r="M68" s="880"/>
    </row>
    <row r="69" spans="12:13" ht="12.75">
      <c r="L69" s="880"/>
      <c r="M69" s="880"/>
    </row>
    <row r="70" spans="12:13" ht="12.75">
      <c r="L70" s="880"/>
      <c r="M70" s="880"/>
    </row>
    <row r="71" spans="12:13" ht="12.75">
      <c r="L71" s="880"/>
      <c r="M71" s="880"/>
    </row>
    <row r="72" spans="12:13" ht="12.75">
      <c r="L72" s="880"/>
      <c r="M72" s="880"/>
    </row>
    <row r="73" spans="12:13" ht="12.75">
      <c r="L73" s="880"/>
      <c r="M73" s="880"/>
    </row>
    <row r="74" spans="12:13" ht="12.75">
      <c r="L74" s="880"/>
      <c r="M74" s="880"/>
    </row>
    <row r="75" spans="12:13" ht="12.75">
      <c r="L75" s="880"/>
      <c r="M75" s="880"/>
    </row>
    <row r="76" spans="12:13" ht="12.75">
      <c r="L76" s="880"/>
      <c r="M76" s="880"/>
    </row>
    <row r="77" spans="12:13" ht="12.75">
      <c r="L77" s="880"/>
      <c r="M77" s="880"/>
    </row>
    <row r="78" spans="12:13" ht="12.75">
      <c r="L78" s="880"/>
      <c r="M78" s="880"/>
    </row>
    <row r="79" spans="12:13" ht="12.75">
      <c r="L79" s="880"/>
      <c r="M79" s="880"/>
    </row>
    <row r="80" spans="12:13" ht="12.75">
      <c r="L80" s="880"/>
      <c r="M80" s="880"/>
    </row>
    <row r="81" spans="12:13" ht="12.75">
      <c r="L81" s="880"/>
      <c r="M81" s="880"/>
    </row>
    <row r="82" spans="12:13" ht="12.75">
      <c r="L82" s="880"/>
      <c r="M82" s="880"/>
    </row>
    <row r="83" spans="12:13" ht="12.75">
      <c r="L83" s="880"/>
      <c r="M83" s="880"/>
    </row>
    <row r="84" spans="12:13" ht="12.75">
      <c r="L84" s="880"/>
      <c r="M84" s="880"/>
    </row>
    <row r="85" spans="12:13" ht="12.75">
      <c r="L85" s="880"/>
      <c r="M85" s="880"/>
    </row>
    <row r="86" spans="12:13" ht="12.75">
      <c r="L86" s="880"/>
      <c r="M86" s="880"/>
    </row>
    <row r="87" spans="12:13" ht="12.75">
      <c r="L87" s="880"/>
      <c r="M87" s="880"/>
    </row>
    <row r="88" spans="12:13" ht="12.75">
      <c r="L88" s="880"/>
      <c r="M88" s="880"/>
    </row>
    <row r="89" spans="12:13" ht="12.75">
      <c r="L89" s="880"/>
      <c r="M89" s="880"/>
    </row>
    <row r="90" spans="12:13" ht="12.75">
      <c r="L90" s="880"/>
      <c r="M90" s="880"/>
    </row>
    <row r="91" spans="12:13" ht="12.75">
      <c r="L91" s="880"/>
      <c r="M91" s="880"/>
    </row>
    <row r="92" spans="12:13" ht="12.75">
      <c r="L92" s="880"/>
      <c r="M92" s="880"/>
    </row>
    <row r="93" spans="12:13" ht="12.75">
      <c r="L93" s="880"/>
      <c r="M93" s="880"/>
    </row>
    <row r="94" spans="12:13" ht="12.75">
      <c r="L94" s="880"/>
      <c r="M94" s="880"/>
    </row>
    <row r="95" spans="12:13" ht="12.75">
      <c r="L95" s="880"/>
      <c r="M95" s="880"/>
    </row>
    <row r="96" spans="12:13" ht="12.75">
      <c r="L96" s="880"/>
      <c r="M96" s="880"/>
    </row>
    <row r="97" spans="12:13" ht="12.75">
      <c r="L97" s="880"/>
      <c r="M97" s="880"/>
    </row>
    <row r="98" spans="12:13" ht="12.75">
      <c r="L98" s="880"/>
      <c r="M98" s="880"/>
    </row>
    <row r="99" spans="12:13" ht="12.75">
      <c r="L99" s="880"/>
      <c r="M99" s="880"/>
    </row>
    <row r="100" spans="12:13" ht="12.75">
      <c r="L100" s="880"/>
      <c r="M100" s="880"/>
    </row>
    <row r="101" spans="12:13" ht="12.75">
      <c r="L101" s="880"/>
      <c r="M101" s="880"/>
    </row>
    <row r="102" spans="12:13" ht="12.75">
      <c r="L102" s="880"/>
      <c r="M102" s="880"/>
    </row>
    <row r="103" spans="12:13" ht="12.75">
      <c r="L103" s="880"/>
      <c r="M103" s="880"/>
    </row>
    <row r="104" spans="12:13" ht="12.75">
      <c r="L104" s="880"/>
      <c r="M104" s="880"/>
    </row>
    <row r="105" spans="12:13" ht="12.75">
      <c r="L105" s="880"/>
      <c r="M105" s="880"/>
    </row>
    <row r="106" spans="12:13" ht="12.75">
      <c r="L106" s="880"/>
      <c r="M106" s="880"/>
    </row>
    <row r="107" spans="12:13" ht="12.75">
      <c r="L107" s="880"/>
      <c r="M107" s="880"/>
    </row>
    <row r="108" spans="12:13" ht="12.75">
      <c r="L108" s="880"/>
      <c r="M108" s="880"/>
    </row>
    <row r="109" spans="12:13" ht="12.75">
      <c r="L109" s="880"/>
      <c r="M109" s="880"/>
    </row>
    <row r="110" spans="12:13" ht="12.75">
      <c r="L110" s="880"/>
      <c r="M110" s="880"/>
    </row>
    <row r="111" spans="12:13" ht="12.75">
      <c r="L111" s="880"/>
      <c r="M111" s="880"/>
    </row>
    <row r="112" spans="12:13" ht="12.75">
      <c r="L112" s="880"/>
      <c r="M112" s="880"/>
    </row>
    <row r="113" spans="12:13" ht="12.75">
      <c r="L113" s="880"/>
      <c r="M113" s="880"/>
    </row>
    <row r="114" spans="12:13" ht="12.75">
      <c r="L114" s="880"/>
      <c r="M114" s="880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6.28125" style="792" customWidth="1"/>
    <col min="2" max="2" width="10.8515625" style="792" customWidth="1"/>
    <col min="3" max="3" width="10.00390625" style="792" customWidth="1"/>
    <col min="4" max="4" width="10.57421875" style="792" customWidth="1"/>
    <col min="5" max="5" width="11.421875" style="792" customWidth="1"/>
    <col min="6" max="6" width="9.140625" style="792" customWidth="1"/>
    <col min="7" max="7" width="9.8515625" style="792" customWidth="1"/>
    <col min="8" max="8" width="10.28125" style="792" bestFit="1" customWidth="1"/>
    <col min="9" max="9" width="8.7109375" style="792" bestFit="1" customWidth="1"/>
    <col min="10" max="10" width="10.140625" style="792" bestFit="1" customWidth="1"/>
    <col min="11" max="16384" width="9.140625" style="792" customWidth="1"/>
  </cols>
  <sheetData>
    <row r="1" spans="1:10" ht="12.75">
      <c r="A1" s="1958" t="s">
        <v>1240</v>
      </c>
      <c r="B1" s="1958"/>
      <c r="C1" s="1958"/>
      <c r="D1" s="1958"/>
      <c r="E1" s="1958"/>
      <c r="F1" s="1958"/>
      <c r="G1" s="1958"/>
      <c r="H1" s="1958"/>
      <c r="I1" s="1958"/>
      <c r="J1" s="1958"/>
    </row>
    <row r="2" spans="1:13" ht="15.75">
      <c r="A2" s="1957" t="s">
        <v>704</v>
      </c>
      <c r="B2" s="1957"/>
      <c r="C2" s="1957"/>
      <c r="D2" s="1957"/>
      <c r="E2" s="1957"/>
      <c r="F2" s="1957"/>
      <c r="G2" s="1957"/>
      <c r="H2" s="1957"/>
      <c r="I2" s="1957"/>
      <c r="J2" s="1957"/>
      <c r="K2" s="881"/>
      <c r="L2" s="881"/>
      <c r="M2" s="881"/>
    </row>
    <row r="3" spans="1:10" ht="12.75">
      <c r="A3" s="1974" t="s">
        <v>705</v>
      </c>
      <c r="B3" s="1974"/>
      <c r="C3" s="1974"/>
      <c r="D3" s="1974"/>
      <c r="E3" s="1974"/>
      <c r="F3" s="1974"/>
      <c r="G3" s="1974"/>
      <c r="H3" s="1974"/>
      <c r="I3" s="1974"/>
      <c r="J3" s="1974"/>
    </row>
    <row r="4" spans="1:10" ht="13.5" thickBot="1">
      <c r="A4" s="1974"/>
      <c r="B4" s="1974"/>
      <c r="C4" s="1974"/>
      <c r="D4" s="1974"/>
      <c r="E4" s="1974"/>
      <c r="F4" s="1974"/>
      <c r="G4" s="1974"/>
      <c r="H4" s="1974"/>
      <c r="I4" s="1974"/>
      <c r="J4" s="1974"/>
    </row>
    <row r="5" spans="1:10" ht="12.75">
      <c r="A5" s="1975" t="s">
        <v>629</v>
      </c>
      <c r="B5" s="1968" t="s">
        <v>19</v>
      </c>
      <c r="C5" s="1968"/>
      <c r="D5" s="1968"/>
      <c r="E5" s="1968" t="s">
        <v>23</v>
      </c>
      <c r="F5" s="1968"/>
      <c r="G5" s="1968"/>
      <c r="H5" s="1968" t="s">
        <v>25</v>
      </c>
      <c r="I5" s="1968"/>
      <c r="J5" s="1969"/>
    </row>
    <row r="6" spans="1:10" ht="25.5">
      <c r="A6" s="1976"/>
      <c r="B6" s="853" t="s">
        <v>706</v>
      </c>
      <c r="C6" s="853" t="s">
        <v>707</v>
      </c>
      <c r="D6" s="853" t="s">
        <v>708</v>
      </c>
      <c r="E6" s="853" t="s">
        <v>706</v>
      </c>
      <c r="F6" s="853" t="s">
        <v>707</v>
      </c>
      <c r="G6" s="853" t="s">
        <v>708</v>
      </c>
      <c r="H6" s="853" t="s">
        <v>706</v>
      </c>
      <c r="I6" s="853" t="s">
        <v>707</v>
      </c>
      <c r="J6" s="882" t="s">
        <v>708</v>
      </c>
    </row>
    <row r="7" spans="1:10" ht="12.75">
      <c r="A7" s="1976"/>
      <c r="B7" s="853">
        <v>1</v>
      </c>
      <c r="C7" s="853">
        <v>2</v>
      </c>
      <c r="D7" s="853">
        <v>3</v>
      </c>
      <c r="E7" s="853">
        <v>4</v>
      </c>
      <c r="F7" s="853">
        <v>5</v>
      </c>
      <c r="G7" s="853">
        <v>6</v>
      </c>
      <c r="H7" s="853">
        <v>7</v>
      </c>
      <c r="I7" s="853">
        <v>8</v>
      </c>
      <c r="J7" s="882">
        <v>9</v>
      </c>
    </row>
    <row r="8" spans="1:10" ht="12.75">
      <c r="A8" s="883" t="s">
        <v>561</v>
      </c>
      <c r="B8" s="884">
        <v>3668.56</v>
      </c>
      <c r="C8" s="884">
        <v>1217.11</v>
      </c>
      <c r="D8" s="859">
        <v>56.459820662333996</v>
      </c>
      <c r="E8" s="884">
        <v>4042.29</v>
      </c>
      <c r="F8" s="884">
        <v>2035.03</v>
      </c>
      <c r="G8" s="859">
        <v>44.103541017855704</v>
      </c>
      <c r="H8" s="885">
        <v>5280.98</v>
      </c>
      <c r="I8" s="885">
        <v>4100.79</v>
      </c>
      <c r="J8" s="860">
        <v>59.17949724435414</v>
      </c>
    </row>
    <row r="9" spans="1:10" ht="15.75">
      <c r="A9" s="883" t="s">
        <v>697</v>
      </c>
      <c r="B9" s="884">
        <v>940.85</v>
      </c>
      <c r="C9" s="884">
        <v>215.35</v>
      </c>
      <c r="D9" s="859">
        <v>9.989748157219665</v>
      </c>
      <c r="E9" s="884">
        <v>1027.59</v>
      </c>
      <c r="F9" s="884">
        <v>399.42</v>
      </c>
      <c r="G9" s="859">
        <v>8.656303029120911</v>
      </c>
      <c r="H9" s="886">
        <v>1730.42</v>
      </c>
      <c r="I9" s="885">
        <v>652.57</v>
      </c>
      <c r="J9" s="860">
        <v>9.417396286263912</v>
      </c>
    </row>
    <row r="10" spans="1:10" ht="12.75">
      <c r="A10" s="883" t="s">
        <v>698</v>
      </c>
      <c r="B10" s="884">
        <v>550.06</v>
      </c>
      <c r="C10" s="884">
        <v>307.06</v>
      </c>
      <c r="D10" s="859">
        <v>14.244030968915117</v>
      </c>
      <c r="E10" s="884">
        <v>583.11</v>
      </c>
      <c r="F10" s="884">
        <v>596.83</v>
      </c>
      <c r="G10" s="859">
        <v>12.934608524536163</v>
      </c>
      <c r="H10" s="885">
        <v>314.75</v>
      </c>
      <c r="I10" s="885">
        <v>560.14</v>
      </c>
      <c r="J10" s="860">
        <v>8.083516489859887</v>
      </c>
    </row>
    <row r="11" spans="1:10" ht="12.75">
      <c r="A11" s="883" t="s">
        <v>559</v>
      </c>
      <c r="B11" s="884">
        <v>151.25</v>
      </c>
      <c r="C11" s="884">
        <v>26.01</v>
      </c>
      <c r="D11" s="859">
        <v>1.2065630349165708</v>
      </c>
      <c r="E11" s="884">
        <v>275.16</v>
      </c>
      <c r="F11" s="884">
        <v>86.1</v>
      </c>
      <c r="G11" s="859">
        <v>1.86597489060966</v>
      </c>
      <c r="H11" s="885">
        <v>1328.25</v>
      </c>
      <c r="I11" s="885">
        <v>337.2</v>
      </c>
      <c r="J11" s="860">
        <v>4.866215161175338</v>
      </c>
    </row>
    <row r="12" spans="1:10" ht="12.75">
      <c r="A12" s="883" t="s">
        <v>682</v>
      </c>
      <c r="B12" s="887">
        <v>3.25</v>
      </c>
      <c r="C12" s="884">
        <v>4.83</v>
      </c>
      <c r="D12" s="859">
        <v>0.22405611144356158</v>
      </c>
      <c r="E12" s="887">
        <v>1.18</v>
      </c>
      <c r="F12" s="884">
        <v>5.55</v>
      </c>
      <c r="G12" s="859">
        <v>0.12028061141560527</v>
      </c>
      <c r="H12" s="885">
        <v>3.21</v>
      </c>
      <c r="I12" s="885">
        <v>9.87</v>
      </c>
      <c r="J12" s="860">
        <v>0.14243636904152016</v>
      </c>
    </row>
    <row r="13" spans="1:10" ht="12.75">
      <c r="A13" s="883" t="s">
        <v>683</v>
      </c>
      <c r="B13" s="884">
        <v>157.96</v>
      </c>
      <c r="C13" s="884">
        <v>42.04</v>
      </c>
      <c r="D13" s="859">
        <v>1.9501695497075213</v>
      </c>
      <c r="E13" s="884">
        <v>121.89</v>
      </c>
      <c r="F13" s="884">
        <v>62.8</v>
      </c>
      <c r="G13" s="859">
        <v>1.3610130444864885</v>
      </c>
      <c r="H13" s="885">
        <v>47.29</v>
      </c>
      <c r="I13" s="885">
        <v>23.9</v>
      </c>
      <c r="J13" s="860">
        <v>0.3449067092292129</v>
      </c>
    </row>
    <row r="14" spans="1:10" ht="12.75">
      <c r="A14" s="883" t="s">
        <v>684</v>
      </c>
      <c r="B14" s="884">
        <v>0.16</v>
      </c>
      <c r="C14" s="884">
        <v>0.28</v>
      </c>
      <c r="D14" s="859">
        <v>0.01298876008368473</v>
      </c>
      <c r="E14" s="884">
        <v>0.1</v>
      </c>
      <c r="F14" s="884">
        <v>0.19</v>
      </c>
      <c r="G14" s="859">
        <v>0.004117714625038739</v>
      </c>
      <c r="H14" s="885">
        <v>4.31</v>
      </c>
      <c r="I14" s="885">
        <v>1</v>
      </c>
      <c r="J14" s="860">
        <v>0.014431243063983804</v>
      </c>
    </row>
    <row r="15" spans="1:10" ht="12.75">
      <c r="A15" s="883" t="s">
        <v>685</v>
      </c>
      <c r="B15" s="884">
        <v>977.48</v>
      </c>
      <c r="C15" s="884">
        <v>165.02</v>
      </c>
      <c r="D15" s="859">
        <v>7.655018532177335</v>
      </c>
      <c r="E15" s="884">
        <v>641.22</v>
      </c>
      <c r="F15" s="884">
        <v>463.5</v>
      </c>
      <c r="G15" s="859">
        <v>10.04505646687082</v>
      </c>
      <c r="H15" s="885">
        <v>1115.02</v>
      </c>
      <c r="I15" s="885">
        <v>508.45</v>
      </c>
      <c r="J15" s="860">
        <v>7.337565535882565</v>
      </c>
    </row>
    <row r="16" spans="1:10" ht="12.75">
      <c r="A16" s="883" t="s">
        <v>686</v>
      </c>
      <c r="B16" s="884">
        <v>77.73</v>
      </c>
      <c r="C16" s="884">
        <v>44.57</v>
      </c>
      <c r="D16" s="859">
        <v>2.0675322747493867</v>
      </c>
      <c r="E16" s="884">
        <v>32.6</v>
      </c>
      <c r="F16" s="884">
        <v>20.03</v>
      </c>
      <c r="G16" s="859">
        <v>0.4340938102080313</v>
      </c>
      <c r="H16" s="885">
        <v>28.97</v>
      </c>
      <c r="I16" s="885">
        <v>18.8</v>
      </c>
      <c r="J16" s="860">
        <v>0.27130736960289553</v>
      </c>
    </row>
    <row r="17" spans="1:10" ht="12.75">
      <c r="A17" s="883" t="s">
        <v>709</v>
      </c>
      <c r="B17" s="884">
        <v>788.86</v>
      </c>
      <c r="C17" s="884">
        <v>7.81</v>
      </c>
      <c r="D17" s="859">
        <v>0.3622936294770633</v>
      </c>
      <c r="E17" s="884">
        <v>1378.72</v>
      </c>
      <c r="F17" s="884">
        <v>19.01</v>
      </c>
      <c r="G17" s="859">
        <v>0.4119881843262444</v>
      </c>
      <c r="H17" s="885">
        <v>624.04</v>
      </c>
      <c r="I17" s="885">
        <v>7.24</v>
      </c>
      <c r="J17" s="860">
        <v>0.10448219978324275</v>
      </c>
    </row>
    <row r="18" spans="1:10" ht="12.75">
      <c r="A18" s="883" t="s">
        <v>710</v>
      </c>
      <c r="B18" s="884">
        <v>1.13</v>
      </c>
      <c r="C18" s="884">
        <v>1.02</v>
      </c>
      <c r="D18" s="859">
        <v>0.04731619744770865</v>
      </c>
      <c r="E18" s="884">
        <v>0.17</v>
      </c>
      <c r="F18" s="884">
        <v>0.16</v>
      </c>
      <c r="G18" s="859">
        <v>0.0034675491579273594</v>
      </c>
      <c r="H18" s="885">
        <v>0</v>
      </c>
      <c r="I18" s="885">
        <v>0</v>
      </c>
      <c r="J18" s="860">
        <v>0</v>
      </c>
    </row>
    <row r="19" spans="1:10" ht="12.75">
      <c r="A19" s="883" t="s">
        <v>711</v>
      </c>
      <c r="B19" s="884">
        <v>716.51</v>
      </c>
      <c r="C19" s="884">
        <v>124.61</v>
      </c>
      <c r="D19" s="859">
        <v>5.780462121528407</v>
      </c>
      <c r="E19" s="884">
        <v>2529.86</v>
      </c>
      <c r="F19" s="884">
        <v>925.59</v>
      </c>
      <c r="G19" s="859">
        <v>20.059555156787404</v>
      </c>
      <c r="H19" s="885">
        <v>1109.06</v>
      </c>
      <c r="I19" s="885">
        <v>709.45</v>
      </c>
      <c r="J19" s="860">
        <v>10.23824539174331</v>
      </c>
    </row>
    <row r="20" spans="1:10" ht="13.5" thickBot="1">
      <c r="A20" s="868" t="s">
        <v>712</v>
      </c>
      <c r="B20" s="870">
        <v>8033.799999999999</v>
      </c>
      <c r="C20" s="870">
        <v>2155.7099999999996</v>
      </c>
      <c r="D20" s="870">
        <v>100.00000000000001</v>
      </c>
      <c r="E20" s="870">
        <v>10633.890000000001</v>
      </c>
      <c r="F20" s="870">
        <v>4614.21</v>
      </c>
      <c r="G20" s="870">
        <v>100</v>
      </c>
      <c r="H20" s="870">
        <v>11586.299999999997</v>
      </c>
      <c r="I20" s="870">
        <v>6929.409999999999</v>
      </c>
      <c r="J20" s="888">
        <v>99.99999999999999</v>
      </c>
    </row>
    <row r="21" spans="1:10" ht="12.75">
      <c r="A21" s="783" t="s">
        <v>687</v>
      </c>
      <c r="B21" s="850"/>
      <c r="C21" s="850"/>
      <c r="D21" s="850"/>
      <c r="E21" s="850"/>
      <c r="F21" s="850"/>
      <c r="G21" s="850"/>
      <c r="H21" s="850"/>
      <c r="I21" s="850"/>
      <c r="J21" s="850"/>
    </row>
    <row r="22" spans="1:10" ht="12.75">
      <c r="A22" s="171" t="s">
        <v>688</v>
      </c>
      <c r="B22" s="875"/>
      <c r="C22" s="875"/>
      <c r="D22" s="875"/>
      <c r="E22" s="875"/>
      <c r="F22" s="875"/>
      <c r="G22" s="875"/>
      <c r="H22" s="850"/>
      <c r="I22" s="850"/>
      <c r="J22" s="850"/>
    </row>
    <row r="23" spans="1:10" ht="12.75">
      <c r="A23" s="783"/>
      <c r="B23" s="333"/>
      <c r="C23" s="333"/>
      <c r="D23" s="875"/>
      <c r="E23" s="875"/>
      <c r="F23" s="880"/>
      <c r="G23" s="880"/>
      <c r="H23" s="850"/>
      <c r="I23" s="171"/>
      <c r="J23" s="171"/>
    </row>
    <row r="24" spans="1:10" ht="12.75">
      <c r="A24" s="783"/>
      <c r="B24" s="333"/>
      <c r="C24" s="878"/>
      <c r="D24" s="875"/>
      <c r="E24" s="875"/>
      <c r="F24" s="880"/>
      <c r="G24" s="880"/>
      <c r="H24" s="850"/>
      <c r="I24" s="171"/>
      <c r="J24" s="17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3.00390625" style="792" customWidth="1"/>
    <col min="2" max="2" width="10.140625" style="792" customWidth="1"/>
    <col min="3" max="3" width="9.00390625" style="792" customWidth="1"/>
    <col min="4" max="4" width="7.00390625" style="792" customWidth="1"/>
    <col min="5" max="5" width="9.8515625" style="792" customWidth="1"/>
    <col min="6" max="6" width="7.28125" style="792" customWidth="1"/>
    <col min="7" max="7" width="7.7109375" style="792" customWidth="1"/>
    <col min="8" max="8" width="10.140625" style="792" customWidth="1"/>
    <col min="9" max="9" width="9.140625" style="792" customWidth="1"/>
    <col min="10" max="10" width="8.00390625" style="792" customWidth="1"/>
    <col min="11" max="11" width="9.140625" style="792" customWidth="1"/>
    <col min="12" max="12" width="10.140625" style="792" bestFit="1" customWidth="1"/>
    <col min="13" max="16384" width="9.140625" style="792" customWidth="1"/>
  </cols>
  <sheetData>
    <row r="1" spans="1:10" ht="15" customHeight="1">
      <c r="A1" s="1981" t="s">
        <v>1241</v>
      </c>
      <c r="B1" s="1981"/>
      <c r="C1" s="1981"/>
      <c r="D1" s="1981"/>
      <c r="E1" s="1981"/>
      <c r="F1" s="1981"/>
      <c r="G1" s="1981"/>
      <c r="H1" s="1981"/>
      <c r="I1" s="1981"/>
      <c r="J1" s="1981"/>
    </row>
    <row r="2" spans="1:10" ht="15" customHeight="1">
      <c r="A2" s="1982" t="s">
        <v>713</v>
      </c>
      <c r="B2" s="1982"/>
      <c r="C2" s="1982"/>
      <c r="D2" s="1982"/>
      <c r="E2" s="1982"/>
      <c r="F2" s="1982"/>
      <c r="G2" s="1982"/>
      <c r="H2" s="1982"/>
      <c r="I2" s="1982"/>
      <c r="J2" s="1982"/>
    </row>
    <row r="3" spans="1:10" ht="13.5" thickBot="1">
      <c r="A3" s="1983" t="s">
        <v>714</v>
      </c>
      <c r="B3" s="1983"/>
      <c r="C3" s="1983"/>
      <c r="D3" s="1983"/>
      <c r="E3" s="1983"/>
      <c r="F3" s="1983"/>
      <c r="G3" s="1983"/>
      <c r="H3" s="1983"/>
      <c r="I3" s="1983"/>
      <c r="J3" s="1983"/>
    </row>
    <row r="4" spans="1:10" ht="12.75" customHeight="1">
      <c r="A4" s="1984" t="s">
        <v>629</v>
      </c>
      <c r="B4" s="1986" t="s">
        <v>19</v>
      </c>
      <c r="C4" s="1986"/>
      <c r="D4" s="1986"/>
      <c r="E4" s="1986" t="s">
        <v>23</v>
      </c>
      <c r="F4" s="1986"/>
      <c r="G4" s="1986"/>
      <c r="H4" s="1986" t="s">
        <v>25</v>
      </c>
      <c r="I4" s="1986"/>
      <c r="J4" s="1987"/>
    </row>
    <row r="5" spans="1:10" ht="22.5" customHeight="1">
      <c r="A5" s="1985"/>
      <c r="B5" s="889" t="s">
        <v>706</v>
      </c>
      <c r="C5" s="889" t="s">
        <v>715</v>
      </c>
      <c r="D5" s="889" t="s">
        <v>708</v>
      </c>
      <c r="E5" s="889" t="s">
        <v>706</v>
      </c>
      <c r="F5" s="889" t="s">
        <v>716</v>
      </c>
      <c r="G5" s="889" t="s">
        <v>708</v>
      </c>
      <c r="H5" s="889" t="s">
        <v>706</v>
      </c>
      <c r="I5" s="889" t="s">
        <v>715</v>
      </c>
      <c r="J5" s="890" t="s">
        <v>708</v>
      </c>
    </row>
    <row r="6" spans="1:10" ht="12.75">
      <c r="A6" s="1605" t="s">
        <v>717</v>
      </c>
      <c r="B6" s="1977"/>
      <c r="C6" s="1977"/>
      <c r="D6" s="1977"/>
      <c r="E6" s="1977"/>
      <c r="F6" s="1977"/>
      <c r="G6" s="1977"/>
      <c r="H6" s="1977"/>
      <c r="I6" s="1977"/>
      <c r="J6" s="1978"/>
    </row>
    <row r="7" spans="1:10" ht="12.75">
      <c r="A7" s="774" t="s">
        <v>718</v>
      </c>
      <c r="B7" s="1606">
        <v>66684.01</v>
      </c>
      <c r="C7" s="1606">
        <v>6668.4</v>
      </c>
      <c r="D7" s="858">
        <v>77.27607737341991</v>
      </c>
      <c r="E7" s="1606">
        <v>8733.23</v>
      </c>
      <c r="F7" s="1606">
        <v>873.32</v>
      </c>
      <c r="G7" s="858">
        <v>22.64088331903134</v>
      </c>
      <c r="H7" s="858">
        <v>14122.65</v>
      </c>
      <c r="I7" s="858">
        <v>2402.265</v>
      </c>
      <c r="J7" s="1607">
        <v>52.652571668365624</v>
      </c>
    </row>
    <row r="8" spans="1:10" ht="15.75">
      <c r="A8" s="774" t="s">
        <v>1242</v>
      </c>
      <c r="B8" s="1606">
        <v>10977.05</v>
      </c>
      <c r="C8" s="1606">
        <v>1097.71</v>
      </c>
      <c r="D8" s="858">
        <v>12.720701051763058</v>
      </c>
      <c r="E8" s="1606">
        <v>10053.86</v>
      </c>
      <c r="F8" s="1606">
        <v>1005.38</v>
      </c>
      <c r="G8" s="858">
        <v>26.06454824266904</v>
      </c>
      <c r="H8" s="858">
        <v>6569.639999999999</v>
      </c>
      <c r="I8" s="858">
        <v>656.964</v>
      </c>
      <c r="J8" s="1607">
        <v>14.399262401748414</v>
      </c>
    </row>
    <row r="9" spans="1:10" ht="12.75">
      <c r="A9" s="774" t="s">
        <v>719</v>
      </c>
      <c r="B9" s="1606">
        <v>5535.32</v>
      </c>
      <c r="C9" s="1606">
        <v>553.53</v>
      </c>
      <c r="D9" s="858">
        <v>6.414526289441115</v>
      </c>
      <c r="E9" s="1606">
        <v>9245.63</v>
      </c>
      <c r="F9" s="1606">
        <v>924.57</v>
      </c>
      <c r="G9" s="858">
        <v>23.96954322616773</v>
      </c>
      <c r="H9" s="858">
        <v>11856.588</v>
      </c>
      <c r="I9" s="858">
        <v>1185.6588000000002</v>
      </c>
      <c r="J9" s="1607">
        <v>25.987135033490638</v>
      </c>
    </row>
    <row r="10" spans="1:10" ht="12.75">
      <c r="A10" s="774" t="s">
        <v>720</v>
      </c>
      <c r="B10" s="1606">
        <v>3043.06</v>
      </c>
      <c r="C10" s="1606">
        <v>304.31</v>
      </c>
      <c r="D10" s="858">
        <v>3.526465584773771</v>
      </c>
      <c r="E10" s="1606">
        <v>0</v>
      </c>
      <c r="F10" s="1606">
        <v>0</v>
      </c>
      <c r="G10" s="858">
        <v>0</v>
      </c>
      <c r="H10" s="858">
        <v>200</v>
      </c>
      <c r="I10" s="858">
        <v>20</v>
      </c>
      <c r="J10" s="1607">
        <v>0.43835773046159043</v>
      </c>
    </row>
    <row r="11" spans="1:11" ht="12.75">
      <c r="A11" s="774" t="s">
        <v>721</v>
      </c>
      <c r="B11" s="1606">
        <v>0</v>
      </c>
      <c r="C11" s="1606">
        <v>0</v>
      </c>
      <c r="D11" s="858">
        <v>0</v>
      </c>
      <c r="E11" s="1606">
        <v>540</v>
      </c>
      <c r="F11" s="1606">
        <v>54</v>
      </c>
      <c r="G11" s="858">
        <v>1.3999538533729814</v>
      </c>
      <c r="H11" s="858">
        <v>0</v>
      </c>
      <c r="I11" s="858">
        <v>0</v>
      </c>
      <c r="J11" s="1607">
        <v>0</v>
      </c>
      <c r="K11" s="891"/>
    </row>
    <row r="12" spans="1:10" ht="12.75">
      <c r="A12" s="774" t="s">
        <v>722</v>
      </c>
      <c r="B12" s="1606">
        <v>0</v>
      </c>
      <c r="C12" s="1606">
        <v>0</v>
      </c>
      <c r="D12" s="858">
        <v>0</v>
      </c>
      <c r="E12" s="1606">
        <v>0</v>
      </c>
      <c r="F12" s="1606">
        <v>0</v>
      </c>
      <c r="G12" s="858">
        <v>0</v>
      </c>
      <c r="H12" s="858">
        <v>480.955</v>
      </c>
      <c r="I12" s="858">
        <v>48.0955</v>
      </c>
      <c r="J12" s="1607">
        <v>1.0541517112707712</v>
      </c>
    </row>
    <row r="13" spans="1:10" ht="12.75">
      <c r="A13" s="774" t="s">
        <v>723</v>
      </c>
      <c r="B13" s="1606">
        <v>53.74</v>
      </c>
      <c r="C13" s="1606">
        <v>5.37</v>
      </c>
      <c r="D13" s="858">
        <v>0.062229700602133196</v>
      </c>
      <c r="E13" s="1606">
        <v>0</v>
      </c>
      <c r="F13" s="1606">
        <v>0</v>
      </c>
      <c r="G13" s="858">
        <v>0</v>
      </c>
      <c r="H13" s="858">
        <v>0</v>
      </c>
      <c r="I13" s="858">
        <v>0</v>
      </c>
      <c r="J13" s="1607">
        <v>0</v>
      </c>
    </row>
    <row r="14" spans="1:10" ht="12.75">
      <c r="A14" s="774" t="s">
        <v>724</v>
      </c>
      <c r="B14" s="1606">
        <v>0</v>
      </c>
      <c r="C14" s="1606">
        <v>0</v>
      </c>
      <c r="D14" s="858">
        <v>0</v>
      </c>
      <c r="E14" s="1606">
        <v>0</v>
      </c>
      <c r="F14" s="1606">
        <v>0</v>
      </c>
      <c r="G14" s="858">
        <v>0</v>
      </c>
      <c r="H14" s="858">
        <v>2430</v>
      </c>
      <c r="I14" s="858">
        <v>243</v>
      </c>
      <c r="J14" s="1607">
        <v>5.3260464251083235</v>
      </c>
    </row>
    <row r="15" spans="1:10" ht="12.75">
      <c r="A15" s="774" t="s">
        <v>725</v>
      </c>
      <c r="B15" s="1606">
        <v>0</v>
      </c>
      <c r="C15" s="1606">
        <v>0</v>
      </c>
      <c r="D15" s="858">
        <v>0</v>
      </c>
      <c r="E15" s="1606">
        <v>100000</v>
      </c>
      <c r="F15" s="1606">
        <v>1000</v>
      </c>
      <c r="G15" s="858">
        <v>25.925071358758917</v>
      </c>
      <c r="H15" s="858">
        <v>65.004</v>
      </c>
      <c r="I15" s="858">
        <v>6.5004</v>
      </c>
      <c r="J15" s="1607">
        <v>0.1424750295546261</v>
      </c>
    </row>
    <row r="16" spans="1:10" ht="12.75">
      <c r="A16" s="862" t="s">
        <v>726</v>
      </c>
      <c r="B16" s="864">
        <v>86293.18000000001</v>
      </c>
      <c r="C16" s="864">
        <v>8629.32</v>
      </c>
      <c r="D16" s="864">
        <v>99.99999999999999</v>
      </c>
      <c r="E16" s="864">
        <v>128572.72</v>
      </c>
      <c r="F16" s="864">
        <v>3857.27</v>
      </c>
      <c r="G16" s="864">
        <v>100</v>
      </c>
      <c r="H16" s="864">
        <v>35724.837</v>
      </c>
      <c r="I16" s="864">
        <v>4562.483700000001</v>
      </c>
      <c r="J16" s="1608">
        <v>99.99999999999999</v>
      </c>
    </row>
    <row r="17" spans="1:10" ht="12.75">
      <c r="A17" s="1605" t="s">
        <v>727</v>
      </c>
      <c r="B17" s="1979"/>
      <c r="C17" s="1979"/>
      <c r="D17" s="1979"/>
      <c r="E17" s="1979"/>
      <c r="F17" s="1979"/>
      <c r="G17" s="1979"/>
      <c r="H17" s="1979"/>
      <c r="I17" s="1979"/>
      <c r="J17" s="1980"/>
    </row>
    <row r="18" spans="1:10" ht="12.75" customHeight="1">
      <c r="A18" s="774" t="s">
        <v>728</v>
      </c>
      <c r="B18" s="1606">
        <v>37706</v>
      </c>
      <c r="C18" s="1606">
        <v>3770.6</v>
      </c>
      <c r="D18" s="858">
        <v>43.695266481329334</v>
      </c>
      <c r="E18" s="1606">
        <v>104200</v>
      </c>
      <c r="F18" s="1606">
        <v>1420</v>
      </c>
      <c r="G18" s="858">
        <v>36.81350589016095</v>
      </c>
      <c r="H18" s="858">
        <v>6330</v>
      </c>
      <c r="I18" s="858">
        <v>633</v>
      </c>
      <c r="J18" s="1607">
        <v>13.87402216910934</v>
      </c>
    </row>
    <row r="19" spans="1:10" ht="12.75">
      <c r="A19" s="774" t="s">
        <v>729</v>
      </c>
      <c r="B19" s="1606">
        <v>37529.01</v>
      </c>
      <c r="C19" s="1606">
        <v>3752.9</v>
      </c>
      <c r="D19" s="858">
        <v>43.49015158801805</v>
      </c>
      <c r="E19" s="1606">
        <v>4656.87</v>
      </c>
      <c r="F19" s="1606">
        <v>465.69</v>
      </c>
      <c r="G19" s="858">
        <v>12.073015181682429</v>
      </c>
      <c r="H19" s="858">
        <v>3800.213</v>
      </c>
      <c r="I19" s="858">
        <v>380.0213</v>
      </c>
      <c r="J19" s="1607">
        <v>8.329263729753162</v>
      </c>
    </row>
    <row r="20" spans="1:10" ht="12.75">
      <c r="A20" s="774" t="s">
        <v>730</v>
      </c>
      <c r="B20" s="1606">
        <v>11058.17</v>
      </c>
      <c r="C20" s="1606">
        <v>1105.81</v>
      </c>
      <c r="D20" s="858">
        <v>12.814581930652624</v>
      </c>
      <c r="E20" s="1606">
        <v>19715.86</v>
      </c>
      <c r="F20" s="1606">
        <v>1971.59</v>
      </c>
      <c r="G20" s="858">
        <v>51.11347892815663</v>
      </c>
      <c r="H20" s="858">
        <v>24494.624</v>
      </c>
      <c r="I20" s="858">
        <v>2449.4624</v>
      </c>
      <c r="J20" s="1607">
        <v>53.68703892575003</v>
      </c>
    </row>
    <row r="21" spans="1:10" ht="12.75">
      <c r="A21" s="774" t="s">
        <v>731</v>
      </c>
      <c r="B21" s="1606">
        <v>0</v>
      </c>
      <c r="C21" s="1606">
        <v>0</v>
      </c>
      <c r="D21" s="858">
        <v>0</v>
      </c>
      <c r="E21" s="1606">
        <v>0</v>
      </c>
      <c r="F21" s="1606">
        <v>0</v>
      </c>
      <c r="G21" s="858">
        <v>0</v>
      </c>
      <c r="H21" s="858">
        <v>0</v>
      </c>
      <c r="I21" s="858">
        <v>0</v>
      </c>
      <c r="J21" s="1607">
        <v>0</v>
      </c>
    </row>
    <row r="22" spans="1:10" ht="12.75">
      <c r="A22" s="774" t="s">
        <v>732</v>
      </c>
      <c r="B22" s="1606">
        <v>0</v>
      </c>
      <c r="C22" s="1606">
        <v>0</v>
      </c>
      <c r="D22" s="858">
        <v>0</v>
      </c>
      <c r="E22" s="1606">
        <v>0</v>
      </c>
      <c r="F22" s="1606">
        <v>0</v>
      </c>
      <c r="G22" s="858">
        <v>0</v>
      </c>
      <c r="H22" s="858">
        <v>0</v>
      </c>
      <c r="I22" s="858">
        <v>0</v>
      </c>
      <c r="J22" s="1607">
        <v>0</v>
      </c>
    </row>
    <row r="23" spans="1:10" ht="12.75">
      <c r="A23" s="774" t="s">
        <v>733</v>
      </c>
      <c r="B23" s="1606">
        <v>0</v>
      </c>
      <c r="C23" s="1606">
        <v>0</v>
      </c>
      <c r="D23" s="858">
        <v>0</v>
      </c>
      <c r="E23" s="1606">
        <v>0</v>
      </c>
      <c r="F23" s="1606">
        <v>0</v>
      </c>
      <c r="G23" s="858">
        <v>0</v>
      </c>
      <c r="H23" s="858">
        <v>1100</v>
      </c>
      <c r="I23" s="858">
        <v>1100</v>
      </c>
      <c r="J23" s="1607">
        <v>24.109675175387476</v>
      </c>
    </row>
    <row r="24" spans="1:10" ht="12.75">
      <c r="A24" s="1609" t="s">
        <v>734</v>
      </c>
      <c r="B24" s="1606"/>
      <c r="C24" s="1606"/>
      <c r="D24" s="858">
        <v>0</v>
      </c>
      <c r="E24" s="1606"/>
      <c r="F24" s="1606"/>
      <c r="G24" s="858">
        <v>0</v>
      </c>
      <c r="H24" s="858">
        <v>0</v>
      </c>
      <c r="I24" s="858">
        <v>0</v>
      </c>
      <c r="J24" s="1607">
        <v>0</v>
      </c>
    </row>
    <row r="25" spans="1:10" ht="13.5" thickBot="1">
      <c r="A25" s="868" t="s">
        <v>735</v>
      </c>
      <c r="B25" s="870">
        <v>86293.18000000001</v>
      </c>
      <c r="C25" s="870">
        <v>8629.31</v>
      </c>
      <c r="D25" s="870">
        <v>100</v>
      </c>
      <c r="E25" s="870">
        <v>128572.73</v>
      </c>
      <c r="F25" s="870">
        <v>3857.2799999999997</v>
      </c>
      <c r="G25" s="870">
        <v>100</v>
      </c>
      <c r="H25" s="870">
        <v>35724.837</v>
      </c>
      <c r="I25" s="870">
        <v>4562.4837</v>
      </c>
      <c r="J25" s="888">
        <v>100.00000000000001</v>
      </c>
    </row>
    <row r="26" spans="1:3" ht="12.75">
      <c r="A26" s="783" t="s">
        <v>687</v>
      </c>
      <c r="B26" s="203"/>
      <c r="C26" s="203"/>
    </row>
    <row r="27" ht="12.75">
      <c r="A27" s="171" t="s">
        <v>688</v>
      </c>
    </row>
    <row r="32" ht="12.75">
      <c r="L32" s="815"/>
    </row>
    <row r="34" ht="12.75">
      <c r="L34" s="815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6">
      <selection activeCell="I39" sqref="I39"/>
    </sheetView>
  </sheetViews>
  <sheetFormatPr defaultColWidth="9.140625" defaultRowHeight="15"/>
  <cols>
    <col min="1" max="1" width="40.8515625" style="961" customWidth="1"/>
    <col min="2" max="2" width="9.140625" style="961" customWidth="1"/>
    <col min="3" max="3" width="8.140625" style="961" bestFit="1" customWidth="1"/>
    <col min="4" max="4" width="8.28125" style="961" bestFit="1" customWidth="1"/>
    <col min="5" max="5" width="8.140625" style="961" customWidth="1"/>
    <col min="6" max="6" width="8.7109375" style="961" bestFit="1" customWidth="1"/>
    <col min="7" max="7" width="8.28125" style="961" bestFit="1" customWidth="1"/>
    <col min="8" max="8" width="8.140625" style="961" bestFit="1" customWidth="1"/>
    <col min="9" max="11" width="8.57421875" style="961" bestFit="1" customWidth="1"/>
    <col min="12" max="12" width="9.00390625" style="961" customWidth="1"/>
    <col min="13" max="16384" width="9.140625" style="961" customWidth="1"/>
  </cols>
  <sheetData>
    <row r="1" spans="1:13" ht="12.75">
      <c r="A1" s="1650" t="s">
        <v>275</v>
      </c>
      <c r="B1" s="1650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960"/>
    </row>
    <row r="2" spans="1:12" ht="15.75">
      <c r="A2" s="1651" t="s">
        <v>803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</row>
    <row r="3" spans="1:12" ht="15.75" customHeight="1">
      <c r="A3" s="1651" t="s">
        <v>804</v>
      </c>
      <c r="B3" s="1651"/>
      <c r="C3" s="1651"/>
      <c r="D3" s="1651"/>
      <c r="E3" s="1651"/>
      <c r="F3" s="1651"/>
      <c r="G3" s="1651"/>
      <c r="H3" s="1651"/>
      <c r="I3" s="1651"/>
      <c r="J3" s="1651"/>
      <c r="K3" s="1651"/>
      <c r="L3" s="1651"/>
    </row>
    <row r="4" spans="1:12" ht="13.5" thickBot="1">
      <c r="A4" s="1631" t="s">
        <v>805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</row>
    <row r="5" spans="1:12" ht="21.75" customHeight="1" thickTop="1">
      <c r="A5" s="1652" t="s">
        <v>806</v>
      </c>
      <c r="B5" s="1654" t="s">
        <v>807</v>
      </c>
      <c r="C5" s="962" t="s">
        <v>19</v>
      </c>
      <c r="D5" s="1656" t="s">
        <v>23</v>
      </c>
      <c r="E5" s="1657"/>
      <c r="F5" s="1658" t="s">
        <v>25</v>
      </c>
      <c r="G5" s="1658"/>
      <c r="H5" s="1657"/>
      <c r="I5" s="1659" t="s">
        <v>745</v>
      </c>
      <c r="J5" s="1660"/>
      <c r="K5" s="1660"/>
      <c r="L5" s="1661"/>
    </row>
    <row r="6" spans="1:12" ht="12.75">
      <c r="A6" s="1653"/>
      <c r="B6" s="1655"/>
      <c r="C6" s="963" t="s">
        <v>746</v>
      </c>
      <c r="D6" s="963" t="s">
        <v>747</v>
      </c>
      <c r="E6" s="963" t="s">
        <v>746</v>
      </c>
      <c r="F6" s="963" t="s">
        <v>748</v>
      </c>
      <c r="G6" s="963" t="s">
        <v>747</v>
      </c>
      <c r="H6" s="963" t="s">
        <v>746</v>
      </c>
      <c r="I6" s="964" t="s">
        <v>749</v>
      </c>
      <c r="J6" s="965" t="s">
        <v>749</v>
      </c>
      <c r="K6" s="966" t="s">
        <v>750</v>
      </c>
      <c r="L6" s="967" t="s">
        <v>750</v>
      </c>
    </row>
    <row r="7" spans="1:12" ht="12.75">
      <c r="A7" s="968">
        <v>1</v>
      </c>
      <c r="B7" s="969">
        <v>2</v>
      </c>
      <c r="C7" s="970">
        <v>3</v>
      </c>
      <c r="D7" s="969">
        <v>4</v>
      </c>
      <c r="E7" s="969">
        <v>5</v>
      </c>
      <c r="F7" s="971">
        <v>6</v>
      </c>
      <c r="G7" s="965">
        <v>7</v>
      </c>
      <c r="H7" s="970">
        <v>8</v>
      </c>
      <c r="I7" s="972" t="s">
        <v>751</v>
      </c>
      <c r="J7" s="973" t="s">
        <v>752</v>
      </c>
      <c r="K7" s="974" t="s">
        <v>753</v>
      </c>
      <c r="L7" s="975" t="s">
        <v>754</v>
      </c>
    </row>
    <row r="8" spans="1:12" ht="24" customHeight="1">
      <c r="A8" s="976" t="s">
        <v>808</v>
      </c>
      <c r="B8" s="977">
        <v>100</v>
      </c>
      <c r="C8" s="978">
        <v>279.72125521677674</v>
      </c>
      <c r="D8" s="978">
        <v>299.2195403204988</v>
      </c>
      <c r="E8" s="978">
        <v>299.7946921854952</v>
      </c>
      <c r="F8" s="979">
        <v>309.2141751745819</v>
      </c>
      <c r="G8" s="979">
        <v>314.4739411999262</v>
      </c>
      <c r="H8" s="980">
        <v>317.6285467867761</v>
      </c>
      <c r="I8" s="981">
        <v>7.176228689937076</v>
      </c>
      <c r="J8" s="982">
        <v>0.19221734796475687</v>
      </c>
      <c r="K8" s="983">
        <v>5.948689241718256</v>
      </c>
      <c r="L8" s="984">
        <v>1.003137358476522</v>
      </c>
    </row>
    <row r="9" spans="1:12" ht="21" customHeight="1">
      <c r="A9" s="985" t="s">
        <v>809</v>
      </c>
      <c r="B9" s="986">
        <v>49.593021995747016</v>
      </c>
      <c r="C9" s="987">
        <v>314.03879281549746</v>
      </c>
      <c r="D9" s="988">
        <v>342.1631308810914</v>
      </c>
      <c r="E9" s="988">
        <v>343.91356165417807</v>
      </c>
      <c r="F9" s="979">
        <v>363.12946427797357</v>
      </c>
      <c r="G9" s="979">
        <v>374.05562635393414</v>
      </c>
      <c r="H9" s="980">
        <v>380.16795172133106</v>
      </c>
      <c r="I9" s="989">
        <v>9.513082307711102</v>
      </c>
      <c r="J9" s="979">
        <v>0.5115778455087252</v>
      </c>
      <c r="K9" s="990">
        <v>10.541715741820184</v>
      </c>
      <c r="L9" s="991">
        <v>1.6340685547163503</v>
      </c>
    </row>
    <row r="10" spans="1:12" ht="21" customHeight="1">
      <c r="A10" s="992" t="s">
        <v>810</v>
      </c>
      <c r="B10" s="993">
        <v>16.575694084141823</v>
      </c>
      <c r="C10" s="994">
        <v>240.32468011354865</v>
      </c>
      <c r="D10" s="994">
        <v>265.27240338512524</v>
      </c>
      <c r="E10" s="994">
        <v>265.7798110318099</v>
      </c>
      <c r="F10" s="995">
        <v>263.3850950806913</v>
      </c>
      <c r="G10" s="995">
        <v>264.75232196267996</v>
      </c>
      <c r="H10" s="996">
        <v>268.12621722348166</v>
      </c>
      <c r="I10" s="997">
        <v>10.591975366922043</v>
      </c>
      <c r="J10" s="998">
        <v>0.1912779619024434</v>
      </c>
      <c r="K10" s="999">
        <v>0.8828383851138</v>
      </c>
      <c r="L10" s="1000">
        <v>1.2743590824020288</v>
      </c>
    </row>
    <row r="11" spans="1:12" ht="21" customHeight="1">
      <c r="A11" s="992" t="s">
        <v>811</v>
      </c>
      <c r="B11" s="993">
        <v>6.086031204033311</v>
      </c>
      <c r="C11" s="994">
        <v>355.12193350373195</v>
      </c>
      <c r="D11" s="994">
        <v>422.23842895386497</v>
      </c>
      <c r="E11" s="994">
        <v>431.86137232752765</v>
      </c>
      <c r="F11" s="998">
        <v>356.9217598328785</v>
      </c>
      <c r="G11" s="998">
        <v>379.2164951630293</v>
      </c>
      <c r="H11" s="1001">
        <v>392.11326902484643</v>
      </c>
      <c r="I11" s="997">
        <v>21.609321076471687</v>
      </c>
      <c r="J11" s="998">
        <v>2.2790306883019724</v>
      </c>
      <c r="K11" s="999">
        <v>-9.203903347145356</v>
      </c>
      <c r="L11" s="1000">
        <v>3.400900020520652</v>
      </c>
    </row>
    <row r="12" spans="1:12" ht="21" customHeight="1">
      <c r="A12" s="992" t="s">
        <v>812</v>
      </c>
      <c r="B12" s="993">
        <v>3.770519507075808</v>
      </c>
      <c r="C12" s="994">
        <v>289.85888236206165</v>
      </c>
      <c r="D12" s="994">
        <v>316.7548630477051</v>
      </c>
      <c r="E12" s="994">
        <v>317.98566297277296</v>
      </c>
      <c r="F12" s="998">
        <v>421.9711865436469</v>
      </c>
      <c r="G12" s="998">
        <v>434.21745713472137</v>
      </c>
      <c r="H12" s="1001">
        <v>452.2203495870386</v>
      </c>
      <c r="I12" s="997">
        <v>9.703611764975435</v>
      </c>
      <c r="J12" s="998">
        <v>0.38856543928812926</v>
      </c>
      <c r="K12" s="999">
        <v>42.214068822895086</v>
      </c>
      <c r="L12" s="1000">
        <v>4.1460545071387145</v>
      </c>
    </row>
    <row r="13" spans="1:12" ht="21" customHeight="1">
      <c r="A13" s="992" t="s">
        <v>813</v>
      </c>
      <c r="B13" s="993">
        <v>11.183012678383857</v>
      </c>
      <c r="C13" s="994">
        <v>319.3041475786755</v>
      </c>
      <c r="D13" s="994">
        <v>339.23559249630046</v>
      </c>
      <c r="E13" s="994">
        <v>345.03830141384503</v>
      </c>
      <c r="F13" s="998">
        <v>394.201372810665</v>
      </c>
      <c r="G13" s="998">
        <v>424.98031826324564</v>
      </c>
      <c r="H13" s="1001">
        <v>441.70661011521213</v>
      </c>
      <c r="I13" s="997">
        <v>8.059448657436803</v>
      </c>
      <c r="J13" s="998">
        <v>1.7105247933581325</v>
      </c>
      <c r="K13" s="999">
        <v>28.016689250223664</v>
      </c>
      <c r="L13" s="1000">
        <v>3.935780348680936</v>
      </c>
    </row>
    <row r="14" spans="1:12" ht="21" customHeight="1">
      <c r="A14" s="992" t="s">
        <v>814</v>
      </c>
      <c r="B14" s="993">
        <v>1.9487350779721184</v>
      </c>
      <c r="C14" s="994">
        <v>296.6845459991267</v>
      </c>
      <c r="D14" s="994">
        <v>302.40853796107416</v>
      </c>
      <c r="E14" s="994">
        <v>288.11174908772125</v>
      </c>
      <c r="F14" s="998">
        <v>345.50804055966836</v>
      </c>
      <c r="G14" s="998">
        <v>358.9215888819118</v>
      </c>
      <c r="H14" s="1001">
        <v>368.07764557604537</v>
      </c>
      <c r="I14" s="997">
        <v>-2.8895326794105074</v>
      </c>
      <c r="J14" s="998">
        <v>-4.727640618134004</v>
      </c>
      <c r="K14" s="999">
        <v>27.755166785640853</v>
      </c>
      <c r="L14" s="1000">
        <v>2.5509907951360304</v>
      </c>
    </row>
    <row r="15" spans="1:12" ht="21" customHeight="1">
      <c r="A15" s="992" t="s">
        <v>815</v>
      </c>
      <c r="B15" s="993">
        <v>10.019129444140097</v>
      </c>
      <c r="C15" s="994">
        <v>417.68814840412153</v>
      </c>
      <c r="D15" s="994">
        <v>441.3491421820465</v>
      </c>
      <c r="E15" s="994">
        <v>439.1689169956691</v>
      </c>
      <c r="F15" s="1002">
        <v>478.61570970608716</v>
      </c>
      <c r="G15" s="1002">
        <v>475.3037538931017</v>
      </c>
      <c r="H15" s="1003">
        <v>464.9143086937213</v>
      </c>
      <c r="I15" s="997">
        <v>5.142776656129726</v>
      </c>
      <c r="J15" s="998">
        <v>-0.4939910329491539</v>
      </c>
      <c r="K15" s="999">
        <v>5.8622982414545675</v>
      </c>
      <c r="L15" s="1000">
        <v>-2.185853807019811</v>
      </c>
    </row>
    <row r="16" spans="1:12" ht="21" customHeight="1">
      <c r="A16" s="985" t="s">
        <v>816</v>
      </c>
      <c r="B16" s="1004">
        <v>20.37273710722672</v>
      </c>
      <c r="C16" s="987">
        <v>234.18085341274082</v>
      </c>
      <c r="D16" s="988">
        <v>247.42075382655509</v>
      </c>
      <c r="E16" s="988">
        <v>248.64887744484665</v>
      </c>
      <c r="F16" s="979">
        <v>259.1865079807977</v>
      </c>
      <c r="G16" s="979">
        <v>260.52141771167874</v>
      </c>
      <c r="H16" s="980">
        <v>262.8806113800962</v>
      </c>
      <c r="I16" s="989">
        <v>6.178141304578006</v>
      </c>
      <c r="J16" s="979">
        <v>0.4963704941067846</v>
      </c>
      <c r="K16" s="990">
        <v>5.723626859488348</v>
      </c>
      <c r="L16" s="991">
        <v>0.9055661101262729</v>
      </c>
    </row>
    <row r="17" spans="1:12" ht="21" customHeight="1">
      <c r="A17" s="992" t="s">
        <v>817</v>
      </c>
      <c r="B17" s="993">
        <v>6.117694570987977</v>
      </c>
      <c r="C17" s="994">
        <v>226.4308763896722</v>
      </c>
      <c r="D17" s="994">
        <v>237.388933121131</v>
      </c>
      <c r="E17" s="994">
        <v>235.40697666060353</v>
      </c>
      <c r="F17" s="995">
        <v>236.63279045504493</v>
      </c>
      <c r="G17" s="995">
        <v>237.87474597707606</v>
      </c>
      <c r="H17" s="996">
        <v>240.764338370917</v>
      </c>
      <c r="I17" s="1005">
        <v>3.964167967748395</v>
      </c>
      <c r="J17" s="995">
        <v>-0.8348984236414054</v>
      </c>
      <c r="K17" s="1006">
        <v>2.27578714374188</v>
      </c>
      <c r="L17" s="1007">
        <v>1.2147537486469417</v>
      </c>
    </row>
    <row r="18" spans="1:12" ht="21" customHeight="1">
      <c r="A18" s="992" t="s">
        <v>818</v>
      </c>
      <c r="B18" s="993">
        <v>5.683628753648385</v>
      </c>
      <c r="C18" s="994">
        <v>254.42325955071635</v>
      </c>
      <c r="D18" s="994">
        <v>273.2902288846714</v>
      </c>
      <c r="E18" s="994">
        <v>273.83701719867145</v>
      </c>
      <c r="F18" s="998">
        <v>301.08092261071965</v>
      </c>
      <c r="G18" s="998">
        <v>302.3850049945675</v>
      </c>
      <c r="H18" s="1001">
        <v>305.61782627122165</v>
      </c>
      <c r="I18" s="997">
        <v>7.630496394959209</v>
      </c>
      <c r="J18" s="998">
        <v>0.2000760569565614</v>
      </c>
      <c r="K18" s="999">
        <v>11.605738843369352</v>
      </c>
      <c r="L18" s="1000">
        <v>1.069107668454734</v>
      </c>
    </row>
    <row r="19" spans="1:12" ht="21" customHeight="1">
      <c r="A19" s="992" t="s">
        <v>819</v>
      </c>
      <c r="B19" s="993">
        <v>4.4957766210627</v>
      </c>
      <c r="C19" s="994">
        <v>271.715274888725</v>
      </c>
      <c r="D19" s="994">
        <v>286.71184871216917</v>
      </c>
      <c r="E19" s="994">
        <v>287.72602111302336</v>
      </c>
      <c r="F19" s="998">
        <v>293.33476067210586</v>
      </c>
      <c r="G19" s="998">
        <v>296.04209869721836</v>
      </c>
      <c r="H19" s="1001">
        <v>296.26456280872884</v>
      </c>
      <c r="I19" s="997">
        <v>5.892471901278</v>
      </c>
      <c r="J19" s="998">
        <v>0.3537253187859477</v>
      </c>
      <c r="K19" s="999">
        <v>2.967594541041322</v>
      </c>
      <c r="L19" s="1000">
        <v>0.07514610674950006</v>
      </c>
    </row>
    <row r="20" spans="1:12" ht="21" customHeight="1">
      <c r="A20" s="992" t="s">
        <v>820</v>
      </c>
      <c r="B20" s="993">
        <v>4.065637161527658</v>
      </c>
      <c r="C20" s="994">
        <v>175.9889591466909</v>
      </c>
      <c r="D20" s="994">
        <v>182.8395953667517</v>
      </c>
      <c r="E20" s="994">
        <v>190.0887768558893</v>
      </c>
      <c r="F20" s="1002">
        <v>196.69263691052456</v>
      </c>
      <c r="G20" s="1002">
        <v>196.69295973769985</v>
      </c>
      <c r="H20" s="1003">
        <v>199.393386541082</v>
      </c>
      <c r="I20" s="1008">
        <v>8.011762656909568</v>
      </c>
      <c r="J20" s="1002">
        <v>3.9647765980868286</v>
      </c>
      <c r="K20" s="1009">
        <v>4.894875878046577</v>
      </c>
      <c r="L20" s="1010">
        <v>1.3729148247010556</v>
      </c>
    </row>
    <row r="21" spans="1:12" s="1017" customFormat="1" ht="21" customHeight="1">
      <c r="A21" s="985" t="s">
        <v>821</v>
      </c>
      <c r="B21" s="1004">
        <v>30.044340897026256</v>
      </c>
      <c r="C21" s="987">
        <v>253.9455693762958</v>
      </c>
      <c r="D21" s="988">
        <v>263.4455142757403</v>
      </c>
      <c r="E21" s="988">
        <v>261.63711085084304</v>
      </c>
      <c r="F21" s="979">
        <v>254.1221545547415</v>
      </c>
      <c r="G21" s="1011">
        <v>252.68777785959108</v>
      </c>
      <c r="H21" s="1012">
        <v>251.49809434964834</v>
      </c>
      <c r="I21" s="1013">
        <v>3.0288149911172297</v>
      </c>
      <c r="J21" s="1014">
        <v>-0.6864430506129224</v>
      </c>
      <c r="K21" s="1015">
        <v>-3.87522109085468</v>
      </c>
      <c r="L21" s="1016">
        <v>-0.47081165540336656</v>
      </c>
    </row>
    <row r="22" spans="1:12" ht="21" customHeight="1">
      <c r="A22" s="992" t="s">
        <v>822</v>
      </c>
      <c r="B22" s="993">
        <v>5.397977971447429</v>
      </c>
      <c r="C22" s="994">
        <v>546.9864276619085</v>
      </c>
      <c r="D22" s="994">
        <v>577.0069312903846</v>
      </c>
      <c r="E22" s="994">
        <v>560.2858092829827</v>
      </c>
      <c r="F22" s="995">
        <v>476.96314516227545</v>
      </c>
      <c r="G22" s="1018">
        <v>469.1686653373626</v>
      </c>
      <c r="H22" s="1019">
        <v>464.6520384725378</v>
      </c>
      <c r="I22" s="1005">
        <v>2.431391520612735</v>
      </c>
      <c r="J22" s="995">
        <v>-2.8979066109323526</v>
      </c>
      <c r="K22" s="1006">
        <v>-17.068747633075105</v>
      </c>
      <c r="L22" s="1007">
        <v>-0.9626872377713056</v>
      </c>
    </row>
    <row r="23" spans="1:12" ht="21" customHeight="1">
      <c r="A23" s="992" t="s">
        <v>823</v>
      </c>
      <c r="B23" s="993">
        <v>2.4560330063653932</v>
      </c>
      <c r="C23" s="994">
        <v>232.63415197120108</v>
      </c>
      <c r="D23" s="994">
        <v>233.55865783757065</v>
      </c>
      <c r="E23" s="994">
        <v>234.33242295820565</v>
      </c>
      <c r="F23" s="998">
        <v>250.91641748980203</v>
      </c>
      <c r="G23" s="998">
        <v>250.91641748980203</v>
      </c>
      <c r="H23" s="1001">
        <v>250.91641748980203</v>
      </c>
      <c r="I23" s="997">
        <v>0.7300179155186157</v>
      </c>
      <c r="J23" s="998">
        <v>0.33129370060567</v>
      </c>
      <c r="K23" s="999">
        <v>7.077123311507876</v>
      </c>
      <c r="L23" s="1000">
        <v>0</v>
      </c>
    </row>
    <row r="24" spans="1:12" ht="21" customHeight="1">
      <c r="A24" s="992" t="s">
        <v>824</v>
      </c>
      <c r="B24" s="993">
        <v>6.973714820123034</v>
      </c>
      <c r="C24" s="994">
        <v>191.64527655437874</v>
      </c>
      <c r="D24" s="994">
        <v>190.74175273857279</v>
      </c>
      <c r="E24" s="994">
        <v>194.66083366621498</v>
      </c>
      <c r="F24" s="998">
        <v>195.0168009354547</v>
      </c>
      <c r="G24" s="1020">
        <v>195.0168009354547</v>
      </c>
      <c r="H24" s="1021">
        <v>195.0168009354547</v>
      </c>
      <c r="I24" s="997">
        <v>1.573509749915786</v>
      </c>
      <c r="J24" s="998">
        <v>2.054652886100712</v>
      </c>
      <c r="K24" s="999">
        <v>0.18286537796817015</v>
      </c>
      <c r="L24" s="1000">
        <v>0</v>
      </c>
    </row>
    <row r="25" spans="1:12" ht="21" customHeight="1">
      <c r="A25" s="992" t="s">
        <v>825</v>
      </c>
      <c r="B25" s="993">
        <v>1.8659527269142209</v>
      </c>
      <c r="C25" s="994">
        <v>115.55023928162649</v>
      </c>
      <c r="D25" s="994">
        <v>123.4100009002235</v>
      </c>
      <c r="E25" s="994">
        <v>124.67307543373448</v>
      </c>
      <c r="F25" s="998">
        <v>124.9417785974585</v>
      </c>
      <c r="G25" s="1020">
        <v>124.9417785974585</v>
      </c>
      <c r="H25" s="1021">
        <v>124.9417785974585</v>
      </c>
      <c r="I25" s="997">
        <v>7.89512527955327</v>
      </c>
      <c r="J25" s="998">
        <v>1.023478262942561</v>
      </c>
      <c r="K25" s="999">
        <v>0.21552621750061007</v>
      </c>
      <c r="L25" s="1000">
        <v>0</v>
      </c>
    </row>
    <row r="26" spans="1:12" ht="21" customHeight="1">
      <c r="A26" s="992" t="s">
        <v>826</v>
      </c>
      <c r="B26" s="993">
        <v>2.731641690470963</v>
      </c>
      <c r="C26" s="994">
        <v>146.13491987879542</v>
      </c>
      <c r="D26" s="994">
        <v>156.01373311547277</v>
      </c>
      <c r="E26" s="994">
        <v>156.25271042156808</v>
      </c>
      <c r="F26" s="998">
        <v>153.98678356295525</v>
      </c>
      <c r="G26" s="1020">
        <v>153.98678356295525</v>
      </c>
      <c r="H26" s="1021">
        <v>153.98678356295525</v>
      </c>
      <c r="I26" s="997">
        <v>6.923595367325191</v>
      </c>
      <c r="J26" s="998">
        <v>0.1531770962229615</v>
      </c>
      <c r="K26" s="999">
        <v>-1.4501680338852196</v>
      </c>
      <c r="L26" s="1000">
        <v>0</v>
      </c>
    </row>
    <row r="27" spans="1:12" ht="21" customHeight="1">
      <c r="A27" s="992" t="s">
        <v>827</v>
      </c>
      <c r="B27" s="993">
        <v>3.1001290737979397</v>
      </c>
      <c r="C27" s="994">
        <v>177.0322640599373</v>
      </c>
      <c r="D27" s="994">
        <v>179.14536610645254</v>
      </c>
      <c r="E27" s="994">
        <v>179.14536610645254</v>
      </c>
      <c r="F27" s="998">
        <v>192.6906447020102</v>
      </c>
      <c r="G27" s="1020">
        <v>192.6906447020102</v>
      </c>
      <c r="H27" s="1021">
        <v>192.6906447020102</v>
      </c>
      <c r="I27" s="997">
        <v>1.1936253867260262</v>
      </c>
      <c r="J27" s="998">
        <v>0</v>
      </c>
      <c r="K27" s="999">
        <v>7.56105440511854</v>
      </c>
      <c r="L27" s="1000">
        <v>0</v>
      </c>
    </row>
    <row r="28" spans="1:12" ht="21" customHeight="1" thickBot="1">
      <c r="A28" s="1022" t="s">
        <v>828</v>
      </c>
      <c r="B28" s="1023">
        <v>7.508891607907275</v>
      </c>
      <c r="C28" s="1024">
        <v>213.48131562003357</v>
      </c>
      <c r="D28" s="1024">
        <v>224.01584723431938</v>
      </c>
      <c r="E28" s="1024">
        <v>224.50932354750805</v>
      </c>
      <c r="F28" s="1025">
        <v>243.7598471253192</v>
      </c>
      <c r="G28" s="1026">
        <v>243.62585554631315</v>
      </c>
      <c r="H28" s="1027">
        <v>242.1142199590228</v>
      </c>
      <c r="I28" s="1028">
        <v>5.165795374384302</v>
      </c>
      <c r="J28" s="1025">
        <v>0.22028634102501599</v>
      </c>
      <c r="K28" s="1029">
        <v>7.841499022551474</v>
      </c>
      <c r="L28" s="1030">
        <v>-0.6204742037336786</v>
      </c>
    </row>
    <row r="29" ht="13.5" thickTop="1"/>
    <row r="30" spans="1:5" ht="12.75">
      <c r="A30" s="1031"/>
      <c r="E30" s="961" t="s">
        <v>829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Q17" sqref="Q17"/>
    </sheetView>
  </sheetViews>
  <sheetFormatPr defaultColWidth="12.421875" defaultRowHeight="15"/>
  <cols>
    <col min="1" max="1" width="15.57421875" style="1033" customWidth="1"/>
    <col min="2" max="2" width="12.421875" style="1033" customWidth="1"/>
    <col min="3" max="3" width="14.00390625" style="1033" customWidth="1"/>
    <col min="4" max="7" width="12.421875" style="1033" customWidth="1"/>
    <col min="8" max="9" width="12.421875" style="1033" hidden="1" customWidth="1"/>
    <col min="10" max="16384" width="12.421875" style="1033" customWidth="1"/>
  </cols>
  <sheetData>
    <row r="1" spans="1:9" ht="12.75">
      <c r="A1" s="1662" t="s">
        <v>277</v>
      </c>
      <c r="B1" s="1662"/>
      <c r="C1" s="1662"/>
      <c r="D1" s="1662"/>
      <c r="E1" s="1662"/>
      <c r="F1" s="1662"/>
      <c r="G1" s="1662"/>
      <c r="H1" s="1032"/>
      <c r="I1" s="1032"/>
    </row>
    <row r="2" spans="1:10" ht="19.5" customHeight="1">
      <c r="A2" s="1663" t="s">
        <v>803</v>
      </c>
      <c r="B2" s="1663"/>
      <c r="C2" s="1663"/>
      <c r="D2" s="1663"/>
      <c r="E2" s="1663"/>
      <c r="F2" s="1663"/>
      <c r="G2" s="1663"/>
      <c r="H2" s="1663"/>
      <c r="I2" s="1663"/>
      <c r="J2" s="1034"/>
    </row>
    <row r="3" spans="1:9" ht="14.25" customHeight="1">
      <c r="A3" s="1664" t="s">
        <v>830</v>
      </c>
      <c r="B3" s="1664"/>
      <c r="C3" s="1664"/>
      <c r="D3" s="1664"/>
      <c r="E3" s="1664"/>
      <c r="F3" s="1664"/>
      <c r="G3" s="1664"/>
      <c r="H3" s="1664"/>
      <c r="I3" s="1664"/>
    </row>
    <row r="4" spans="1:9" ht="15.75" customHeight="1" thickBot="1">
      <c r="A4" s="1665" t="s">
        <v>793</v>
      </c>
      <c r="B4" s="1666"/>
      <c r="C4" s="1666"/>
      <c r="D4" s="1666"/>
      <c r="E4" s="1666"/>
      <c r="F4" s="1666"/>
      <c r="G4" s="1666"/>
      <c r="H4" s="1666"/>
      <c r="I4" s="1666"/>
    </row>
    <row r="5" spans="1:13" ht="24.75" customHeight="1" thickTop="1">
      <c r="A5" s="1667" t="s">
        <v>831</v>
      </c>
      <c r="B5" s="1669" t="s">
        <v>19</v>
      </c>
      <c r="C5" s="1669"/>
      <c r="D5" s="1670" t="s">
        <v>23</v>
      </c>
      <c r="E5" s="1669"/>
      <c r="F5" s="1671" t="s">
        <v>25</v>
      </c>
      <c r="G5" s="1672"/>
      <c r="H5" s="1035" t="s">
        <v>832</v>
      </c>
      <c r="I5" s="1036"/>
      <c r="J5" s="1037"/>
      <c r="K5" s="1037"/>
      <c r="L5" s="1037"/>
      <c r="M5" s="1037"/>
    </row>
    <row r="6" spans="1:13" ht="24.75" customHeight="1">
      <c r="A6" s="1668"/>
      <c r="B6" s="1038" t="s">
        <v>787</v>
      </c>
      <c r="C6" s="1039" t="s">
        <v>788</v>
      </c>
      <c r="D6" s="1039" t="s">
        <v>787</v>
      </c>
      <c r="E6" s="1038" t="s">
        <v>788</v>
      </c>
      <c r="F6" s="1040" t="s">
        <v>787</v>
      </c>
      <c r="G6" s="1041" t="s">
        <v>788</v>
      </c>
      <c r="H6" s="1042" t="s">
        <v>833</v>
      </c>
      <c r="I6" s="1042" t="s">
        <v>834</v>
      </c>
      <c r="J6" s="1037"/>
      <c r="K6" s="1037"/>
      <c r="L6" s="1037"/>
      <c r="M6" s="1037"/>
    </row>
    <row r="7" spans="1:16" ht="24.75" customHeight="1">
      <c r="A7" s="1043" t="s">
        <v>481</v>
      </c>
      <c r="B7" s="1044">
        <v>273.2</v>
      </c>
      <c r="C7" s="1044">
        <v>5.9</v>
      </c>
      <c r="D7" s="1044">
        <v>293.5</v>
      </c>
      <c r="E7" s="1044">
        <v>7.430453879941439</v>
      </c>
      <c r="F7" s="1045">
        <v>309.2</v>
      </c>
      <c r="G7" s="1046">
        <v>5.4</v>
      </c>
      <c r="H7" s="1037"/>
      <c r="I7" s="1037"/>
      <c r="J7" s="1037"/>
      <c r="L7" s="1037"/>
      <c r="M7" s="1037"/>
      <c r="N7" s="1037"/>
      <c r="O7" s="1037"/>
      <c r="P7" s="1037"/>
    </row>
    <row r="8" spans="1:16" ht="24.75" customHeight="1">
      <c r="A8" s="1043" t="s">
        <v>480</v>
      </c>
      <c r="B8" s="1044">
        <v>278.8</v>
      </c>
      <c r="C8" s="1044">
        <v>7.6</v>
      </c>
      <c r="D8" s="1044">
        <v>299.2</v>
      </c>
      <c r="E8" s="1044">
        <v>7.317073170731689</v>
      </c>
      <c r="F8" s="1045">
        <v>314.4739411999262</v>
      </c>
      <c r="G8" s="1046">
        <v>5.098063068704704</v>
      </c>
      <c r="H8" s="1037"/>
      <c r="I8" s="1037"/>
      <c r="J8" s="1037"/>
      <c r="L8" s="1037"/>
      <c r="M8" s="1037"/>
      <c r="N8" s="1037"/>
      <c r="O8" s="1037"/>
      <c r="P8" s="1037"/>
    </row>
    <row r="9" spans="1:16" ht="24.75" customHeight="1">
      <c r="A9" s="1043" t="s">
        <v>479</v>
      </c>
      <c r="B9" s="1044">
        <v>279.7</v>
      </c>
      <c r="C9" s="1044">
        <v>7.5</v>
      </c>
      <c r="D9" s="1044">
        <v>299.8</v>
      </c>
      <c r="E9" s="1044">
        <v>7.2</v>
      </c>
      <c r="F9" s="1045">
        <v>317.6285467867761</v>
      </c>
      <c r="G9" s="1046">
        <v>5.948689241718256</v>
      </c>
      <c r="H9" s="1037"/>
      <c r="I9" s="1037"/>
      <c r="J9" s="1037"/>
      <c r="K9" s="1037"/>
      <c r="L9" s="1037"/>
      <c r="M9" s="1037"/>
      <c r="N9" s="1037"/>
      <c r="O9" s="1037"/>
      <c r="P9" s="1037"/>
    </row>
    <row r="10" spans="1:16" ht="24.75" customHeight="1">
      <c r="A10" s="1043" t="s">
        <v>478</v>
      </c>
      <c r="B10" s="1044">
        <v>281.8</v>
      </c>
      <c r="C10" s="1044">
        <v>9</v>
      </c>
      <c r="D10" s="1044">
        <v>300.8</v>
      </c>
      <c r="E10" s="1044">
        <v>6.7</v>
      </c>
      <c r="F10" s="1045"/>
      <c r="G10" s="1046"/>
      <c r="H10" s="1037"/>
      <c r="I10" s="1037"/>
      <c r="J10" s="1037"/>
      <c r="K10" s="1037"/>
      <c r="L10" s="1037"/>
      <c r="M10" s="1037"/>
      <c r="N10" s="1037"/>
      <c r="O10" s="1037"/>
      <c r="P10" s="1037"/>
    </row>
    <row r="11" spans="1:16" ht="24.75" customHeight="1">
      <c r="A11" s="1043" t="s">
        <v>477</v>
      </c>
      <c r="B11" s="1044">
        <v>278.8</v>
      </c>
      <c r="C11" s="1044">
        <v>9.2</v>
      </c>
      <c r="D11" s="1044">
        <v>297.2</v>
      </c>
      <c r="E11" s="1044">
        <v>6.6</v>
      </c>
      <c r="F11" s="1045"/>
      <c r="G11" s="1046"/>
      <c r="H11" s="1037"/>
      <c r="I11" s="1037"/>
      <c r="J11" s="1037"/>
      <c r="K11" s="1037"/>
      <c r="L11" s="1037"/>
      <c r="M11" s="1037"/>
      <c r="N11" s="1037"/>
      <c r="O11" s="1037"/>
      <c r="P11" s="1037"/>
    </row>
    <row r="12" spans="1:16" ht="24.75" customHeight="1">
      <c r="A12" s="1043" t="s">
        <v>476</v>
      </c>
      <c r="B12" s="1044">
        <v>277.7</v>
      </c>
      <c r="C12" s="1044">
        <v>8.9</v>
      </c>
      <c r="D12" s="1044">
        <v>292.8</v>
      </c>
      <c r="E12" s="1044">
        <v>5.4</v>
      </c>
      <c r="F12" s="1045"/>
      <c r="G12" s="1046"/>
      <c r="H12" s="1037"/>
      <c r="I12" s="1037"/>
      <c r="J12" s="1037"/>
      <c r="K12" s="1037"/>
      <c r="L12" s="1037"/>
      <c r="M12" s="1037"/>
      <c r="N12" s="1037"/>
      <c r="O12" s="1037"/>
      <c r="P12" s="1037"/>
    </row>
    <row r="13" spans="1:16" ht="24.75" customHeight="1">
      <c r="A13" s="1043" t="s">
        <v>475</v>
      </c>
      <c r="B13" s="1044">
        <v>275.1</v>
      </c>
      <c r="C13" s="1044">
        <v>8.1</v>
      </c>
      <c r="D13" s="1044">
        <v>290.2</v>
      </c>
      <c r="E13" s="1044">
        <v>5.5</v>
      </c>
      <c r="F13" s="1045"/>
      <c r="G13" s="1046"/>
      <c r="H13" s="1037"/>
      <c r="I13" s="1037"/>
      <c r="J13" s="1037"/>
      <c r="K13" s="1037"/>
      <c r="L13" s="1037"/>
      <c r="M13" s="1037"/>
      <c r="N13" s="1037"/>
      <c r="O13" s="1037"/>
      <c r="P13" s="1037"/>
    </row>
    <row r="14" spans="1:16" ht="24.75" customHeight="1">
      <c r="A14" s="1043" t="s">
        <v>474</v>
      </c>
      <c r="B14" s="1044">
        <v>277.9</v>
      </c>
      <c r="C14" s="1044">
        <v>8.3</v>
      </c>
      <c r="D14" s="1044">
        <v>293.1</v>
      </c>
      <c r="E14" s="1044">
        <v>5.5</v>
      </c>
      <c r="F14" s="1045"/>
      <c r="G14" s="1046"/>
      <c r="H14" s="1037"/>
      <c r="I14" s="1037"/>
      <c r="J14" s="1037"/>
      <c r="K14" s="1037"/>
      <c r="L14" s="1037"/>
      <c r="M14" s="1037"/>
      <c r="N14" s="1037"/>
      <c r="O14" s="1037"/>
      <c r="P14" s="1037"/>
    </row>
    <row r="15" spans="1:16" ht="24.75" customHeight="1">
      <c r="A15" s="1043" t="s">
        <v>473</v>
      </c>
      <c r="B15" s="1044">
        <v>277.4</v>
      </c>
      <c r="C15" s="1044">
        <v>9</v>
      </c>
      <c r="D15" s="1044">
        <v>292</v>
      </c>
      <c r="E15" s="1044">
        <v>5.3</v>
      </c>
      <c r="F15" s="1045"/>
      <c r="G15" s="1046"/>
      <c r="K15" s="1037"/>
      <c r="L15" s="1037"/>
      <c r="M15" s="1037"/>
      <c r="N15" s="1037"/>
      <c r="O15" s="1037"/>
      <c r="P15" s="1037"/>
    </row>
    <row r="16" spans="1:16" ht="24.75" customHeight="1">
      <c r="A16" s="1043" t="s">
        <v>472</v>
      </c>
      <c r="B16" s="1044">
        <v>282.81431836721043</v>
      </c>
      <c r="C16" s="1044">
        <v>9.1</v>
      </c>
      <c r="D16" s="1044">
        <v>297.1</v>
      </c>
      <c r="E16" s="1044">
        <v>5.1</v>
      </c>
      <c r="F16" s="1045"/>
      <c r="G16" s="1046"/>
      <c r="K16" s="1037"/>
      <c r="L16" s="1037"/>
      <c r="M16" s="1037"/>
      <c r="N16" s="1037"/>
      <c r="O16" s="1037"/>
      <c r="P16" s="1037"/>
    </row>
    <row r="17" spans="1:16" ht="24.75" customHeight="1">
      <c r="A17" s="1043" t="s">
        <v>471</v>
      </c>
      <c r="B17" s="1044">
        <v>284.2</v>
      </c>
      <c r="C17" s="1044">
        <v>9.1</v>
      </c>
      <c r="D17" s="1044">
        <v>299.5</v>
      </c>
      <c r="E17" s="1044">
        <v>5.4</v>
      </c>
      <c r="F17" s="1045"/>
      <c r="G17" s="1046"/>
      <c r="K17" s="1037"/>
      <c r="L17" s="1037"/>
      <c r="M17" s="1037"/>
      <c r="N17" s="1037"/>
      <c r="O17" s="1037"/>
      <c r="P17" s="1037"/>
    </row>
    <row r="18" spans="1:16" ht="24.75" customHeight="1">
      <c r="A18" s="1043" t="s">
        <v>470</v>
      </c>
      <c r="B18" s="1044">
        <v>288.9</v>
      </c>
      <c r="C18" s="1044">
        <v>7.8</v>
      </c>
      <c r="D18" s="1044">
        <v>304.4</v>
      </c>
      <c r="E18" s="1044">
        <v>5.4</v>
      </c>
      <c r="F18" s="1045"/>
      <c r="G18" s="1046"/>
      <c r="K18" s="1037"/>
      <c r="L18" s="1037"/>
      <c r="M18" s="1037"/>
      <c r="N18" s="1037"/>
      <c r="O18" s="1037"/>
      <c r="P18" s="1037"/>
    </row>
    <row r="19" spans="1:7" ht="24.75" customHeight="1" thickBot="1">
      <c r="A19" s="1047" t="s">
        <v>789</v>
      </c>
      <c r="B19" s="1048">
        <v>279.7</v>
      </c>
      <c r="C19" s="1048">
        <v>8.3</v>
      </c>
      <c r="D19" s="1048">
        <v>296.6</v>
      </c>
      <c r="E19" s="1048">
        <v>6.1</v>
      </c>
      <c r="F19" s="1049"/>
      <c r="G19" s="1050"/>
    </row>
    <row r="20" spans="1:4" ht="19.5" customHeight="1" thickTop="1">
      <c r="A20" s="1051"/>
      <c r="D20" s="1037"/>
    </row>
    <row r="21" spans="1:7" ht="19.5" customHeight="1">
      <c r="A21" s="1051"/>
      <c r="G21" s="1034"/>
    </row>
    <row r="23" spans="1:2" ht="12.75">
      <c r="A23" s="1052"/>
      <c r="B23" s="1052"/>
    </row>
    <row r="24" spans="1:2" ht="12.75">
      <c r="A24" s="1053"/>
      <c r="B24" s="1052"/>
    </row>
    <row r="25" spans="1:2" ht="12.75">
      <c r="A25" s="1053"/>
      <c r="B25" s="1052"/>
    </row>
    <row r="26" spans="1:2" ht="12.75">
      <c r="A26" s="1053"/>
      <c r="B26" s="1052"/>
    </row>
    <row r="27" spans="1:2" ht="12.75">
      <c r="A27" s="1052"/>
      <c r="B27" s="1052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Q17" sqref="Q17"/>
    </sheetView>
  </sheetViews>
  <sheetFormatPr defaultColWidth="9.140625" defaultRowHeight="24.75" customHeight="1"/>
  <cols>
    <col min="1" max="1" width="6.28125" style="1017" customWidth="1"/>
    <col min="2" max="2" width="34.28125" style="961" bestFit="1" customWidth="1"/>
    <col min="3" max="3" width="7.140625" style="961" customWidth="1"/>
    <col min="4" max="4" width="8.57421875" style="961" customWidth="1"/>
    <col min="5" max="6" width="8.7109375" style="961" customWidth="1"/>
    <col min="7" max="7" width="8.7109375" style="961" bestFit="1" customWidth="1"/>
    <col min="8" max="8" width="8.7109375" style="961" customWidth="1"/>
    <col min="9" max="9" width="8.8515625" style="961" customWidth="1"/>
    <col min="10" max="13" width="7.140625" style="961" bestFit="1" customWidth="1"/>
    <col min="14" max="14" width="5.57421875" style="961" customWidth="1"/>
    <col min="15" max="16384" width="9.140625" style="961" customWidth="1"/>
  </cols>
  <sheetData>
    <row r="1" spans="1:13" ht="12.75">
      <c r="A1" s="1676" t="s">
        <v>278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</row>
    <row r="2" spans="1:13" ht="15.75">
      <c r="A2" s="1651" t="s">
        <v>41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</row>
    <row r="3" spans="1:13" ht="12.75">
      <c r="A3" s="1676" t="s">
        <v>835</v>
      </c>
      <c r="B3" s="1676"/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</row>
    <row r="4" spans="1:13" ht="12.75">
      <c r="A4" s="1676" t="s">
        <v>805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</row>
    <row r="5" spans="1:13" ht="13.5" thickBot="1">
      <c r="A5" s="1054"/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</row>
    <row r="6" spans="1:13" ht="13.5" thickTop="1">
      <c r="A6" s="1677" t="s">
        <v>836</v>
      </c>
      <c r="B6" s="1654" t="s">
        <v>837</v>
      </c>
      <c r="C6" s="1055" t="s">
        <v>838</v>
      </c>
      <c r="D6" s="962" t="s">
        <v>19</v>
      </c>
      <c r="E6" s="1656" t="s">
        <v>23</v>
      </c>
      <c r="F6" s="1657"/>
      <c r="G6" s="1658" t="s">
        <v>25</v>
      </c>
      <c r="H6" s="1658"/>
      <c r="I6" s="1657"/>
      <c r="J6" s="1659" t="s">
        <v>788</v>
      </c>
      <c r="K6" s="1660"/>
      <c r="L6" s="1660"/>
      <c r="M6" s="1661"/>
    </row>
    <row r="7" spans="1:13" ht="12.75">
      <c r="A7" s="1678"/>
      <c r="B7" s="1655"/>
      <c r="C7" s="973" t="s">
        <v>839</v>
      </c>
      <c r="D7" s="1056" t="s">
        <v>746</v>
      </c>
      <c r="E7" s="1056" t="s">
        <v>747</v>
      </c>
      <c r="F7" s="1056" t="s">
        <v>746</v>
      </c>
      <c r="G7" s="1056" t="s">
        <v>748</v>
      </c>
      <c r="H7" s="1056" t="s">
        <v>747</v>
      </c>
      <c r="I7" s="1056" t="s">
        <v>746</v>
      </c>
      <c r="J7" s="1673" t="s">
        <v>840</v>
      </c>
      <c r="K7" s="1673" t="s">
        <v>841</v>
      </c>
      <c r="L7" s="1673" t="s">
        <v>842</v>
      </c>
      <c r="M7" s="1674" t="s">
        <v>843</v>
      </c>
    </row>
    <row r="8" spans="1:13" ht="12.75">
      <c r="A8" s="1679"/>
      <c r="B8" s="969">
        <v>1</v>
      </c>
      <c r="C8" s="972">
        <v>2</v>
      </c>
      <c r="D8" s="969">
        <v>3</v>
      </c>
      <c r="E8" s="969">
        <v>4</v>
      </c>
      <c r="F8" s="969">
        <v>5</v>
      </c>
      <c r="G8" s="971">
        <v>6</v>
      </c>
      <c r="H8" s="1057">
        <v>7</v>
      </c>
      <c r="I8" s="1057">
        <v>8</v>
      </c>
      <c r="J8" s="1655"/>
      <c r="K8" s="1655"/>
      <c r="L8" s="1655"/>
      <c r="M8" s="1675"/>
    </row>
    <row r="9" spans="1:13" ht="24.75" customHeight="1">
      <c r="A9" s="1058"/>
      <c r="B9" s="1059" t="s">
        <v>755</v>
      </c>
      <c r="C9" s="1060">
        <v>100</v>
      </c>
      <c r="D9" s="1061">
        <v>305.3</v>
      </c>
      <c r="E9" s="1061">
        <v>333.9</v>
      </c>
      <c r="F9" s="1061">
        <v>334</v>
      </c>
      <c r="G9" s="1061">
        <v>354</v>
      </c>
      <c r="H9" s="1061">
        <v>355.2</v>
      </c>
      <c r="I9" s="1061">
        <v>360.9</v>
      </c>
      <c r="J9" s="1062">
        <v>9.400589584015734</v>
      </c>
      <c r="K9" s="1063">
        <v>0.029949086552875315</v>
      </c>
      <c r="L9" s="1063">
        <v>8.053892215568851</v>
      </c>
      <c r="M9" s="1064">
        <v>1.6047297297297405</v>
      </c>
    </row>
    <row r="10" spans="1:13" ht="24.75" customHeight="1">
      <c r="A10" s="1065">
        <v>1</v>
      </c>
      <c r="B10" s="1066" t="s">
        <v>844</v>
      </c>
      <c r="C10" s="1067">
        <v>26.97</v>
      </c>
      <c r="D10" s="1068">
        <v>236.8</v>
      </c>
      <c r="E10" s="1068">
        <v>254.5</v>
      </c>
      <c r="F10" s="1068">
        <v>254.7</v>
      </c>
      <c r="G10" s="1068">
        <v>256.7</v>
      </c>
      <c r="H10" s="1068">
        <v>256.7</v>
      </c>
      <c r="I10" s="1068">
        <v>256.7</v>
      </c>
      <c r="J10" s="1069">
        <v>7.5591216216216</v>
      </c>
      <c r="K10" s="1069">
        <v>0.07858546168957048</v>
      </c>
      <c r="L10" s="1069">
        <v>0.7852375343541382</v>
      </c>
      <c r="M10" s="1070">
        <v>0</v>
      </c>
    </row>
    <row r="11" spans="1:13" ht="24.75" customHeight="1">
      <c r="A11" s="1071"/>
      <c r="B11" s="1072" t="s">
        <v>845</v>
      </c>
      <c r="C11" s="1073">
        <v>9.8</v>
      </c>
      <c r="D11" s="1074">
        <v>217</v>
      </c>
      <c r="E11" s="1074">
        <v>234.1</v>
      </c>
      <c r="F11" s="1074">
        <v>234.2</v>
      </c>
      <c r="G11" s="1074">
        <v>236.5</v>
      </c>
      <c r="H11" s="1074">
        <v>236.5</v>
      </c>
      <c r="I11" s="1074">
        <v>236.5</v>
      </c>
      <c r="J11" s="1075">
        <v>7.926267281105993</v>
      </c>
      <c r="K11" s="1075">
        <v>0.04271678769755738</v>
      </c>
      <c r="L11" s="1075">
        <v>0.9820666097352841</v>
      </c>
      <c r="M11" s="1076">
        <v>0</v>
      </c>
    </row>
    <row r="12" spans="1:13" ht="27.75" customHeight="1">
      <c r="A12" s="1071"/>
      <c r="B12" s="1072" t="s">
        <v>846</v>
      </c>
      <c r="C12" s="1073">
        <v>17.17</v>
      </c>
      <c r="D12" s="1074">
        <v>248.2</v>
      </c>
      <c r="E12" s="1074">
        <v>266</v>
      </c>
      <c r="F12" s="1074">
        <v>266.3</v>
      </c>
      <c r="G12" s="1074">
        <v>268.2</v>
      </c>
      <c r="H12" s="1074">
        <v>268.2</v>
      </c>
      <c r="I12" s="1074">
        <v>268.2</v>
      </c>
      <c r="J12" s="1075">
        <v>7.292506043513299</v>
      </c>
      <c r="K12" s="1075">
        <v>0.11278195488722531</v>
      </c>
      <c r="L12" s="1075">
        <v>0.7134810364250797</v>
      </c>
      <c r="M12" s="1076">
        <v>0</v>
      </c>
    </row>
    <row r="13" spans="1:13" ht="18.75" customHeight="1">
      <c r="A13" s="1065">
        <v>1.1</v>
      </c>
      <c r="B13" s="1066" t="s">
        <v>847</v>
      </c>
      <c r="C13" s="1077">
        <v>2.82</v>
      </c>
      <c r="D13" s="1068">
        <v>310.6</v>
      </c>
      <c r="E13" s="1068">
        <v>340.7</v>
      </c>
      <c r="F13" s="1068">
        <v>340.7</v>
      </c>
      <c r="G13" s="1068">
        <v>340.7</v>
      </c>
      <c r="H13" s="1068">
        <v>340.7</v>
      </c>
      <c r="I13" s="1068">
        <v>340.7</v>
      </c>
      <c r="J13" s="1069">
        <v>9.690920798454599</v>
      </c>
      <c r="K13" s="1069">
        <v>0</v>
      </c>
      <c r="L13" s="1069">
        <v>0</v>
      </c>
      <c r="M13" s="1070">
        <v>0</v>
      </c>
    </row>
    <row r="14" spans="1:13" ht="24.75" customHeight="1">
      <c r="A14" s="1065"/>
      <c r="B14" s="1072" t="s">
        <v>845</v>
      </c>
      <c r="C14" s="1078">
        <v>0.31</v>
      </c>
      <c r="D14" s="1074">
        <v>262.2</v>
      </c>
      <c r="E14" s="1074">
        <v>281.4</v>
      </c>
      <c r="F14" s="1074">
        <v>281.4</v>
      </c>
      <c r="G14" s="1074">
        <v>281.4</v>
      </c>
      <c r="H14" s="1074">
        <v>281.4</v>
      </c>
      <c r="I14" s="1074">
        <v>281.4</v>
      </c>
      <c r="J14" s="1075">
        <v>7.322654462242568</v>
      </c>
      <c r="K14" s="1075">
        <v>0</v>
      </c>
      <c r="L14" s="1075">
        <v>0</v>
      </c>
      <c r="M14" s="1076">
        <v>0</v>
      </c>
    </row>
    <row r="15" spans="1:13" ht="24.75" customHeight="1">
      <c r="A15" s="1065"/>
      <c r="B15" s="1072" t="s">
        <v>846</v>
      </c>
      <c r="C15" s="1078">
        <v>2.51</v>
      </c>
      <c r="D15" s="1074">
        <v>316.5</v>
      </c>
      <c r="E15" s="1074">
        <v>347.9</v>
      </c>
      <c r="F15" s="1074">
        <v>347.9</v>
      </c>
      <c r="G15" s="1074">
        <v>347.9</v>
      </c>
      <c r="H15" s="1074">
        <v>347.9</v>
      </c>
      <c r="I15" s="1074">
        <v>347.9</v>
      </c>
      <c r="J15" s="1075">
        <v>9.921011058451796</v>
      </c>
      <c r="K15" s="1075">
        <v>0</v>
      </c>
      <c r="L15" s="1075">
        <v>0</v>
      </c>
      <c r="M15" s="1076">
        <v>0</v>
      </c>
    </row>
    <row r="16" spans="1:13" ht="24.75" customHeight="1">
      <c r="A16" s="1065">
        <v>1.2</v>
      </c>
      <c r="B16" s="1066" t="s">
        <v>848</v>
      </c>
      <c r="C16" s="1077">
        <v>1.14</v>
      </c>
      <c r="D16" s="1068">
        <v>268</v>
      </c>
      <c r="E16" s="1068">
        <v>283</v>
      </c>
      <c r="F16" s="1068">
        <v>288.1</v>
      </c>
      <c r="G16" s="1068">
        <v>290.1</v>
      </c>
      <c r="H16" s="1068">
        <v>290.1</v>
      </c>
      <c r="I16" s="1068">
        <v>290.1</v>
      </c>
      <c r="J16" s="1069">
        <v>7.500000000000014</v>
      </c>
      <c r="K16" s="1069">
        <v>1.8021201413427548</v>
      </c>
      <c r="L16" s="1069">
        <v>0.6942034015966669</v>
      </c>
      <c r="M16" s="1070">
        <v>0</v>
      </c>
    </row>
    <row r="17" spans="1:13" ht="24.75" customHeight="1">
      <c r="A17" s="1065"/>
      <c r="B17" s="1072" t="s">
        <v>845</v>
      </c>
      <c r="C17" s="1078">
        <v>0.19</v>
      </c>
      <c r="D17" s="1074">
        <v>216.8</v>
      </c>
      <c r="E17" s="1074">
        <v>228</v>
      </c>
      <c r="F17" s="1074">
        <v>231.4</v>
      </c>
      <c r="G17" s="1074">
        <v>233</v>
      </c>
      <c r="H17" s="1074">
        <v>233</v>
      </c>
      <c r="I17" s="1074">
        <v>233</v>
      </c>
      <c r="J17" s="1075">
        <v>6.73431734317343</v>
      </c>
      <c r="K17" s="1075">
        <v>1.4912280701754383</v>
      </c>
      <c r="L17" s="1075">
        <v>0.6914433880726136</v>
      </c>
      <c r="M17" s="1076">
        <v>0</v>
      </c>
    </row>
    <row r="18" spans="1:13" ht="24.75" customHeight="1">
      <c r="A18" s="1065"/>
      <c r="B18" s="1072" t="s">
        <v>846</v>
      </c>
      <c r="C18" s="1078">
        <v>0.95</v>
      </c>
      <c r="D18" s="1074">
        <v>278.2</v>
      </c>
      <c r="E18" s="1074">
        <v>294</v>
      </c>
      <c r="F18" s="1074">
        <v>299.4</v>
      </c>
      <c r="G18" s="1074">
        <v>301.6</v>
      </c>
      <c r="H18" s="1074">
        <v>301.6</v>
      </c>
      <c r="I18" s="1074">
        <v>301.6</v>
      </c>
      <c r="J18" s="1075">
        <v>7.620416966211366</v>
      </c>
      <c r="K18" s="1075">
        <v>1.8367346938775455</v>
      </c>
      <c r="L18" s="1075">
        <v>0.7348029392117752</v>
      </c>
      <c r="M18" s="1076">
        <v>0</v>
      </c>
    </row>
    <row r="19" spans="1:13" ht="24.75" customHeight="1">
      <c r="A19" s="1065">
        <v>1.3</v>
      </c>
      <c r="B19" s="1066" t="s">
        <v>849</v>
      </c>
      <c r="C19" s="1077">
        <v>0.55</v>
      </c>
      <c r="D19" s="1068">
        <v>429.1</v>
      </c>
      <c r="E19" s="1068">
        <v>447.5</v>
      </c>
      <c r="F19" s="1068">
        <v>447.5</v>
      </c>
      <c r="G19" s="1068">
        <v>457.7</v>
      </c>
      <c r="H19" s="1068">
        <v>457.7</v>
      </c>
      <c r="I19" s="1068">
        <v>457.7</v>
      </c>
      <c r="J19" s="1069">
        <v>4.2880447448147265</v>
      </c>
      <c r="K19" s="1069">
        <v>0</v>
      </c>
      <c r="L19" s="1069">
        <v>2.2793296089385535</v>
      </c>
      <c r="M19" s="1070">
        <v>0</v>
      </c>
    </row>
    <row r="20" spans="1:13" ht="24.75" customHeight="1">
      <c r="A20" s="1065"/>
      <c r="B20" s="1072" t="s">
        <v>845</v>
      </c>
      <c r="C20" s="1078">
        <v>0.1</v>
      </c>
      <c r="D20" s="1074">
        <v>331</v>
      </c>
      <c r="E20" s="1074">
        <v>341.8</v>
      </c>
      <c r="F20" s="1074">
        <v>341.8</v>
      </c>
      <c r="G20" s="1074">
        <v>352.3</v>
      </c>
      <c r="H20" s="1074">
        <v>352.3</v>
      </c>
      <c r="I20" s="1074">
        <v>352.3</v>
      </c>
      <c r="J20" s="1075">
        <v>3.262839879154072</v>
      </c>
      <c r="K20" s="1075">
        <v>0</v>
      </c>
      <c r="L20" s="1075">
        <v>3.0719719133996506</v>
      </c>
      <c r="M20" s="1076">
        <v>0</v>
      </c>
    </row>
    <row r="21" spans="1:13" ht="24.75" customHeight="1">
      <c r="A21" s="1065"/>
      <c r="B21" s="1072" t="s">
        <v>846</v>
      </c>
      <c r="C21" s="1078">
        <v>0.45</v>
      </c>
      <c r="D21" s="1074">
        <v>451.6</v>
      </c>
      <c r="E21" s="1074">
        <v>471.7</v>
      </c>
      <c r="F21" s="1074">
        <v>471.7</v>
      </c>
      <c r="G21" s="1074">
        <v>481.8</v>
      </c>
      <c r="H21" s="1074">
        <v>481.8</v>
      </c>
      <c r="I21" s="1074">
        <v>481.8</v>
      </c>
      <c r="J21" s="1075">
        <v>4.45084145261292</v>
      </c>
      <c r="K21" s="1075">
        <v>0</v>
      </c>
      <c r="L21" s="1075">
        <v>2.141191435234262</v>
      </c>
      <c r="M21" s="1076">
        <v>0</v>
      </c>
    </row>
    <row r="22" spans="1:13" ht="24.75" customHeight="1">
      <c r="A22" s="1065">
        <v>1.4</v>
      </c>
      <c r="B22" s="1066" t="s">
        <v>850</v>
      </c>
      <c r="C22" s="1077">
        <v>4.01</v>
      </c>
      <c r="D22" s="1068">
        <v>306.5</v>
      </c>
      <c r="E22" s="1068">
        <v>332.4</v>
      </c>
      <c r="F22" s="1068">
        <v>332.4</v>
      </c>
      <c r="G22" s="1068">
        <v>332.4</v>
      </c>
      <c r="H22" s="1068">
        <v>332.4</v>
      </c>
      <c r="I22" s="1068">
        <v>332.4</v>
      </c>
      <c r="J22" s="1069">
        <v>8.450244698205552</v>
      </c>
      <c r="K22" s="1069">
        <v>0</v>
      </c>
      <c r="L22" s="1069">
        <v>0</v>
      </c>
      <c r="M22" s="1070">
        <v>0</v>
      </c>
    </row>
    <row r="23" spans="1:13" ht="24.75" customHeight="1">
      <c r="A23" s="1065"/>
      <c r="B23" s="1072" t="s">
        <v>845</v>
      </c>
      <c r="C23" s="1078">
        <v>0.17</v>
      </c>
      <c r="D23" s="1074">
        <v>237.4</v>
      </c>
      <c r="E23" s="1074">
        <v>258.8</v>
      </c>
      <c r="F23" s="1074">
        <v>259.3</v>
      </c>
      <c r="G23" s="1074">
        <v>259.3</v>
      </c>
      <c r="H23" s="1074">
        <v>259.3</v>
      </c>
      <c r="I23" s="1074">
        <v>259.3</v>
      </c>
      <c r="J23" s="1075">
        <v>9.224936815501266</v>
      </c>
      <c r="K23" s="1075">
        <v>0.19319938176198548</v>
      </c>
      <c r="L23" s="1075">
        <v>0</v>
      </c>
      <c r="M23" s="1076">
        <v>0</v>
      </c>
    </row>
    <row r="24" spans="1:13" ht="24.75" customHeight="1">
      <c r="A24" s="1065"/>
      <c r="B24" s="1072" t="s">
        <v>846</v>
      </c>
      <c r="C24" s="1078">
        <v>3.84</v>
      </c>
      <c r="D24" s="1074">
        <v>309.6</v>
      </c>
      <c r="E24" s="1074">
        <v>335.7</v>
      </c>
      <c r="F24" s="1074">
        <v>335.7</v>
      </c>
      <c r="G24" s="1074">
        <v>335.7</v>
      </c>
      <c r="H24" s="1074">
        <v>335.7</v>
      </c>
      <c r="I24" s="1074">
        <v>335.7</v>
      </c>
      <c r="J24" s="1075">
        <v>8.430232558139522</v>
      </c>
      <c r="K24" s="1075">
        <v>0</v>
      </c>
      <c r="L24" s="1075">
        <v>0</v>
      </c>
      <c r="M24" s="1076">
        <v>0</v>
      </c>
    </row>
    <row r="25" spans="1:13" s="1017" customFormat="1" ht="24.75" customHeight="1">
      <c r="A25" s="1065">
        <v>1.5</v>
      </c>
      <c r="B25" s="1066" t="s">
        <v>778</v>
      </c>
      <c r="C25" s="1077">
        <v>10.55</v>
      </c>
      <c r="D25" s="1068">
        <v>271.2</v>
      </c>
      <c r="E25" s="1068">
        <v>295.8</v>
      </c>
      <c r="F25" s="1068">
        <v>295.8</v>
      </c>
      <c r="G25" s="1068">
        <v>300.2</v>
      </c>
      <c r="H25" s="1068">
        <v>300.2</v>
      </c>
      <c r="I25" s="1068">
        <v>300.2</v>
      </c>
      <c r="J25" s="1069">
        <v>9.070796460177007</v>
      </c>
      <c r="K25" s="1069">
        <v>0</v>
      </c>
      <c r="L25" s="1069">
        <v>1.4874915483434705</v>
      </c>
      <c r="M25" s="1070">
        <v>0</v>
      </c>
    </row>
    <row r="26" spans="1:13" ht="24.75" customHeight="1">
      <c r="A26" s="1065"/>
      <c r="B26" s="1072" t="s">
        <v>845</v>
      </c>
      <c r="C26" s="1078">
        <v>6.8</v>
      </c>
      <c r="D26" s="1074">
        <v>246.1</v>
      </c>
      <c r="E26" s="1074">
        <v>268.9</v>
      </c>
      <c r="F26" s="1074">
        <v>268.9</v>
      </c>
      <c r="G26" s="1074">
        <v>272.1</v>
      </c>
      <c r="H26" s="1074">
        <v>272.1</v>
      </c>
      <c r="I26" s="1074">
        <v>272.1</v>
      </c>
      <c r="J26" s="1075">
        <v>9.26452661519707</v>
      </c>
      <c r="K26" s="1075">
        <v>0</v>
      </c>
      <c r="L26" s="1075">
        <v>1.1900334696913575</v>
      </c>
      <c r="M26" s="1076">
        <v>0</v>
      </c>
    </row>
    <row r="27" spans="1:15" ht="24.75" customHeight="1">
      <c r="A27" s="1065"/>
      <c r="B27" s="1072" t="s">
        <v>846</v>
      </c>
      <c r="C27" s="1078">
        <v>3.75</v>
      </c>
      <c r="D27" s="1074">
        <v>316.9</v>
      </c>
      <c r="E27" s="1074">
        <v>344.6</v>
      </c>
      <c r="F27" s="1074">
        <v>344.6</v>
      </c>
      <c r="G27" s="1074">
        <v>351.2</v>
      </c>
      <c r="H27" s="1074">
        <v>351.2</v>
      </c>
      <c r="I27" s="1074">
        <v>351.2</v>
      </c>
      <c r="J27" s="1075">
        <v>8.74092773745663</v>
      </c>
      <c r="K27" s="1075">
        <v>0</v>
      </c>
      <c r="L27" s="1075">
        <v>1.9152640742890128</v>
      </c>
      <c r="M27" s="1076">
        <v>0</v>
      </c>
      <c r="O27" s="1079"/>
    </row>
    <row r="28" spans="1:13" s="1017" customFormat="1" ht="24.75" customHeight="1">
      <c r="A28" s="1065">
        <v>1.6</v>
      </c>
      <c r="B28" s="1066" t="s">
        <v>851</v>
      </c>
      <c r="C28" s="1077">
        <v>7.9</v>
      </c>
      <c r="D28" s="1068">
        <v>111.3</v>
      </c>
      <c r="E28" s="1068">
        <v>111.3</v>
      </c>
      <c r="F28" s="1068">
        <v>111.3</v>
      </c>
      <c r="G28" s="1068">
        <v>111.3</v>
      </c>
      <c r="H28" s="1068">
        <v>111.3</v>
      </c>
      <c r="I28" s="1068">
        <v>111.3</v>
      </c>
      <c r="J28" s="1069">
        <v>0</v>
      </c>
      <c r="K28" s="1069">
        <v>0</v>
      </c>
      <c r="L28" s="1069">
        <v>0</v>
      </c>
      <c r="M28" s="1070">
        <v>0</v>
      </c>
    </row>
    <row r="29" spans="1:13" ht="24.75" customHeight="1">
      <c r="A29" s="1065"/>
      <c r="B29" s="1072" t="s">
        <v>845</v>
      </c>
      <c r="C29" s="1078">
        <v>2.24</v>
      </c>
      <c r="D29" s="1074">
        <v>115.3</v>
      </c>
      <c r="E29" s="1074">
        <v>115.3</v>
      </c>
      <c r="F29" s="1074">
        <v>115.3</v>
      </c>
      <c r="G29" s="1074">
        <v>115.3</v>
      </c>
      <c r="H29" s="1074">
        <v>115.3</v>
      </c>
      <c r="I29" s="1074">
        <v>115.3</v>
      </c>
      <c r="J29" s="1075">
        <v>0</v>
      </c>
      <c r="K29" s="1075">
        <v>0</v>
      </c>
      <c r="L29" s="1075">
        <v>0</v>
      </c>
      <c r="M29" s="1076">
        <v>0</v>
      </c>
    </row>
    <row r="30" spans="1:13" ht="24.75" customHeight="1">
      <c r="A30" s="1065"/>
      <c r="B30" s="1072" t="s">
        <v>846</v>
      </c>
      <c r="C30" s="1078">
        <v>5.66</v>
      </c>
      <c r="D30" s="1074">
        <v>109.7</v>
      </c>
      <c r="E30" s="1074">
        <v>109.7</v>
      </c>
      <c r="F30" s="1074">
        <v>109.7</v>
      </c>
      <c r="G30" s="1074">
        <v>109.7</v>
      </c>
      <c r="H30" s="1074">
        <v>109.7</v>
      </c>
      <c r="I30" s="1074">
        <v>109.7</v>
      </c>
      <c r="J30" s="1075">
        <v>0</v>
      </c>
      <c r="K30" s="1075">
        <v>0</v>
      </c>
      <c r="L30" s="1075">
        <v>0</v>
      </c>
      <c r="M30" s="1076">
        <v>0</v>
      </c>
    </row>
    <row r="31" spans="1:13" s="1017" customFormat="1" ht="18.75" customHeight="1">
      <c r="A31" s="1065">
        <v>2</v>
      </c>
      <c r="B31" s="1066" t="s">
        <v>852</v>
      </c>
      <c r="C31" s="1077">
        <v>73.03</v>
      </c>
      <c r="D31" s="1068">
        <v>330.6</v>
      </c>
      <c r="E31" s="1068">
        <v>363.2</v>
      </c>
      <c r="F31" s="1068">
        <v>363.2</v>
      </c>
      <c r="G31" s="1068">
        <v>390</v>
      </c>
      <c r="H31" s="1068">
        <v>391.6</v>
      </c>
      <c r="I31" s="1068">
        <v>399.4</v>
      </c>
      <c r="J31" s="1080">
        <v>9.860859044162112</v>
      </c>
      <c r="K31" s="1080">
        <v>0</v>
      </c>
      <c r="L31" s="1080">
        <v>9.966960352422902</v>
      </c>
      <c r="M31" s="1081">
        <v>1.9918283963227736</v>
      </c>
    </row>
    <row r="32" spans="1:13" ht="18" customHeight="1">
      <c r="A32" s="1065">
        <v>2.1</v>
      </c>
      <c r="B32" s="1066" t="s">
        <v>853</v>
      </c>
      <c r="C32" s="1077">
        <v>39.49</v>
      </c>
      <c r="D32" s="1068">
        <v>381.6</v>
      </c>
      <c r="E32" s="1068">
        <v>402.8</v>
      </c>
      <c r="F32" s="1068">
        <v>402.8</v>
      </c>
      <c r="G32" s="1068">
        <v>446.1</v>
      </c>
      <c r="H32" s="1068">
        <v>448.9</v>
      </c>
      <c r="I32" s="1068">
        <v>456.1</v>
      </c>
      <c r="J32" s="1069">
        <v>5.555555555555557</v>
      </c>
      <c r="K32" s="1069">
        <v>0</v>
      </c>
      <c r="L32" s="1069">
        <v>13.232373386295933</v>
      </c>
      <c r="M32" s="1082">
        <v>1.6039206950323006</v>
      </c>
    </row>
    <row r="33" spans="1:13" ht="24.75" customHeight="1">
      <c r="A33" s="1065"/>
      <c r="B33" s="1072" t="s">
        <v>854</v>
      </c>
      <c r="C33" s="1073">
        <v>20.49</v>
      </c>
      <c r="D33" s="1074">
        <v>368.9</v>
      </c>
      <c r="E33" s="1074">
        <v>387.4</v>
      </c>
      <c r="F33" s="1074">
        <v>387.4</v>
      </c>
      <c r="G33" s="1074">
        <v>445.1</v>
      </c>
      <c r="H33" s="1074">
        <v>445.1</v>
      </c>
      <c r="I33" s="1074">
        <v>449.4</v>
      </c>
      <c r="J33" s="1075">
        <v>5.014909189482239</v>
      </c>
      <c r="K33" s="1075">
        <v>0</v>
      </c>
      <c r="L33" s="1075">
        <v>16.00413009808983</v>
      </c>
      <c r="M33" s="1076">
        <v>0.9660750393170048</v>
      </c>
    </row>
    <row r="34" spans="1:13" ht="24.75" customHeight="1">
      <c r="A34" s="1065"/>
      <c r="B34" s="1072" t="s">
        <v>855</v>
      </c>
      <c r="C34" s="1073">
        <v>19</v>
      </c>
      <c r="D34" s="1074">
        <v>395.3</v>
      </c>
      <c r="E34" s="1074">
        <v>419.5</v>
      </c>
      <c r="F34" s="1074">
        <v>419.5</v>
      </c>
      <c r="G34" s="1074">
        <v>447.2</v>
      </c>
      <c r="H34" s="1074">
        <v>453</v>
      </c>
      <c r="I34" s="1074">
        <v>463.4</v>
      </c>
      <c r="J34" s="1075">
        <v>6.121932709334672</v>
      </c>
      <c r="K34" s="1075">
        <v>0</v>
      </c>
      <c r="L34" s="1075">
        <v>10.464839094159714</v>
      </c>
      <c r="M34" s="1076">
        <v>2.2958057395143356</v>
      </c>
    </row>
    <row r="35" spans="1:13" ht="24.75" customHeight="1">
      <c r="A35" s="1065">
        <v>2.2</v>
      </c>
      <c r="B35" s="1066" t="s">
        <v>856</v>
      </c>
      <c r="C35" s="1077">
        <v>25.25</v>
      </c>
      <c r="D35" s="1068">
        <v>269.7</v>
      </c>
      <c r="E35" s="1068">
        <v>316.3</v>
      </c>
      <c r="F35" s="1068">
        <v>316.3</v>
      </c>
      <c r="G35" s="1068">
        <v>321.4</v>
      </c>
      <c r="H35" s="1068">
        <v>321.4</v>
      </c>
      <c r="I35" s="1068">
        <v>327.4</v>
      </c>
      <c r="J35" s="1069">
        <v>17.27845754542085</v>
      </c>
      <c r="K35" s="1069">
        <v>0</v>
      </c>
      <c r="L35" s="1069">
        <v>3.509326588681617</v>
      </c>
      <c r="M35" s="1070">
        <v>1.8668326073428858</v>
      </c>
    </row>
    <row r="36" spans="1:13" ht="24.75" customHeight="1">
      <c r="A36" s="1065"/>
      <c r="B36" s="1072" t="s">
        <v>857</v>
      </c>
      <c r="C36" s="1073">
        <v>6.31</v>
      </c>
      <c r="D36" s="1074">
        <v>249.2</v>
      </c>
      <c r="E36" s="1074">
        <v>298.1</v>
      </c>
      <c r="F36" s="1074">
        <v>298.1</v>
      </c>
      <c r="G36" s="1074">
        <v>306.8</v>
      </c>
      <c r="H36" s="1074">
        <v>306.8</v>
      </c>
      <c r="I36" s="1074">
        <v>319.4</v>
      </c>
      <c r="J36" s="1075">
        <v>19.62279293739971</v>
      </c>
      <c r="K36" s="1075">
        <v>0</v>
      </c>
      <c r="L36" s="1075">
        <v>7.1452532707145195</v>
      </c>
      <c r="M36" s="1076">
        <v>4.106910039113416</v>
      </c>
    </row>
    <row r="37" spans="1:13" ht="24.75" customHeight="1">
      <c r="A37" s="1065"/>
      <c r="B37" s="1072" t="s">
        <v>858</v>
      </c>
      <c r="C37" s="1073">
        <v>6.31</v>
      </c>
      <c r="D37" s="1074">
        <v>266.6</v>
      </c>
      <c r="E37" s="1074">
        <v>313.9</v>
      </c>
      <c r="F37" s="1074">
        <v>313.9</v>
      </c>
      <c r="G37" s="1074">
        <v>318.1</v>
      </c>
      <c r="H37" s="1074">
        <v>318.1</v>
      </c>
      <c r="I37" s="1074">
        <v>326.5</v>
      </c>
      <c r="J37" s="1075">
        <v>17.741935483870947</v>
      </c>
      <c r="K37" s="1075">
        <v>0</v>
      </c>
      <c r="L37" s="1075">
        <v>4.014017202930887</v>
      </c>
      <c r="M37" s="1076">
        <v>2.64067903175102</v>
      </c>
    </row>
    <row r="38" spans="1:13" ht="24.75" customHeight="1">
      <c r="A38" s="1065"/>
      <c r="B38" s="1072" t="s">
        <v>859</v>
      </c>
      <c r="C38" s="1073">
        <v>6.31</v>
      </c>
      <c r="D38" s="1074">
        <v>266.5</v>
      </c>
      <c r="E38" s="1074">
        <v>315.7</v>
      </c>
      <c r="F38" s="1074">
        <v>315.7</v>
      </c>
      <c r="G38" s="1074">
        <v>319</v>
      </c>
      <c r="H38" s="1074">
        <v>319</v>
      </c>
      <c r="I38" s="1074">
        <v>322.1</v>
      </c>
      <c r="J38" s="1075">
        <v>18.461538461538467</v>
      </c>
      <c r="K38" s="1075">
        <v>0</v>
      </c>
      <c r="L38" s="1075">
        <v>2.0272410516313073</v>
      </c>
      <c r="M38" s="1076">
        <v>0.9717868338558162</v>
      </c>
    </row>
    <row r="39" spans="1:13" ht="24.75" customHeight="1">
      <c r="A39" s="1065"/>
      <c r="B39" s="1072" t="s">
        <v>860</v>
      </c>
      <c r="C39" s="1073">
        <v>6.32</v>
      </c>
      <c r="D39" s="1074">
        <v>296.4</v>
      </c>
      <c r="E39" s="1074">
        <v>337.6</v>
      </c>
      <c r="F39" s="1074">
        <v>337.6</v>
      </c>
      <c r="G39" s="1074">
        <v>341.7</v>
      </c>
      <c r="H39" s="1074">
        <v>341.7</v>
      </c>
      <c r="I39" s="1074">
        <v>341.7</v>
      </c>
      <c r="J39" s="1075">
        <v>13.900134952766535</v>
      </c>
      <c r="K39" s="1075">
        <v>0</v>
      </c>
      <c r="L39" s="1075">
        <v>1.2144549763033012</v>
      </c>
      <c r="M39" s="1076">
        <v>0</v>
      </c>
    </row>
    <row r="40" spans="1:13" ht="24.75" customHeight="1">
      <c r="A40" s="1065">
        <v>2.3</v>
      </c>
      <c r="B40" s="1066" t="s">
        <v>861</v>
      </c>
      <c r="C40" s="1077">
        <v>8.29</v>
      </c>
      <c r="D40" s="1068">
        <v>273.5</v>
      </c>
      <c r="E40" s="1068">
        <v>317.5</v>
      </c>
      <c r="F40" s="1068">
        <v>317.5</v>
      </c>
      <c r="G40" s="1068">
        <v>331.2</v>
      </c>
      <c r="H40" s="1068">
        <v>332.2</v>
      </c>
      <c r="I40" s="1068">
        <v>348.5</v>
      </c>
      <c r="J40" s="1069">
        <v>16.087751371115175</v>
      </c>
      <c r="K40" s="1069">
        <v>0</v>
      </c>
      <c r="L40" s="1069">
        <v>9.763779527559052</v>
      </c>
      <c r="M40" s="1082">
        <v>4.906682721252253</v>
      </c>
    </row>
    <row r="41" spans="1:13" s="1017" customFormat="1" ht="24.75" customHeight="1">
      <c r="A41" s="1083"/>
      <c r="B41" s="1066" t="s">
        <v>862</v>
      </c>
      <c r="C41" s="1077">
        <v>2.76</v>
      </c>
      <c r="D41" s="1068">
        <v>251.5</v>
      </c>
      <c r="E41" s="1068">
        <v>296.5</v>
      </c>
      <c r="F41" s="1068">
        <v>296.5</v>
      </c>
      <c r="G41" s="1068">
        <v>307.4</v>
      </c>
      <c r="H41" s="1068">
        <v>307.4</v>
      </c>
      <c r="I41" s="1068">
        <v>322.5</v>
      </c>
      <c r="J41" s="1069">
        <v>17.892644135188874</v>
      </c>
      <c r="K41" s="1069">
        <v>0</v>
      </c>
      <c r="L41" s="1069">
        <v>8.768971332209105</v>
      </c>
      <c r="M41" s="1070">
        <v>4.912166558230325</v>
      </c>
    </row>
    <row r="42" spans="1:13" ht="24.75" customHeight="1">
      <c r="A42" s="1083"/>
      <c r="B42" s="1072" t="s">
        <v>858</v>
      </c>
      <c r="C42" s="1073">
        <v>1.38</v>
      </c>
      <c r="D42" s="1074">
        <v>244.1</v>
      </c>
      <c r="E42" s="1074">
        <v>286.2</v>
      </c>
      <c r="F42" s="1074">
        <v>286.2</v>
      </c>
      <c r="G42" s="1074">
        <v>299.2</v>
      </c>
      <c r="H42" s="1074">
        <v>299.2</v>
      </c>
      <c r="I42" s="1074">
        <v>307.7</v>
      </c>
      <c r="J42" s="1075">
        <v>17.247029905776316</v>
      </c>
      <c r="K42" s="1075">
        <v>0</v>
      </c>
      <c r="L42" s="1075">
        <v>7.512229210342426</v>
      </c>
      <c r="M42" s="1076">
        <v>2.8409090909090793</v>
      </c>
    </row>
    <row r="43" spans="1:13" ht="24.75" customHeight="1">
      <c r="A43" s="1084"/>
      <c r="B43" s="1072" t="s">
        <v>860</v>
      </c>
      <c r="C43" s="1073">
        <v>1.38</v>
      </c>
      <c r="D43" s="1074">
        <v>258.8</v>
      </c>
      <c r="E43" s="1074">
        <v>306.9</v>
      </c>
      <c r="F43" s="1074">
        <v>306.9</v>
      </c>
      <c r="G43" s="1074">
        <v>315.6</v>
      </c>
      <c r="H43" s="1074">
        <v>315.6</v>
      </c>
      <c r="I43" s="1074">
        <v>337.3</v>
      </c>
      <c r="J43" s="1075">
        <v>18.5857805255023</v>
      </c>
      <c r="K43" s="1075">
        <v>0</v>
      </c>
      <c r="L43" s="1075">
        <v>9.905506679700252</v>
      </c>
      <c r="M43" s="1076">
        <v>6.875792141951848</v>
      </c>
    </row>
    <row r="44" spans="1:13" ht="24.75" customHeight="1">
      <c r="A44" s="1083"/>
      <c r="B44" s="1066" t="s">
        <v>863</v>
      </c>
      <c r="C44" s="1077">
        <v>2.76</v>
      </c>
      <c r="D44" s="1068">
        <v>245.5</v>
      </c>
      <c r="E44" s="1068">
        <v>280.2</v>
      </c>
      <c r="F44" s="1068">
        <v>280.2</v>
      </c>
      <c r="G44" s="1068">
        <v>290.7</v>
      </c>
      <c r="H44" s="1068">
        <v>293.6</v>
      </c>
      <c r="I44" s="1068">
        <v>305.9</v>
      </c>
      <c r="J44" s="1069">
        <v>14.134419551934812</v>
      </c>
      <c r="K44" s="1069">
        <v>0</v>
      </c>
      <c r="L44" s="1069">
        <v>9.172019985724475</v>
      </c>
      <c r="M44" s="1070">
        <v>4.189373297002703</v>
      </c>
    </row>
    <row r="45" spans="1:13" ht="24.75" customHeight="1">
      <c r="A45" s="1083"/>
      <c r="B45" s="1072" t="s">
        <v>858</v>
      </c>
      <c r="C45" s="1073">
        <v>1.38</v>
      </c>
      <c r="D45" s="1074">
        <v>237.1</v>
      </c>
      <c r="E45" s="1074">
        <v>272.4</v>
      </c>
      <c r="F45" s="1074">
        <v>272.4</v>
      </c>
      <c r="G45" s="1074">
        <v>283.7</v>
      </c>
      <c r="H45" s="1074">
        <v>287.8</v>
      </c>
      <c r="I45" s="1074">
        <v>296.4</v>
      </c>
      <c r="J45" s="1075">
        <v>14.888232813159007</v>
      </c>
      <c r="K45" s="1075">
        <v>0</v>
      </c>
      <c r="L45" s="1075">
        <v>8.810572687224678</v>
      </c>
      <c r="M45" s="1076">
        <v>2.9881862404447475</v>
      </c>
    </row>
    <row r="46" spans="1:13" ht="24.75" customHeight="1">
      <c r="A46" s="1083"/>
      <c r="B46" s="1072" t="s">
        <v>860</v>
      </c>
      <c r="C46" s="1073">
        <v>1.38</v>
      </c>
      <c r="D46" s="1074">
        <v>253.9</v>
      </c>
      <c r="E46" s="1074">
        <v>288</v>
      </c>
      <c r="F46" s="1074">
        <v>288</v>
      </c>
      <c r="G46" s="1074">
        <v>297.7</v>
      </c>
      <c r="H46" s="1074">
        <v>299.4</v>
      </c>
      <c r="I46" s="1074">
        <v>315.4</v>
      </c>
      <c r="J46" s="1075">
        <v>13.430484442693967</v>
      </c>
      <c r="K46" s="1075">
        <v>0</v>
      </c>
      <c r="L46" s="1075">
        <v>9.513888888888886</v>
      </c>
      <c r="M46" s="1076">
        <v>5.344021376085493</v>
      </c>
    </row>
    <row r="47" spans="1:13" ht="24.75" customHeight="1">
      <c r="A47" s="1083"/>
      <c r="B47" s="1066" t="s">
        <v>864</v>
      </c>
      <c r="C47" s="1077">
        <v>2.77</v>
      </c>
      <c r="D47" s="1068">
        <v>323.4</v>
      </c>
      <c r="E47" s="1068">
        <v>375.8</v>
      </c>
      <c r="F47" s="1068">
        <v>375.8</v>
      </c>
      <c r="G47" s="1068">
        <v>395.4</v>
      </c>
      <c r="H47" s="1068">
        <v>395.4</v>
      </c>
      <c r="I47" s="1068">
        <v>417</v>
      </c>
      <c r="J47" s="1069">
        <v>16.20284477427336</v>
      </c>
      <c r="K47" s="1069">
        <v>0</v>
      </c>
      <c r="L47" s="1069">
        <v>10.963278339542313</v>
      </c>
      <c r="M47" s="1070">
        <v>5.462822458270125</v>
      </c>
    </row>
    <row r="48" spans="1:13" ht="24.75" customHeight="1">
      <c r="A48" s="1083"/>
      <c r="B48" s="1072" t="s">
        <v>854</v>
      </c>
      <c r="C48" s="1073">
        <v>1.38</v>
      </c>
      <c r="D48" s="1074">
        <v>330.7</v>
      </c>
      <c r="E48" s="1074">
        <v>384</v>
      </c>
      <c r="F48" s="1074">
        <v>384</v>
      </c>
      <c r="G48" s="1074">
        <v>405.4</v>
      </c>
      <c r="H48" s="1074">
        <v>405.4</v>
      </c>
      <c r="I48" s="1074">
        <v>422.6</v>
      </c>
      <c r="J48" s="1075">
        <v>16.117326882370733</v>
      </c>
      <c r="K48" s="1075">
        <v>0</v>
      </c>
      <c r="L48" s="1075">
        <v>10.052083333333343</v>
      </c>
      <c r="M48" s="1076">
        <v>4.242723236309828</v>
      </c>
    </row>
    <row r="49" spans="1:13" ht="24.75" customHeight="1" thickBot="1">
      <c r="A49" s="1085"/>
      <c r="B49" s="1086" t="s">
        <v>855</v>
      </c>
      <c r="C49" s="1087">
        <v>1.39</v>
      </c>
      <c r="D49" s="1088">
        <v>316.2</v>
      </c>
      <c r="E49" s="1088">
        <v>367.6</v>
      </c>
      <c r="F49" s="1088">
        <v>367.6</v>
      </c>
      <c r="G49" s="1088">
        <v>385.5</v>
      </c>
      <c r="H49" s="1088">
        <v>385.5</v>
      </c>
      <c r="I49" s="1088">
        <v>411.4</v>
      </c>
      <c r="J49" s="1089">
        <v>16.255534471853267</v>
      </c>
      <c r="K49" s="1089">
        <v>0</v>
      </c>
      <c r="L49" s="1089">
        <v>11.915125136017394</v>
      </c>
      <c r="M49" s="1090">
        <v>6.718547341115439</v>
      </c>
    </row>
    <row r="50" spans="4:13" ht="12" customHeight="1" thickTop="1"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</row>
    <row r="51" spans="4:13" ht="24.75" customHeight="1">
      <c r="D51" s="1091"/>
      <c r="E51" s="1091"/>
      <c r="F51" s="1091"/>
      <c r="G51" s="1091"/>
      <c r="H51" s="1091"/>
      <c r="I51" s="1091"/>
      <c r="J51" s="1091"/>
      <c r="K51" s="1091"/>
      <c r="L51" s="1091"/>
      <c r="M51" s="1091"/>
    </row>
    <row r="52" spans="4:13" ht="24.75" customHeight="1"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</row>
    <row r="53" spans="4:13" ht="24.75" customHeight="1">
      <c r="D53" s="1091"/>
      <c r="E53" s="1091"/>
      <c r="F53" s="1091"/>
      <c r="G53" s="1091"/>
      <c r="H53" s="1091"/>
      <c r="I53" s="1091"/>
      <c r="J53" s="1091"/>
      <c r="K53" s="1091"/>
      <c r="L53" s="1091"/>
      <c r="M53" s="1091"/>
    </row>
    <row r="54" spans="4:13" ht="24.75" customHeight="1">
      <c r="D54" s="1091"/>
      <c r="E54" s="1091"/>
      <c r="F54" s="1091"/>
      <c r="G54" s="1091"/>
      <c r="H54" s="1091"/>
      <c r="I54" s="1091"/>
      <c r="J54" s="1091"/>
      <c r="K54" s="1091"/>
      <c r="L54" s="1091"/>
      <c r="M54" s="1091"/>
    </row>
    <row r="55" spans="4:13" ht="24.75" customHeight="1">
      <c r="D55" s="1091"/>
      <c r="E55" s="1091"/>
      <c r="F55" s="1091"/>
      <c r="G55" s="1091"/>
      <c r="H55" s="1091"/>
      <c r="I55" s="1091"/>
      <c r="J55" s="1091"/>
      <c r="K55" s="1091"/>
      <c r="L55" s="1091"/>
      <c r="M55" s="1091"/>
    </row>
    <row r="56" spans="4:13" ht="24.75" customHeight="1">
      <c r="D56" s="1091"/>
      <c r="E56" s="1091"/>
      <c r="F56" s="1091"/>
      <c r="G56" s="1091"/>
      <c r="H56" s="1091"/>
      <c r="I56" s="1091"/>
      <c r="J56" s="1091"/>
      <c r="K56" s="1091"/>
      <c r="L56" s="1091"/>
      <c r="M56" s="1091"/>
    </row>
    <row r="57" spans="4:13" ht="24.75" customHeight="1">
      <c r="D57" s="1091"/>
      <c r="E57" s="1091"/>
      <c r="F57" s="1091"/>
      <c r="G57" s="1091"/>
      <c r="H57" s="1091"/>
      <c r="I57" s="1091"/>
      <c r="J57" s="1091"/>
      <c r="K57" s="1091"/>
      <c r="L57" s="1091"/>
      <c r="M57" s="1091"/>
    </row>
    <row r="58" spans="4:13" ht="24.75" customHeight="1">
      <c r="D58" s="1091"/>
      <c r="E58" s="1091"/>
      <c r="F58" s="1091"/>
      <c r="G58" s="1091"/>
      <c r="H58" s="1091"/>
      <c r="I58" s="1091"/>
      <c r="J58" s="1091"/>
      <c r="K58" s="1091"/>
      <c r="L58" s="1091"/>
      <c r="M58" s="1091"/>
    </row>
    <row r="59" spans="4:13" ht="24.75" customHeight="1">
      <c r="D59" s="1091"/>
      <c r="E59" s="1091"/>
      <c r="F59" s="1091"/>
      <c r="G59" s="1091"/>
      <c r="H59" s="1091"/>
      <c r="I59" s="1091"/>
      <c r="J59" s="1091"/>
      <c r="K59" s="1091"/>
      <c r="L59" s="1091"/>
      <c r="M59" s="1091"/>
    </row>
    <row r="60" spans="4:13" ht="24.75" customHeight="1"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</row>
    <row r="61" spans="4:13" ht="24.75" customHeight="1"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</row>
    <row r="62" spans="4:13" ht="24.75" customHeight="1"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</row>
    <row r="63" spans="4:13" ht="24.75" customHeight="1"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</row>
    <row r="64" spans="4:13" ht="24.75" customHeight="1"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</row>
    <row r="65" spans="4:13" ht="24.75" customHeight="1">
      <c r="D65" s="1091"/>
      <c r="E65" s="1091"/>
      <c r="F65" s="1091"/>
      <c r="G65" s="1091"/>
      <c r="H65" s="1091"/>
      <c r="I65" s="1091"/>
      <c r="J65" s="1091"/>
      <c r="K65" s="1091"/>
      <c r="L65" s="1091"/>
      <c r="M65" s="1091"/>
    </row>
    <row r="66" spans="4:13" ht="24.75" customHeight="1">
      <c r="D66" s="1091"/>
      <c r="E66" s="1091"/>
      <c r="F66" s="1091"/>
      <c r="G66" s="1091"/>
      <c r="H66" s="1091"/>
      <c r="I66" s="1091"/>
      <c r="J66" s="1091"/>
      <c r="K66" s="1091"/>
      <c r="L66" s="1091"/>
      <c r="M66" s="1091"/>
    </row>
    <row r="67" spans="4:13" ht="24.75" customHeight="1"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</row>
    <row r="68" spans="4:13" ht="24.75" customHeight="1">
      <c r="D68" s="1091"/>
      <c r="E68" s="1091"/>
      <c r="F68" s="1091"/>
      <c r="G68" s="1091"/>
      <c r="H68" s="1091"/>
      <c r="I68" s="1091"/>
      <c r="J68" s="1091"/>
      <c r="K68" s="1091"/>
      <c r="L68" s="1091"/>
      <c r="M68" s="1091"/>
    </row>
    <row r="69" spans="4:13" ht="24.75" customHeight="1">
      <c r="D69" s="1091"/>
      <c r="E69" s="1091"/>
      <c r="F69" s="1091"/>
      <c r="G69" s="1091"/>
      <c r="H69" s="1091"/>
      <c r="I69" s="1091"/>
      <c r="J69" s="1091"/>
      <c r="K69" s="1091"/>
      <c r="L69" s="1091"/>
      <c r="M69" s="1091"/>
    </row>
    <row r="70" spans="4:13" ht="24.75" customHeight="1"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</row>
    <row r="71" spans="4:13" ht="24.75" customHeight="1">
      <c r="D71" s="1091"/>
      <c r="E71" s="1091"/>
      <c r="F71" s="1091"/>
      <c r="G71" s="1091"/>
      <c r="H71" s="1091"/>
      <c r="I71" s="1091"/>
      <c r="J71" s="1091"/>
      <c r="K71" s="1091"/>
      <c r="L71" s="1091"/>
      <c r="M71" s="1091"/>
    </row>
    <row r="72" spans="4:13" ht="24.75" customHeight="1">
      <c r="D72" s="1091"/>
      <c r="E72" s="1091"/>
      <c r="F72" s="1091"/>
      <c r="G72" s="1091"/>
      <c r="H72" s="1091"/>
      <c r="I72" s="1091"/>
      <c r="J72" s="1091"/>
      <c r="K72" s="1091"/>
      <c r="L72" s="1091"/>
      <c r="M72" s="1091"/>
    </row>
    <row r="73" spans="4:13" ht="24.75" customHeight="1">
      <c r="D73" s="1091"/>
      <c r="E73" s="1091"/>
      <c r="F73" s="1091"/>
      <c r="G73" s="1091"/>
      <c r="H73" s="1091"/>
      <c r="I73" s="1091"/>
      <c r="J73" s="1091"/>
      <c r="K73" s="1091"/>
      <c r="L73" s="1091"/>
      <c r="M73" s="1091"/>
    </row>
    <row r="74" spans="4:13" ht="24.75" customHeight="1">
      <c r="D74" s="1091"/>
      <c r="E74" s="1091"/>
      <c r="F74" s="1091"/>
      <c r="G74" s="1091"/>
      <c r="H74" s="1091"/>
      <c r="I74" s="1091"/>
      <c r="J74" s="1091"/>
      <c r="K74" s="1091"/>
      <c r="L74" s="1091"/>
      <c r="M74" s="1091"/>
    </row>
    <row r="75" spans="4:13" ht="24.75" customHeight="1">
      <c r="D75" s="1091"/>
      <c r="E75" s="1091"/>
      <c r="F75" s="1091"/>
      <c r="G75" s="1091"/>
      <c r="H75" s="1091"/>
      <c r="I75" s="1091"/>
      <c r="J75" s="1091"/>
      <c r="K75" s="1091"/>
      <c r="L75" s="1091"/>
      <c r="M75" s="1091"/>
    </row>
    <row r="76" spans="4:13" ht="24.75" customHeight="1"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</row>
    <row r="77" spans="4:13" ht="24.75" customHeight="1">
      <c r="D77" s="1091"/>
      <c r="E77" s="1091"/>
      <c r="F77" s="1091"/>
      <c r="G77" s="1091"/>
      <c r="H77" s="1091"/>
      <c r="I77" s="1091"/>
      <c r="J77" s="1091"/>
      <c r="K77" s="1091"/>
      <c r="L77" s="1091"/>
      <c r="M77" s="1091"/>
    </row>
    <row r="78" spans="4:13" ht="24.75" customHeight="1">
      <c r="D78" s="1091"/>
      <c r="E78" s="1091"/>
      <c r="F78" s="1091"/>
      <c r="G78" s="1091"/>
      <c r="H78" s="1091"/>
      <c r="I78" s="1091"/>
      <c r="J78" s="1091"/>
      <c r="K78" s="1091"/>
      <c r="L78" s="1091"/>
      <c r="M78" s="1091"/>
    </row>
    <row r="79" spans="4:13" ht="24.75" customHeight="1">
      <c r="D79" s="1091"/>
      <c r="E79" s="1091"/>
      <c r="F79" s="1091"/>
      <c r="G79" s="1091"/>
      <c r="H79" s="1091"/>
      <c r="I79" s="1091"/>
      <c r="J79" s="1091"/>
      <c r="K79" s="1091"/>
      <c r="L79" s="1091"/>
      <c r="M79" s="1091"/>
    </row>
    <row r="80" spans="4:13" ht="24.75" customHeight="1">
      <c r="D80" s="1091"/>
      <c r="E80" s="1091"/>
      <c r="F80" s="1091"/>
      <c r="G80" s="1091"/>
      <c r="H80" s="1091"/>
      <c r="I80" s="1091"/>
      <c r="J80" s="1091"/>
      <c r="K80" s="1091"/>
      <c r="L80" s="1091"/>
      <c r="M80" s="1091"/>
    </row>
    <row r="81" spans="4:13" ht="24.75" customHeight="1">
      <c r="D81" s="1091"/>
      <c r="E81" s="1091"/>
      <c r="F81" s="1091"/>
      <c r="G81" s="1091"/>
      <c r="H81" s="1091"/>
      <c r="I81" s="1091"/>
      <c r="J81" s="1091"/>
      <c r="K81" s="1091"/>
      <c r="L81" s="1091"/>
      <c r="M81" s="1091"/>
    </row>
    <row r="82" spans="4:13" ht="24.75" customHeight="1">
      <c r="D82" s="1091"/>
      <c r="E82" s="1091"/>
      <c r="F82" s="1091"/>
      <c r="G82" s="1091"/>
      <c r="H82" s="1091"/>
      <c r="I82" s="1091"/>
      <c r="J82" s="1091"/>
      <c r="K82" s="1091"/>
      <c r="L82" s="1091"/>
      <c r="M82" s="1091"/>
    </row>
    <row r="83" spans="4:13" ht="24.75" customHeight="1">
      <c r="D83" s="1091"/>
      <c r="E83" s="1091"/>
      <c r="F83" s="1091"/>
      <c r="G83" s="1091"/>
      <c r="H83" s="1091"/>
      <c r="I83" s="1091"/>
      <c r="J83" s="1091"/>
      <c r="K83" s="1091"/>
      <c r="L83" s="1091"/>
      <c r="M83" s="1091"/>
    </row>
    <row r="84" spans="4:13" ht="24.75" customHeight="1">
      <c r="D84" s="1091"/>
      <c r="E84" s="1091"/>
      <c r="F84" s="1091"/>
      <c r="G84" s="1091"/>
      <c r="H84" s="1091"/>
      <c r="I84" s="1091"/>
      <c r="J84" s="1091"/>
      <c r="K84" s="1091"/>
      <c r="L84" s="1091"/>
      <c r="M84" s="1091"/>
    </row>
    <row r="85" spans="4:13" ht="24.75" customHeight="1">
      <c r="D85" s="1091"/>
      <c r="E85" s="1091"/>
      <c r="F85" s="1091"/>
      <c r="G85" s="1091"/>
      <c r="H85" s="1091"/>
      <c r="I85" s="1091"/>
      <c r="J85" s="1091"/>
      <c r="K85" s="1091"/>
      <c r="L85" s="1091"/>
      <c r="M85" s="1091"/>
    </row>
    <row r="86" spans="4:13" ht="24.75" customHeight="1">
      <c r="D86" s="1091"/>
      <c r="E86" s="1091"/>
      <c r="F86" s="1091"/>
      <c r="G86" s="1091"/>
      <c r="H86" s="1091"/>
      <c r="I86" s="1091"/>
      <c r="J86" s="1091"/>
      <c r="K86" s="1091"/>
      <c r="L86" s="1091"/>
      <c r="M86" s="1091"/>
    </row>
    <row r="87" spans="4:13" ht="24.75" customHeight="1">
      <c r="D87" s="1091"/>
      <c r="E87" s="1091"/>
      <c r="F87" s="1091"/>
      <c r="G87" s="1091"/>
      <c r="H87" s="1091"/>
      <c r="I87" s="1091"/>
      <c r="J87" s="1091"/>
      <c r="K87" s="1091"/>
      <c r="L87" s="1091"/>
      <c r="M87" s="1091"/>
    </row>
    <row r="88" spans="4:13" ht="24.75" customHeight="1"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</row>
    <row r="89" spans="4:13" ht="24.75" customHeight="1">
      <c r="D89" s="1091"/>
      <c r="E89" s="1091"/>
      <c r="F89" s="1091"/>
      <c r="G89" s="1091"/>
      <c r="H89" s="1091"/>
      <c r="I89" s="1091"/>
      <c r="J89" s="1091"/>
      <c r="K89" s="1091"/>
      <c r="L89" s="1091"/>
      <c r="M89" s="1091"/>
    </row>
    <row r="90" spans="4:13" ht="24.75" customHeight="1">
      <c r="D90" s="1091"/>
      <c r="E90" s="1091"/>
      <c r="F90" s="1091"/>
      <c r="G90" s="1091"/>
      <c r="H90" s="1091"/>
      <c r="I90" s="1091"/>
      <c r="J90" s="1091"/>
      <c r="K90" s="1091"/>
      <c r="L90" s="1091"/>
      <c r="M90" s="1091"/>
    </row>
    <row r="91" spans="4:13" ht="24.75" customHeight="1">
      <c r="D91" s="1091"/>
      <c r="E91" s="1091"/>
      <c r="F91" s="1091"/>
      <c r="G91" s="1091"/>
      <c r="H91" s="1091"/>
      <c r="I91" s="1091"/>
      <c r="J91" s="1091"/>
      <c r="K91" s="1091"/>
      <c r="L91" s="1091"/>
      <c r="M91" s="1091"/>
    </row>
    <row r="92" spans="4:13" ht="24.75" customHeight="1">
      <c r="D92" s="1091"/>
      <c r="E92" s="1091"/>
      <c r="F92" s="1091"/>
      <c r="G92" s="1091"/>
      <c r="H92" s="1091"/>
      <c r="I92" s="1091"/>
      <c r="J92" s="1091"/>
      <c r="K92" s="1091"/>
      <c r="L92" s="1091"/>
      <c r="M92" s="1091"/>
    </row>
    <row r="93" spans="4:13" ht="24.75" customHeight="1"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</row>
    <row r="94" spans="4:13" ht="24.75" customHeight="1">
      <c r="D94" s="1091"/>
      <c r="E94" s="1091"/>
      <c r="F94" s="1091"/>
      <c r="G94" s="1091"/>
      <c r="H94" s="1091"/>
      <c r="I94" s="1091"/>
      <c r="J94" s="1091"/>
      <c r="K94" s="1091"/>
      <c r="L94" s="1091"/>
      <c r="M94" s="1091"/>
    </row>
    <row r="95" spans="4:13" ht="24.75" customHeight="1">
      <c r="D95" s="1091"/>
      <c r="E95" s="1091"/>
      <c r="F95" s="1091"/>
      <c r="G95" s="1091"/>
      <c r="H95" s="1091"/>
      <c r="I95" s="1091"/>
      <c r="J95" s="1091"/>
      <c r="K95" s="1091"/>
      <c r="L95" s="1091"/>
      <c r="M95" s="1091"/>
    </row>
    <row r="96" spans="4:13" ht="24.75" customHeight="1">
      <c r="D96" s="1091"/>
      <c r="E96" s="1091"/>
      <c r="F96" s="1091"/>
      <c r="G96" s="1091"/>
      <c r="H96" s="1091"/>
      <c r="I96" s="1091"/>
      <c r="J96" s="1091"/>
      <c r="K96" s="1091"/>
      <c r="L96" s="1091"/>
      <c r="M96" s="1091"/>
    </row>
    <row r="97" spans="4:13" ht="24.75" customHeight="1">
      <c r="D97" s="1091"/>
      <c r="E97" s="1091"/>
      <c r="F97" s="1091"/>
      <c r="G97" s="1091"/>
      <c r="H97" s="1091"/>
      <c r="I97" s="1091"/>
      <c r="J97" s="1091"/>
      <c r="K97" s="1091"/>
      <c r="L97" s="1091"/>
      <c r="M97" s="1091"/>
    </row>
    <row r="98" spans="4:13" ht="24.75" customHeight="1">
      <c r="D98" s="1091"/>
      <c r="E98" s="1091"/>
      <c r="F98" s="1091"/>
      <c r="G98" s="1091"/>
      <c r="H98" s="1091"/>
      <c r="I98" s="1091"/>
      <c r="J98" s="1091"/>
      <c r="K98" s="1091"/>
      <c r="L98" s="1091"/>
      <c r="M98" s="1091"/>
    </row>
    <row r="99" spans="4:13" ht="24.75" customHeight="1">
      <c r="D99" s="1091"/>
      <c r="E99" s="1091"/>
      <c r="F99" s="1091"/>
      <c r="G99" s="1091"/>
      <c r="H99" s="1091"/>
      <c r="I99" s="1091"/>
      <c r="J99" s="1091"/>
      <c r="K99" s="1091"/>
      <c r="L99" s="1091"/>
      <c r="M99" s="1091"/>
    </row>
    <row r="100" spans="4:13" ht="24.75" customHeight="1">
      <c r="D100" s="1091"/>
      <c r="E100" s="1091"/>
      <c r="F100" s="1091"/>
      <c r="G100" s="1091"/>
      <c r="H100" s="1091"/>
      <c r="I100" s="1091"/>
      <c r="J100" s="1091"/>
      <c r="K100" s="1091"/>
      <c r="L100" s="1091"/>
      <c r="M100" s="1091"/>
    </row>
    <row r="101" spans="4:13" ht="24.75" customHeight="1">
      <c r="D101" s="1091"/>
      <c r="E101" s="1091"/>
      <c r="F101" s="1091"/>
      <c r="G101" s="1091"/>
      <c r="H101" s="1091"/>
      <c r="I101" s="1091"/>
      <c r="J101" s="1091"/>
      <c r="K101" s="1091"/>
      <c r="L101" s="1091"/>
      <c r="M101" s="1091"/>
    </row>
    <row r="102" spans="4:13" ht="24.75" customHeight="1">
      <c r="D102" s="1091"/>
      <c r="E102" s="1091"/>
      <c r="F102" s="1091"/>
      <c r="G102" s="1091"/>
      <c r="H102" s="1091"/>
      <c r="I102" s="1091"/>
      <c r="J102" s="1091"/>
      <c r="K102" s="1091"/>
      <c r="L102" s="1091"/>
      <c r="M102" s="1091"/>
    </row>
    <row r="103" spans="4:13" ht="24.75" customHeight="1">
      <c r="D103" s="1091"/>
      <c r="E103" s="1091"/>
      <c r="F103" s="1091"/>
      <c r="G103" s="1091"/>
      <c r="H103" s="1091"/>
      <c r="I103" s="1091"/>
      <c r="J103" s="1091"/>
      <c r="K103" s="1091"/>
      <c r="L103" s="1091"/>
      <c r="M103" s="1091"/>
    </row>
    <row r="104" spans="4:13" ht="24.75" customHeight="1">
      <c r="D104" s="1091"/>
      <c r="E104" s="1091"/>
      <c r="F104" s="1091"/>
      <c r="G104" s="1091"/>
      <c r="H104" s="1091"/>
      <c r="I104" s="1091"/>
      <c r="J104" s="1091"/>
      <c r="K104" s="1091"/>
      <c r="L104" s="1091"/>
      <c r="M104" s="1091"/>
    </row>
    <row r="105" spans="4:13" ht="24.75" customHeight="1">
      <c r="D105" s="1091"/>
      <c r="E105" s="1091"/>
      <c r="F105" s="1091"/>
      <c r="G105" s="1091"/>
      <c r="H105" s="1091"/>
      <c r="I105" s="1091"/>
      <c r="J105" s="1091"/>
      <c r="K105" s="1091"/>
      <c r="L105" s="1091"/>
      <c r="M105" s="1091"/>
    </row>
    <row r="106" spans="4:13" ht="24.75" customHeight="1">
      <c r="D106" s="1091"/>
      <c r="E106" s="1091"/>
      <c r="F106" s="1091"/>
      <c r="G106" s="1091"/>
      <c r="H106" s="1091"/>
      <c r="I106" s="1091"/>
      <c r="J106" s="1091"/>
      <c r="K106" s="1091"/>
      <c r="L106" s="1091"/>
      <c r="M106" s="1091"/>
    </row>
    <row r="107" spans="4:13" ht="24.75" customHeight="1">
      <c r="D107" s="1091"/>
      <c r="E107" s="1091"/>
      <c r="F107" s="1091"/>
      <c r="G107" s="1091"/>
      <c r="H107" s="1091"/>
      <c r="I107" s="1091"/>
      <c r="J107" s="1091"/>
      <c r="K107" s="1091"/>
      <c r="L107" s="1091"/>
      <c r="M107" s="1091"/>
    </row>
    <row r="108" spans="4:13" ht="24.75" customHeight="1">
      <c r="D108" s="1091"/>
      <c r="E108" s="1091"/>
      <c r="F108" s="1091"/>
      <c r="G108" s="1091"/>
      <c r="H108" s="1091"/>
      <c r="I108" s="1091"/>
      <c r="J108" s="1091"/>
      <c r="K108" s="1091"/>
      <c r="L108" s="1091"/>
      <c r="M108" s="1091"/>
    </row>
    <row r="109" spans="4:13" ht="24.75" customHeight="1">
      <c r="D109" s="1091"/>
      <c r="E109" s="1091"/>
      <c r="F109" s="1091"/>
      <c r="G109" s="1091"/>
      <c r="H109" s="1091"/>
      <c r="I109" s="1091"/>
      <c r="J109" s="1091"/>
      <c r="K109" s="1091"/>
      <c r="L109" s="1091"/>
      <c r="M109" s="1091"/>
    </row>
    <row r="110" spans="4:13" ht="24.75" customHeight="1">
      <c r="D110" s="1091"/>
      <c r="E110" s="1091"/>
      <c r="F110" s="1091"/>
      <c r="G110" s="1091"/>
      <c r="H110" s="1091"/>
      <c r="I110" s="1091"/>
      <c r="J110" s="1091"/>
      <c r="K110" s="1091"/>
      <c r="L110" s="1091"/>
      <c r="M110" s="1091"/>
    </row>
    <row r="111" spans="4:13" ht="24.75" customHeight="1">
      <c r="D111" s="1091"/>
      <c r="E111" s="1091"/>
      <c r="F111" s="1091"/>
      <c r="G111" s="1091"/>
      <c r="H111" s="1091"/>
      <c r="I111" s="1091"/>
      <c r="J111" s="1091"/>
      <c r="K111" s="1091"/>
      <c r="L111" s="1091"/>
      <c r="M111" s="1091"/>
    </row>
    <row r="112" spans="4:13" ht="24.75" customHeight="1">
      <c r="D112" s="1091"/>
      <c r="E112" s="1091"/>
      <c r="F112" s="1091"/>
      <c r="G112" s="1091"/>
      <c r="H112" s="1091"/>
      <c r="I112" s="1091"/>
      <c r="J112" s="1091"/>
      <c r="K112" s="1091"/>
      <c r="L112" s="1091"/>
      <c r="M112" s="1091"/>
    </row>
    <row r="113" spans="4:13" ht="24.75" customHeight="1">
      <c r="D113" s="1091"/>
      <c r="E113" s="1091"/>
      <c r="F113" s="1091"/>
      <c r="G113" s="1091"/>
      <c r="H113" s="1091"/>
      <c r="I113" s="1091"/>
      <c r="J113" s="1091"/>
      <c r="K113" s="1091"/>
      <c r="L113" s="1091"/>
      <c r="M113" s="1091"/>
    </row>
    <row r="114" spans="4:13" ht="24.75" customHeight="1">
      <c r="D114" s="1091"/>
      <c r="E114" s="1091"/>
      <c r="F114" s="1091"/>
      <c r="G114" s="1091"/>
      <c r="H114" s="1091"/>
      <c r="I114" s="1091"/>
      <c r="J114" s="1091"/>
      <c r="K114" s="1091"/>
      <c r="L114" s="1091"/>
      <c r="M114" s="1091"/>
    </row>
    <row r="115" spans="4:13" ht="24.75" customHeight="1">
      <c r="D115" s="1091"/>
      <c r="E115" s="1091"/>
      <c r="F115" s="1091"/>
      <c r="G115" s="1091"/>
      <c r="H115" s="1091"/>
      <c r="I115" s="1091"/>
      <c r="J115" s="1091"/>
      <c r="K115" s="1091"/>
      <c r="L115" s="1091"/>
      <c r="M115" s="1091"/>
    </row>
    <row r="116" spans="4:13" ht="24.75" customHeight="1">
      <c r="D116" s="1091"/>
      <c r="E116" s="1091"/>
      <c r="F116" s="1091"/>
      <c r="G116" s="1091"/>
      <c r="H116" s="1091"/>
      <c r="I116" s="1091"/>
      <c r="J116" s="1091"/>
      <c r="K116" s="1091"/>
      <c r="L116" s="1091"/>
      <c r="M116" s="1091"/>
    </row>
    <row r="117" spans="4:13" ht="24.75" customHeight="1">
      <c r="D117" s="1091"/>
      <c r="E117" s="1091"/>
      <c r="F117" s="1091"/>
      <c r="G117" s="1091"/>
      <c r="H117" s="1091"/>
      <c r="I117" s="1091"/>
      <c r="J117" s="1091"/>
      <c r="K117" s="1091"/>
      <c r="L117" s="1091"/>
      <c r="M117" s="1091"/>
    </row>
    <row r="118" spans="4:13" ht="24.75" customHeight="1">
      <c r="D118" s="1091"/>
      <c r="E118" s="1091"/>
      <c r="F118" s="1091"/>
      <c r="G118" s="1091"/>
      <c r="H118" s="1091"/>
      <c r="I118" s="1091"/>
      <c r="J118" s="1091"/>
      <c r="K118" s="1091"/>
      <c r="L118" s="1091"/>
      <c r="M118" s="1091"/>
    </row>
    <row r="119" spans="4:13" ht="24.75" customHeight="1">
      <c r="D119" s="1091"/>
      <c r="E119" s="1091"/>
      <c r="F119" s="1091"/>
      <c r="G119" s="1091"/>
      <c r="H119" s="1091"/>
      <c r="I119" s="1091"/>
      <c r="J119" s="1091"/>
      <c r="K119" s="1091"/>
      <c r="L119" s="1091"/>
      <c r="M119" s="1091"/>
    </row>
    <row r="120" spans="4:13" ht="24.75" customHeight="1">
      <c r="D120" s="1091"/>
      <c r="E120" s="1091"/>
      <c r="F120" s="1091"/>
      <c r="G120" s="1091"/>
      <c r="H120" s="1091"/>
      <c r="I120" s="1091"/>
      <c r="J120" s="1091"/>
      <c r="K120" s="1091"/>
      <c r="L120" s="1091"/>
      <c r="M120" s="1091"/>
    </row>
    <row r="121" spans="4:13" ht="24.75" customHeight="1">
      <c r="D121" s="1091"/>
      <c r="E121" s="1091"/>
      <c r="F121" s="1091"/>
      <c r="G121" s="1091"/>
      <c r="H121" s="1091"/>
      <c r="I121" s="1091"/>
      <c r="J121" s="1091"/>
      <c r="K121" s="1091"/>
      <c r="L121" s="1091"/>
      <c r="M121" s="1091"/>
    </row>
    <row r="122" spans="4:13" ht="24.75" customHeight="1">
      <c r="D122" s="1091"/>
      <c r="E122" s="1091"/>
      <c r="F122" s="1091"/>
      <c r="G122" s="1091"/>
      <c r="H122" s="1091"/>
      <c r="I122" s="1091"/>
      <c r="J122" s="1091"/>
      <c r="K122" s="1091"/>
      <c r="L122" s="1091"/>
      <c r="M122" s="1091"/>
    </row>
    <row r="123" spans="4:13" ht="24.75" customHeight="1">
      <c r="D123" s="1091"/>
      <c r="E123" s="1091"/>
      <c r="F123" s="1091"/>
      <c r="G123" s="1091"/>
      <c r="H123" s="1091"/>
      <c r="I123" s="1091"/>
      <c r="J123" s="1091"/>
      <c r="K123" s="1091"/>
      <c r="L123" s="1091"/>
      <c r="M123" s="1091"/>
    </row>
    <row r="124" spans="4:13" ht="24.75" customHeight="1">
      <c r="D124" s="1091"/>
      <c r="E124" s="1091"/>
      <c r="F124" s="1091"/>
      <c r="G124" s="1091"/>
      <c r="H124" s="1091"/>
      <c r="I124" s="1091"/>
      <c r="J124" s="1091"/>
      <c r="K124" s="1091"/>
      <c r="L124" s="1091"/>
      <c r="M124" s="1091"/>
    </row>
    <row r="125" spans="4:13" ht="24.75" customHeight="1">
      <c r="D125" s="1091"/>
      <c r="E125" s="1091"/>
      <c r="F125" s="1091"/>
      <c r="G125" s="1091"/>
      <c r="H125" s="1091"/>
      <c r="I125" s="1091"/>
      <c r="J125" s="1091"/>
      <c r="K125" s="1091"/>
      <c r="L125" s="1091"/>
      <c r="M125" s="1091"/>
    </row>
    <row r="126" spans="4:13" ht="24.75" customHeight="1">
      <c r="D126" s="1091"/>
      <c r="E126" s="1091"/>
      <c r="F126" s="1091"/>
      <c r="G126" s="1091"/>
      <c r="H126" s="1091"/>
      <c r="I126" s="1091"/>
      <c r="J126" s="1091"/>
      <c r="K126" s="1091"/>
      <c r="L126" s="1091"/>
      <c r="M126" s="1091"/>
    </row>
    <row r="127" spans="4:13" ht="24.75" customHeight="1">
      <c r="D127" s="1091"/>
      <c r="E127" s="1091"/>
      <c r="F127" s="1091"/>
      <c r="G127" s="1091"/>
      <c r="H127" s="1091"/>
      <c r="I127" s="1091"/>
      <c r="J127" s="1091"/>
      <c r="K127" s="1091"/>
      <c r="L127" s="1091"/>
      <c r="M127" s="1091"/>
    </row>
    <row r="128" spans="4:13" ht="24.75" customHeight="1">
      <c r="D128" s="1091"/>
      <c r="E128" s="1091"/>
      <c r="F128" s="1091"/>
      <c r="G128" s="1091"/>
      <c r="H128" s="1091"/>
      <c r="I128" s="1091"/>
      <c r="J128" s="1091"/>
      <c r="K128" s="1091"/>
      <c r="L128" s="1091"/>
      <c r="M128" s="1091"/>
    </row>
    <row r="129" spans="4:13" ht="24.75" customHeight="1">
      <c r="D129" s="1091"/>
      <c r="E129" s="1091"/>
      <c r="F129" s="1091"/>
      <c r="G129" s="1091"/>
      <c r="H129" s="1091"/>
      <c r="I129" s="1091"/>
      <c r="J129" s="1091"/>
      <c r="K129" s="1091"/>
      <c r="L129" s="1091"/>
      <c r="M129" s="1091"/>
    </row>
    <row r="130" spans="4:13" ht="24.75" customHeight="1">
      <c r="D130" s="1091"/>
      <c r="E130" s="1091"/>
      <c r="F130" s="1091"/>
      <c r="G130" s="1091"/>
      <c r="H130" s="1091"/>
      <c r="I130" s="1091"/>
      <c r="J130" s="1091"/>
      <c r="K130" s="1091"/>
      <c r="L130" s="1091"/>
      <c r="M130" s="1091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"/>
  <sheetViews>
    <sheetView zoomScalePageLayoutView="0" workbookViewId="0" topLeftCell="A4">
      <selection activeCell="B3" sqref="B3:I3"/>
    </sheetView>
  </sheetViews>
  <sheetFormatPr defaultColWidth="9.140625" defaultRowHeight="15"/>
  <cols>
    <col min="1" max="1" width="9.140625" style="1099" customWidth="1"/>
    <col min="2" max="2" width="23.00390625" style="1099" bestFit="1" customWidth="1"/>
    <col min="3" max="3" width="9.00390625" style="1099" bestFit="1" customWidth="1"/>
    <col min="4" max="4" width="12.00390625" style="1099" bestFit="1" customWidth="1"/>
    <col min="5" max="5" width="9.00390625" style="1099" bestFit="1" customWidth="1"/>
    <col min="6" max="6" width="10.28125" style="1099" customWidth="1"/>
    <col min="7" max="7" width="12.00390625" style="1099" bestFit="1" customWidth="1"/>
    <col min="8" max="8" width="7.57421875" style="1099" bestFit="1" customWidth="1"/>
    <col min="9" max="16384" width="9.140625" style="1099" customWidth="1"/>
  </cols>
  <sheetData>
    <row r="1" spans="2:9" ht="12.75">
      <c r="B1" s="1685" t="s">
        <v>279</v>
      </c>
      <c r="C1" s="1685"/>
      <c r="D1" s="1685"/>
      <c r="E1" s="1685"/>
      <c r="F1" s="1685"/>
      <c r="G1" s="1685"/>
      <c r="H1" s="1685"/>
      <c r="I1" s="1685"/>
    </row>
    <row r="2" spans="2:9" ht="15.75">
      <c r="B2" s="1686" t="s">
        <v>896</v>
      </c>
      <c r="C2" s="1686"/>
      <c r="D2" s="1686"/>
      <c r="E2" s="1686"/>
      <c r="F2" s="1686"/>
      <c r="G2" s="1686"/>
      <c r="H2" s="1686"/>
      <c r="I2" s="1686"/>
    </row>
    <row r="3" spans="2:9" ht="15.75" customHeight="1">
      <c r="B3" s="1687" t="s">
        <v>144</v>
      </c>
      <c r="C3" s="1687"/>
      <c r="D3" s="1687"/>
      <c r="E3" s="1687"/>
      <c r="F3" s="1687"/>
      <c r="G3" s="1687"/>
      <c r="H3" s="1687"/>
      <c r="I3" s="1687"/>
    </row>
    <row r="4" spans="2:9" ht="17.25" customHeight="1" thickBot="1">
      <c r="B4" s="1100" t="s">
        <v>17</v>
      </c>
      <c r="C4" s="1100"/>
      <c r="D4" s="1100"/>
      <c r="E4" s="1100"/>
      <c r="F4" s="1124"/>
      <c r="G4" s="1124"/>
      <c r="H4" s="1100"/>
      <c r="I4" s="1148" t="s">
        <v>88</v>
      </c>
    </row>
    <row r="5" spans="2:9" ht="15" customHeight="1" thickTop="1">
      <c r="B5" s="1688"/>
      <c r="C5" s="1690" t="s">
        <v>19</v>
      </c>
      <c r="D5" s="1690"/>
      <c r="E5" s="1691" t="s">
        <v>895</v>
      </c>
      <c r="F5" s="1691"/>
      <c r="G5" s="1147" t="s">
        <v>89</v>
      </c>
      <c r="H5" s="1692" t="s">
        <v>788</v>
      </c>
      <c r="I5" s="1693"/>
    </row>
    <row r="6" spans="2:9" ht="15" customHeight="1">
      <c r="B6" s="1689"/>
      <c r="C6" s="1146" t="s">
        <v>90</v>
      </c>
      <c r="D6" s="1146" t="s">
        <v>144</v>
      </c>
      <c r="E6" s="1146" t="s">
        <v>90</v>
      </c>
      <c r="F6" s="1146" t="str">
        <f>D6</f>
        <v>Three Months</v>
      </c>
      <c r="G6" s="1146" t="str">
        <f>F6</f>
        <v>Three Months</v>
      </c>
      <c r="H6" s="1145" t="s">
        <v>23</v>
      </c>
      <c r="I6" s="1144" t="s">
        <v>25</v>
      </c>
    </row>
    <row r="7" spans="2:9" ht="15" customHeight="1">
      <c r="B7" s="1134"/>
      <c r="C7" s="1143"/>
      <c r="D7" s="1143"/>
      <c r="E7" s="1143"/>
      <c r="F7" s="1143"/>
      <c r="G7" s="1143"/>
      <c r="H7" s="1143"/>
      <c r="I7" s="1142"/>
    </row>
    <row r="8" spans="2:9" ht="15" customHeight="1">
      <c r="B8" s="1133" t="s">
        <v>894</v>
      </c>
      <c r="C8" s="1132">
        <f>C10+C11+C12</f>
        <v>91991.29999999999</v>
      </c>
      <c r="D8" s="1132">
        <v>23070.2485638</v>
      </c>
      <c r="E8" s="1132">
        <f>E10+E11+E12</f>
        <v>85319.1</v>
      </c>
      <c r="F8" s="1132">
        <v>22534.390326999997</v>
      </c>
      <c r="G8" s="1132">
        <v>16809.06042</v>
      </c>
      <c r="H8" s="1132">
        <f>F8/D8*100-100</f>
        <v>-2.322724158424677</v>
      </c>
      <c r="I8" s="1131">
        <f>G8/F8*100-100</f>
        <v>-25.407077022803165</v>
      </c>
    </row>
    <row r="9" spans="2:9" ht="15" customHeight="1">
      <c r="B9" s="1130"/>
      <c r="C9" s="1132"/>
      <c r="D9" s="1141"/>
      <c r="E9" s="1141"/>
      <c r="F9" s="1141"/>
      <c r="G9" s="1141"/>
      <c r="H9" s="1132"/>
      <c r="I9" s="1131"/>
    </row>
    <row r="10" spans="2:9" ht="15" customHeight="1">
      <c r="B10" s="1130" t="s">
        <v>893</v>
      </c>
      <c r="C10" s="1129">
        <v>59613.7</v>
      </c>
      <c r="D10" s="1140">
        <v>14497.161370000002</v>
      </c>
      <c r="E10" s="1140">
        <v>55864.6</v>
      </c>
      <c r="F10" s="1140">
        <v>13563.390945</v>
      </c>
      <c r="G10" s="1140">
        <v>8694.383954</v>
      </c>
      <c r="H10" s="1129">
        <f>F10/D10*100-100</f>
        <v>-6.441056984661287</v>
      </c>
      <c r="I10" s="1128">
        <f>G10/F10*100-100</f>
        <v>-35.89815416177255</v>
      </c>
    </row>
    <row r="11" spans="2:9" ht="15" customHeight="1">
      <c r="B11" s="1130" t="s">
        <v>892</v>
      </c>
      <c r="C11" s="1129">
        <v>2840.7</v>
      </c>
      <c r="D11" s="1140">
        <v>460.04415</v>
      </c>
      <c r="E11" s="1140">
        <v>2229.9</v>
      </c>
      <c r="F11" s="1140">
        <v>888.952494</v>
      </c>
      <c r="G11" s="1140">
        <v>297.96322399999997</v>
      </c>
      <c r="H11" s="1129">
        <f>F11/D11*100-100</f>
        <v>93.23199610298272</v>
      </c>
      <c r="I11" s="1128">
        <f>G11/F11*100-100</f>
        <v>-66.48153573884906</v>
      </c>
    </row>
    <row r="12" spans="2:9" ht="15" customHeight="1">
      <c r="B12" s="1137" t="s">
        <v>891</v>
      </c>
      <c r="C12" s="1136">
        <v>29536.9</v>
      </c>
      <c r="D12" s="1138">
        <v>8113.0080118</v>
      </c>
      <c r="E12" s="1138">
        <v>27224.6</v>
      </c>
      <c r="F12" s="1138">
        <v>8082.046888</v>
      </c>
      <c r="G12" s="1138">
        <v>7816.713242</v>
      </c>
      <c r="H12" s="1136">
        <f>F12/D12*100-100</f>
        <v>-0.38162323708996837</v>
      </c>
      <c r="I12" s="1135">
        <f>G12/F12*100-100</f>
        <v>-3.283000577415109</v>
      </c>
    </row>
    <row r="13" spans="2:9" ht="15" customHeight="1">
      <c r="B13" s="1134"/>
      <c r="C13" s="1129"/>
      <c r="D13" s="1141"/>
      <c r="E13" s="1141"/>
      <c r="F13" s="1141"/>
      <c r="G13" s="1141"/>
      <c r="H13" s="1132"/>
      <c r="I13" s="1131"/>
    </row>
    <row r="14" spans="2:9" ht="15" customHeight="1">
      <c r="B14" s="1133" t="s">
        <v>890</v>
      </c>
      <c r="C14" s="1132">
        <f>C16+C17+C18</f>
        <v>714365.8888999999</v>
      </c>
      <c r="D14" s="1132">
        <v>154120.242901</v>
      </c>
      <c r="E14" s="1132">
        <f>E16+E17+E18</f>
        <v>774684.2000000001</v>
      </c>
      <c r="F14" s="1132">
        <v>191715.109895</v>
      </c>
      <c r="G14" s="1132">
        <v>130486.060422</v>
      </c>
      <c r="H14" s="1132">
        <f>F14/D14*100-100</f>
        <v>24.393205127602414</v>
      </c>
      <c r="I14" s="1131">
        <f>G14/F14*100-100</f>
        <v>-31.937518908412798</v>
      </c>
    </row>
    <row r="15" spans="2:9" ht="15" customHeight="1">
      <c r="B15" s="1130"/>
      <c r="C15" s="1132"/>
      <c r="D15" s="1141"/>
      <c r="E15" s="1141"/>
      <c r="F15" s="1141"/>
      <c r="G15" s="1141"/>
      <c r="H15" s="1132"/>
      <c r="I15" s="1131"/>
    </row>
    <row r="16" spans="2:9" ht="15" customHeight="1">
      <c r="B16" s="1130" t="s">
        <v>889</v>
      </c>
      <c r="C16" s="1129">
        <v>477947</v>
      </c>
      <c r="D16" s="1140">
        <v>100858.59030000001</v>
      </c>
      <c r="E16" s="1140">
        <v>491655.9</v>
      </c>
      <c r="F16" s="1140">
        <v>123891.84984299999</v>
      </c>
      <c r="G16" s="1140">
        <v>80074.57191999999</v>
      </c>
      <c r="H16" s="1129">
        <f>F16/D16*100-100</f>
        <v>22.837181715993097</v>
      </c>
      <c r="I16" s="1128">
        <f>G16/F16*100-100</f>
        <v>-35.36736111255645</v>
      </c>
    </row>
    <row r="17" spans="2:9" ht="15" customHeight="1">
      <c r="B17" s="1130" t="s">
        <v>888</v>
      </c>
      <c r="C17" s="1129">
        <v>73318.6445</v>
      </c>
      <c r="D17" s="1139">
        <v>16666.68401</v>
      </c>
      <c r="E17" s="1139">
        <v>100166.4</v>
      </c>
      <c r="F17" s="1139">
        <v>23346.303420999997</v>
      </c>
      <c r="G17" s="1139">
        <v>20245.861971000002</v>
      </c>
      <c r="H17" s="1129">
        <f>F17/D17*100-100</f>
        <v>40.07767476117161</v>
      </c>
      <c r="I17" s="1128">
        <f>G17/F17*100-100</f>
        <v>-13.280224256878057</v>
      </c>
    </row>
    <row r="18" spans="2:9" ht="15" customHeight="1">
      <c r="B18" s="1137" t="s">
        <v>887</v>
      </c>
      <c r="C18" s="1136">
        <v>163100.2444</v>
      </c>
      <c r="D18" s="1138">
        <v>36594.96859099999</v>
      </c>
      <c r="E18" s="1138">
        <v>182861.9</v>
      </c>
      <c r="F18" s="1138">
        <v>44476.956631</v>
      </c>
      <c r="G18" s="1138">
        <v>30165.626531</v>
      </c>
      <c r="H18" s="1136">
        <f>F18/D18*100-100</f>
        <v>21.538447342563032</v>
      </c>
      <c r="I18" s="1135">
        <f>G18/F18*100-100</f>
        <v>-32.17695450417834</v>
      </c>
    </row>
    <row r="19" spans="2:9" ht="15" customHeight="1">
      <c r="B19" s="1134"/>
      <c r="C19" s="1132"/>
      <c r="D19" s="1132"/>
      <c r="E19" s="1132"/>
      <c r="F19" s="1132"/>
      <c r="G19" s="1132"/>
      <c r="H19" s="1132"/>
      <c r="I19" s="1131"/>
    </row>
    <row r="20" spans="2:9" ht="15" customHeight="1">
      <c r="B20" s="1133" t="s">
        <v>886</v>
      </c>
      <c r="C20" s="1132">
        <f>C22+C23+C24</f>
        <v>-622374.5889</v>
      </c>
      <c r="D20" s="1132">
        <v>-131049.95726299999</v>
      </c>
      <c r="E20" s="1132">
        <f>E22+E23+E24</f>
        <v>-689365.1000000001</v>
      </c>
      <c r="F20" s="1132">
        <v>-169180.71956799997</v>
      </c>
      <c r="G20" s="1132">
        <v>-113677.00000199999</v>
      </c>
      <c r="H20" s="1132">
        <f>F20/D20*100-100</f>
        <v>29.096356154070747</v>
      </c>
      <c r="I20" s="1131">
        <f>G20/F20*100-100</f>
        <v>-32.80735518073678</v>
      </c>
    </row>
    <row r="21" spans="2:9" ht="15" customHeight="1">
      <c r="B21" s="1130"/>
      <c r="C21" s="1129"/>
      <c r="D21" s="1129"/>
      <c r="E21" s="1129"/>
      <c r="F21" s="1129"/>
      <c r="G21" s="1129"/>
      <c r="H21" s="1132"/>
      <c r="I21" s="1131"/>
    </row>
    <row r="22" spans="2:9" ht="15" customHeight="1">
      <c r="B22" s="1130" t="s">
        <v>884</v>
      </c>
      <c r="C22" s="1129">
        <f>C10-C16</f>
        <v>-418333.3</v>
      </c>
      <c r="D22" s="1129">
        <v>-86361.42893000001</v>
      </c>
      <c r="E22" s="1129">
        <f>E10-E16</f>
        <v>-435791.30000000005</v>
      </c>
      <c r="F22" s="1129">
        <v>-110328.45889799998</v>
      </c>
      <c r="G22" s="1129">
        <v>-71380.18796599998</v>
      </c>
      <c r="H22" s="1129">
        <f>F22/D22*100-100</f>
        <v>27.75200719226912</v>
      </c>
      <c r="I22" s="1128">
        <f>G22/F22*100-100</f>
        <v>-35.302107290384754</v>
      </c>
    </row>
    <row r="23" spans="2:9" ht="15" customHeight="1">
      <c r="B23" s="1130" t="s">
        <v>883</v>
      </c>
      <c r="C23" s="1129">
        <f>C11-C17</f>
        <v>-70477.9445</v>
      </c>
      <c r="D23" s="1129">
        <v>-16206.639860000001</v>
      </c>
      <c r="E23" s="1129">
        <f>E11-E17</f>
        <v>-97936.5</v>
      </c>
      <c r="F23" s="1129">
        <v>-22457.350926999996</v>
      </c>
      <c r="G23" s="1129">
        <v>-19947.898747000003</v>
      </c>
      <c r="H23" s="1129">
        <f>F23/D23*100-100</f>
        <v>38.56882809142644</v>
      </c>
      <c r="I23" s="1128">
        <f>G23/F23*100-100</f>
        <v>-11.174301849569133</v>
      </c>
    </row>
    <row r="24" spans="2:9" ht="15" customHeight="1">
      <c r="B24" s="1137" t="s">
        <v>882</v>
      </c>
      <c r="C24" s="1136">
        <f>C12-C18</f>
        <v>-133563.3444</v>
      </c>
      <c r="D24" s="1136">
        <v>-28481.88847299999</v>
      </c>
      <c r="E24" s="1136">
        <f>E12-E18</f>
        <v>-155637.3</v>
      </c>
      <c r="F24" s="1136">
        <v>-36394.909743000004</v>
      </c>
      <c r="G24" s="1136">
        <v>-22348.913289000004</v>
      </c>
      <c r="H24" s="1136">
        <f>F24/D24*100-100</f>
        <v>27.782642564243346</v>
      </c>
      <c r="I24" s="1135">
        <f>G24/F24*100-100</f>
        <v>-38.59329931901131</v>
      </c>
    </row>
    <row r="25" spans="2:9" ht="15" customHeight="1">
      <c r="B25" s="1134"/>
      <c r="C25" s="1129"/>
      <c r="D25" s="1129"/>
      <c r="E25" s="1129"/>
      <c r="F25" s="1129"/>
      <c r="G25" s="1129"/>
      <c r="H25" s="1132"/>
      <c r="I25" s="1131"/>
    </row>
    <row r="26" spans="2:9" ht="15" customHeight="1">
      <c r="B26" s="1133" t="s">
        <v>885</v>
      </c>
      <c r="C26" s="1132">
        <f>C28+C29+C30</f>
        <v>806357.1889</v>
      </c>
      <c r="D26" s="1132">
        <v>177190.4428539</v>
      </c>
      <c r="E26" s="1132">
        <f>E28+E29+E30</f>
        <v>860003.3</v>
      </c>
      <c r="F26" s="1132">
        <v>214249.50022199997</v>
      </c>
      <c r="G26" s="1132">
        <v>147295.1520842</v>
      </c>
      <c r="H26" s="1132">
        <f>F26/D26*100-100</f>
        <v>20.914817284280133</v>
      </c>
      <c r="I26" s="1131">
        <f>G26/F26*100-100</f>
        <v>-31.25064379073163</v>
      </c>
    </row>
    <row r="27" spans="2:9" ht="15" customHeight="1">
      <c r="B27" s="1130"/>
      <c r="C27" s="1129"/>
      <c r="D27" s="1129"/>
      <c r="E27" s="1129"/>
      <c r="F27" s="1129"/>
      <c r="G27" s="1129"/>
      <c r="H27" s="1132"/>
      <c r="I27" s="1131"/>
    </row>
    <row r="28" spans="2:9" ht="15" customHeight="1">
      <c r="B28" s="1130" t="s">
        <v>884</v>
      </c>
      <c r="C28" s="1129">
        <f>C10+C16</f>
        <v>537560.7</v>
      </c>
      <c r="D28" s="1129">
        <v>115355.75167000001</v>
      </c>
      <c r="E28" s="1129">
        <f>E10+E16</f>
        <v>547520.5</v>
      </c>
      <c r="F28" s="1129">
        <v>137455.240788</v>
      </c>
      <c r="G28" s="1129">
        <v>88768.95587399999</v>
      </c>
      <c r="H28" s="1129">
        <f>F28/D28*100-100</f>
        <v>19.157682905331257</v>
      </c>
      <c r="I28" s="1128">
        <f>G28/F28*100-100</f>
        <v>-35.41973709761264</v>
      </c>
    </row>
    <row r="29" spans="2:9" ht="15" customHeight="1">
      <c r="B29" s="1130" t="s">
        <v>883</v>
      </c>
      <c r="C29" s="1129">
        <f>C11+C17</f>
        <v>76159.34449999999</v>
      </c>
      <c r="D29" s="1129">
        <v>17126.728160000002</v>
      </c>
      <c r="E29" s="1129">
        <f>E11+E17</f>
        <v>102396.29999999999</v>
      </c>
      <c r="F29" s="1129">
        <v>24235.255914999998</v>
      </c>
      <c r="G29" s="1129">
        <v>20543.8525195</v>
      </c>
      <c r="H29" s="1129">
        <f>F29/D29*100-100</f>
        <v>41.50546262304891</v>
      </c>
      <c r="I29" s="1128">
        <f>G29/F29*100-100</f>
        <v>-15.231542874755718</v>
      </c>
    </row>
    <row r="30" spans="2:9" ht="15" customHeight="1" thickBot="1">
      <c r="B30" s="1127" t="s">
        <v>882</v>
      </c>
      <c r="C30" s="1126">
        <f>C12+C18</f>
        <v>192637.1444</v>
      </c>
      <c r="D30" s="1126">
        <v>44707.925</v>
      </c>
      <c r="E30" s="1126">
        <f>E12+E18</f>
        <v>210086.5</v>
      </c>
      <c r="F30" s="1126">
        <v>52559.003519</v>
      </c>
      <c r="G30" s="1126">
        <v>37982.339773</v>
      </c>
      <c r="H30" s="1126">
        <f>F30/D30*100-100</f>
        <v>17.560820635267675</v>
      </c>
      <c r="I30" s="1125">
        <f>G30/F30*100-100</f>
        <v>-27.733904317136748</v>
      </c>
    </row>
    <row r="31" spans="2:9" ht="13.5" thickTop="1">
      <c r="B31" s="1100"/>
      <c r="C31" s="1123"/>
      <c r="D31" s="1123"/>
      <c r="E31" s="1123"/>
      <c r="F31" s="1123"/>
      <c r="G31" s="1123"/>
      <c r="H31" s="1100"/>
      <c r="I31" s="1100"/>
    </row>
    <row r="32" spans="2:9" ht="12.75">
      <c r="B32" s="1100"/>
      <c r="C32" s="1124"/>
      <c r="D32" s="1124"/>
      <c r="E32" s="1124"/>
      <c r="F32" s="1124"/>
      <c r="G32" s="1124"/>
      <c r="H32" s="1100"/>
      <c r="I32" s="1100"/>
    </row>
    <row r="33" spans="2:9" ht="12.75">
      <c r="B33" s="1100"/>
      <c r="C33" s="1123"/>
      <c r="D33" s="1123"/>
      <c r="E33" s="1123"/>
      <c r="F33" s="1122"/>
      <c r="G33" s="1122"/>
      <c r="H33" s="1100"/>
      <c r="I33" s="1100"/>
    </row>
    <row r="34" spans="2:9" ht="15" customHeight="1">
      <c r="B34" s="1121" t="s">
        <v>881</v>
      </c>
      <c r="C34" s="1119">
        <f>C8/C14*100</f>
        <v>12.877336590308182</v>
      </c>
      <c r="D34" s="1119">
        <f>D8/D14*100</f>
        <v>14.968993124815736</v>
      </c>
      <c r="E34" s="1119">
        <f>E8/E14*100</f>
        <v>11.013403913491459</v>
      </c>
      <c r="F34" s="1118">
        <f>F8/F14*100</f>
        <v>11.754102396697789</v>
      </c>
      <c r="G34" s="1118">
        <f>G8/G14*100</f>
        <v>12.881882068964654</v>
      </c>
      <c r="H34" s="1100"/>
      <c r="I34" s="1100"/>
    </row>
    <row r="35" spans="2:9" ht="15" customHeight="1">
      <c r="B35" s="1120" t="s">
        <v>798</v>
      </c>
      <c r="C35" s="1119">
        <f aca="true" t="shared" si="0" ref="C35:G37">C10/C16*100</f>
        <v>12.472868330588955</v>
      </c>
      <c r="D35" s="1119">
        <f t="shared" si="0"/>
        <v>14.373749748909587</v>
      </c>
      <c r="E35" s="1119">
        <f t="shared" si="0"/>
        <v>11.362540345798758</v>
      </c>
      <c r="F35" s="1118">
        <f t="shared" si="0"/>
        <v>10.947766912987412</v>
      </c>
      <c r="G35" s="1118">
        <f t="shared" si="0"/>
        <v>10.857858800277183</v>
      </c>
      <c r="H35" s="1100"/>
      <c r="I35" s="1100"/>
    </row>
    <row r="36" spans="2:9" ht="15" customHeight="1">
      <c r="B36" s="1107" t="s">
        <v>876</v>
      </c>
      <c r="C36" s="1106">
        <f t="shared" si="0"/>
        <v>3.8744578809009487</v>
      </c>
      <c r="D36" s="1106">
        <f t="shared" si="0"/>
        <v>2.7602620276713337</v>
      </c>
      <c r="E36" s="1106">
        <f t="shared" si="0"/>
        <v>2.2261956105041216</v>
      </c>
      <c r="F36" s="1117">
        <f t="shared" si="0"/>
        <v>3.8076798625018613</v>
      </c>
      <c r="G36" s="1117">
        <f t="shared" si="0"/>
        <v>1.4717240709573143</v>
      </c>
      <c r="H36" s="1100"/>
      <c r="I36" s="1100"/>
    </row>
    <row r="37" spans="2:9" ht="15" customHeight="1">
      <c r="B37" s="1104" t="s">
        <v>875</v>
      </c>
      <c r="C37" s="1103">
        <f t="shared" si="0"/>
        <v>18.109660171668022</v>
      </c>
      <c r="D37" s="1103">
        <f t="shared" si="0"/>
        <v>22.169736234710903</v>
      </c>
      <c r="E37" s="1103">
        <f t="shared" si="0"/>
        <v>14.888065802663103</v>
      </c>
      <c r="F37" s="1102">
        <f t="shared" si="0"/>
        <v>18.171312743028135</v>
      </c>
      <c r="G37" s="1102">
        <f t="shared" si="0"/>
        <v>25.912650062040242</v>
      </c>
      <c r="H37" s="1100"/>
      <c r="I37" s="1100"/>
    </row>
    <row r="38" spans="2:9" ht="15" customHeight="1">
      <c r="B38" s="1680" t="s">
        <v>880</v>
      </c>
      <c r="C38" s="1681"/>
      <c r="D38" s="1681"/>
      <c r="E38" s="1681"/>
      <c r="F38" s="1682"/>
      <c r="G38" s="1116"/>
      <c r="H38" s="1100"/>
      <c r="I38" s="1100"/>
    </row>
    <row r="39" spans="2:9" ht="15" customHeight="1">
      <c r="B39" s="1114" t="s">
        <v>798</v>
      </c>
      <c r="C39" s="1113">
        <f>C10/C8*100</f>
        <v>64.80362816918557</v>
      </c>
      <c r="D39" s="1113">
        <f>D10/D8*100</f>
        <v>62.83920751832641</v>
      </c>
      <c r="E39" s="1113">
        <f>E10/E8*100</f>
        <v>65.47724952560446</v>
      </c>
      <c r="F39" s="1113">
        <f>F10/F8*100</f>
        <v>60.18973998488333</v>
      </c>
      <c r="G39" s="1113">
        <f>G10/G8*100</f>
        <v>51.72438992280093</v>
      </c>
      <c r="H39" s="1100"/>
      <c r="I39" s="1100"/>
    </row>
    <row r="40" spans="2:9" ht="15" customHeight="1">
      <c r="B40" s="1107" t="s">
        <v>876</v>
      </c>
      <c r="C40" s="1115">
        <f>C11/C8*100</f>
        <v>3.088009409585472</v>
      </c>
      <c r="D40" s="1115">
        <f>D11/D8*100</f>
        <v>1.9941014017589072</v>
      </c>
      <c r="E40" s="1115">
        <f>E11/E8*100</f>
        <v>2.6136000028129693</v>
      </c>
      <c r="F40" s="1115">
        <f>F11/F8*100</f>
        <v>3.944870400753133</v>
      </c>
      <c r="G40" s="1115">
        <f>G11/G8*100</f>
        <v>1.7726346182055066</v>
      </c>
      <c r="H40" s="1100"/>
      <c r="I40" s="1100"/>
    </row>
    <row r="41" spans="2:9" ht="15" customHeight="1">
      <c r="B41" s="1110" t="s">
        <v>875</v>
      </c>
      <c r="C41" s="1109">
        <f>C12/C8*100</f>
        <v>32.10836242122897</v>
      </c>
      <c r="D41" s="1109">
        <f>D12/D8*100</f>
        <v>35.16653923066216</v>
      </c>
      <c r="E41" s="1109">
        <f>E12/E8*100</f>
        <v>31.90915047158256</v>
      </c>
      <c r="F41" s="1109">
        <f>F12/F8*100</f>
        <v>35.865389614363544</v>
      </c>
      <c r="G41" s="1109">
        <f>G12/G8*100</f>
        <v>46.502975458993554</v>
      </c>
      <c r="H41" s="1100"/>
      <c r="I41" s="1100"/>
    </row>
    <row r="42" spans="2:9" ht="15" customHeight="1">
      <c r="B42" s="1680" t="s">
        <v>879</v>
      </c>
      <c r="C42" s="1683"/>
      <c r="D42" s="1683"/>
      <c r="E42" s="1683"/>
      <c r="F42" s="1684"/>
      <c r="G42" s="1108"/>
      <c r="H42" s="1100"/>
      <c r="I42" s="1100"/>
    </row>
    <row r="43" spans="2:9" ht="15" customHeight="1">
      <c r="B43" s="1114" t="s">
        <v>798</v>
      </c>
      <c r="C43" s="1113">
        <f>C16/C14*100</f>
        <v>66.90507027651556</v>
      </c>
      <c r="D43" s="1113">
        <f>D16/D14*100</f>
        <v>65.4414945120396</v>
      </c>
      <c r="E43" s="1113">
        <f>E16/E14*100</f>
        <v>63.465332066924816</v>
      </c>
      <c r="F43" s="1113">
        <f>F16/F14*100</f>
        <v>64.62289274478889</v>
      </c>
      <c r="G43" s="1113">
        <f>G16/G14*100</f>
        <v>61.366380179640544</v>
      </c>
      <c r="H43" s="1100"/>
      <c r="I43" s="1100"/>
    </row>
    <row r="44" spans="2:9" ht="15" customHeight="1">
      <c r="B44" s="1112" t="s">
        <v>876</v>
      </c>
      <c r="C44" s="1111">
        <f aca="true" t="shared" si="1" ref="C44:G45">C17/C$14*100</f>
        <v>10.263458213675074</v>
      </c>
      <c r="D44" s="1111">
        <f t="shared" si="1"/>
        <v>10.814078472940079</v>
      </c>
      <c r="E44" s="1111">
        <f t="shared" si="1"/>
        <v>12.929965526597803</v>
      </c>
      <c r="F44" s="1111">
        <f t="shared" si="1"/>
        <v>12.17760218992988</v>
      </c>
      <c r="G44" s="1111">
        <f t="shared" si="1"/>
        <v>15.51572781454481</v>
      </c>
      <c r="H44" s="1100"/>
      <c r="I44" s="1100"/>
    </row>
    <row r="45" spans="2:9" ht="15" customHeight="1">
      <c r="B45" s="1110" t="s">
        <v>875</v>
      </c>
      <c r="C45" s="1111">
        <f t="shared" si="1"/>
        <v>22.83147150980938</v>
      </c>
      <c r="D45" s="1111">
        <f t="shared" si="1"/>
        <v>23.744427015020328</v>
      </c>
      <c r="E45" s="1111">
        <f t="shared" si="1"/>
        <v>23.604702406477372</v>
      </c>
      <c r="F45" s="1111">
        <f t="shared" si="1"/>
        <v>23.19950506528123</v>
      </c>
      <c r="G45" s="1102">
        <f t="shared" si="1"/>
        <v>23.117892005814646</v>
      </c>
      <c r="H45" s="1100"/>
      <c r="I45" s="1100"/>
    </row>
    <row r="46" spans="2:9" ht="15" customHeight="1">
      <c r="B46" s="1680" t="s">
        <v>878</v>
      </c>
      <c r="C46" s="1683"/>
      <c r="D46" s="1683"/>
      <c r="E46" s="1683"/>
      <c r="F46" s="1684"/>
      <c r="G46" s="1108"/>
      <c r="H46" s="1100"/>
      <c r="I46" s="1100"/>
    </row>
    <row r="47" spans="2:9" ht="15" customHeight="1">
      <c r="B47" s="1114" t="s">
        <v>798</v>
      </c>
      <c r="C47" s="1113">
        <f aca="true" t="shared" si="2" ref="C47:G49">C22/C$20*100</f>
        <v>67.21567805963487</v>
      </c>
      <c r="D47" s="1113">
        <f t="shared" si="2"/>
        <v>65.89962387907079</v>
      </c>
      <c r="E47" s="1113">
        <f t="shared" si="2"/>
        <v>63.216327603471655</v>
      </c>
      <c r="F47" s="1113">
        <f t="shared" si="2"/>
        <v>65.21337607483984</v>
      </c>
      <c r="G47" s="1113">
        <f t="shared" si="2"/>
        <v>62.7921109500991</v>
      </c>
      <c r="H47" s="1100"/>
      <c r="I47" s="1100"/>
    </row>
    <row r="48" spans="2:9" ht="15" customHeight="1">
      <c r="B48" s="1112" t="s">
        <v>876</v>
      </c>
      <c r="C48" s="1111">
        <f t="shared" si="2"/>
        <v>11.324039534545335</v>
      </c>
      <c r="D48" s="1111">
        <f t="shared" si="2"/>
        <v>12.366764704451914</v>
      </c>
      <c r="E48" s="1111">
        <f t="shared" si="2"/>
        <v>14.206767937628403</v>
      </c>
      <c r="F48" s="1111">
        <f t="shared" si="2"/>
        <v>13.274178632378709</v>
      </c>
      <c r="G48" s="1111">
        <f t="shared" si="2"/>
        <v>17.547875776673425</v>
      </c>
      <c r="H48" s="1100"/>
      <c r="I48" s="1100"/>
    </row>
    <row r="49" spans="2:9" ht="15" customHeight="1">
      <c r="B49" s="1110" t="s">
        <v>875</v>
      </c>
      <c r="C49" s="1109">
        <f t="shared" si="2"/>
        <v>21.4602824058198</v>
      </c>
      <c r="D49" s="1109">
        <f t="shared" si="2"/>
        <v>21.733611416477302</v>
      </c>
      <c r="E49" s="1109">
        <f t="shared" si="2"/>
        <v>22.57690445889993</v>
      </c>
      <c r="F49" s="1109">
        <f t="shared" si="2"/>
        <v>21.512445292781454</v>
      </c>
      <c r="G49" s="1109">
        <f t="shared" si="2"/>
        <v>19.660013273227484</v>
      </c>
      <c r="H49" s="1100"/>
      <c r="I49" s="1100"/>
    </row>
    <row r="50" spans="2:9" ht="15" customHeight="1">
      <c r="B50" s="1680" t="s">
        <v>877</v>
      </c>
      <c r="C50" s="1683"/>
      <c r="D50" s="1683"/>
      <c r="E50" s="1683"/>
      <c r="F50" s="1684"/>
      <c r="G50" s="1108"/>
      <c r="H50" s="1100"/>
      <c r="I50" s="1100"/>
    </row>
    <row r="51" spans="2:9" ht="15" customHeight="1">
      <c r="B51" s="1114" t="s">
        <v>798</v>
      </c>
      <c r="C51" s="1113">
        <f aca="true" t="shared" si="3" ref="C51:G53">C28/C$26*100</f>
        <v>66.66533236137184</v>
      </c>
      <c r="D51" s="1113">
        <f t="shared" si="3"/>
        <v>65.10269392188101</v>
      </c>
      <c r="E51" s="1113">
        <f t="shared" si="3"/>
        <v>63.66493012294255</v>
      </c>
      <c r="F51" s="1113">
        <f t="shared" si="3"/>
        <v>64.1566214369566</v>
      </c>
      <c r="G51" s="1113">
        <f t="shared" si="3"/>
        <v>60.26604040793955</v>
      </c>
      <c r="H51" s="1100"/>
      <c r="I51" s="1100"/>
    </row>
    <row r="52" spans="2:9" ht="15" customHeight="1">
      <c r="B52" s="1112" t="s">
        <v>876</v>
      </c>
      <c r="C52" s="1111">
        <f t="shared" si="3"/>
        <v>9.444864577184896</v>
      </c>
      <c r="D52" s="1111">
        <f t="shared" si="3"/>
        <v>9.665717791631469</v>
      </c>
      <c r="E52" s="1111">
        <f t="shared" si="3"/>
        <v>11.906500823892186</v>
      </c>
      <c r="F52" s="1111">
        <f t="shared" si="3"/>
        <v>11.311697758868997</v>
      </c>
      <c r="G52" s="1111">
        <f t="shared" si="3"/>
        <v>13.947405755592204</v>
      </c>
      <c r="H52" s="1100"/>
      <c r="I52" s="1100"/>
    </row>
    <row r="53" spans="2:9" ht="15" customHeight="1">
      <c r="B53" s="1110" t="s">
        <v>875</v>
      </c>
      <c r="C53" s="1109">
        <f t="shared" si="3"/>
        <v>23.88980306144326</v>
      </c>
      <c r="D53" s="1109">
        <f t="shared" si="3"/>
        <v>25.23156682714729</v>
      </c>
      <c r="E53" s="1109">
        <f t="shared" si="3"/>
        <v>24.428569053165262</v>
      </c>
      <c r="F53" s="1109">
        <f t="shared" si="3"/>
        <v>24.531680804174417</v>
      </c>
      <c r="G53" s="1109">
        <f t="shared" si="3"/>
        <v>25.786551176706563</v>
      </c>
      <c r="H53" s="1100"/>
      <c r="I53" s="1100"/>
    </row>
    <row r="54" spans="2:9" ht="15" customHeight="1">
      <c r="B54" s="1680" t="s">
        <v>874</v>
      </c>
      <c r="C54" s="1683"/>
      <c r="D54" s="1683"/>
      <c r="E54" s="1683"/>
      <c r="F54" s="1684"/>
      <c r="G54" s="1108"/>
      <c r="H54" s="1100"/>
      <c r="I54" s="1100"/>
    </row>
    <row r="55" spans="2:9" ht="15" customHeight="1">
      <c r="B55" s="1107" t="s">
        <v>873</v>
      </c>
      <c r="C55" s="1106">
        <f>C8/C26*100</f>
        <v>11.408256944480252</v>
      </c>
      <c r="D55" s="1106">
        <f>D8/D26*100</f>
        <v>13.020029857266211</v>
      </c>
      <c r="E55" s="1106">
        <f>E8/E26*100</f>
        <v>9.920787513257217</v>
      </c>
      <c r="F55" s="1105">
        <f>F8/F26*100</f>
        <v>10.51782632101845</v>
      </c>
      <c r="G55" s="1105">
        <f>G8/G26*100</f>
        <v>11.411821897839006</v>
      </c>
      <c r="H55" s="1100"/>
      <c r="I55" s="1100"/>
    </row>
    <row r="56" spans="2:9" ht="15" customHeight="1">
      <c r="B56" s="1104" t="s">
        <v>872</v>
      </c>
      <c r="C56" s="1103">
        <f>C14/C26*100</f>
        <v>88.59174305551974</v>
      </c>
      <c r="D56" s="1103">
        <f>D14/D26*100</f>
        <v>86.97999757700124</v>
      </c>
      <c r="E56" s="1103">
        <f>E14/E26*100</f>
        <v>90.07921248674279</v>
      </c>
      <c r="F56" s="1102">
        <f>F14/F26*100</f>
        <v>89.48217367898155</v>
      </c>
      <c r="G56" s="1102">
        <f>G14/G26*100</f>
        <v>88.58815689155117</v>
      </c>
      <c r="H56" s="1100"/>
      <c r="I56" s="1100"/>
    </row>
    <row r="57" spans="2:9" ht="12.75">
      <c r="B57" s="1101" t="s">
        <v>871</v>
      </c>
      <c r="C57" s="1100"/>
      <c r="D57" s="1100"/>
      <c r="E57" s="1100"/>
      <c r="F57" s="1100"/>
      <c r="G57" s="1100"/>
      <c r="H57" s="1100"/>
      <c r="I57" s="1100"/>
    </row>
    <row r="58" spans="2:9" ht="13.5">
      <c r="B58" s="1101" t="s">
        <v>870</v>
      </c>
      <c r="C58" s="1100"/>
      <c r="D58" s="1100"/>
      <c r="E58" s="1100"/>
      <c r="F58" s="1100"/>
      <c r="G58" s="1100"/>
      <c r="H58" s="1100"/>
      <c r="I58" s="1100"/>
    </row>
    <row r="59" spans="2:9" ht="12.75">
      <c r="B59" s="1100" t="s">
        <v>869</v>
      </c>
      <c r="C59" s="1100"/>
      <c r="D59" s="1100"/>
      <c r="E59" s="1100"/>
      <c r="F59" s="1100"/>
      <c r="G59" s="1100"/>
      <c r="H59" s="1100"/>
      <c r="I59" s="1100"/>
    </row>
    <row r="60" spans="2:9" ht="12.75">
      <c r="B60" s="1100" t="s">
        <v>868</v>
      </c>
      <c r="C60" s="1100"/>
      <c r="D60" s="1100"/>
      <c r="E60" s="1100"/>
      <c r="F60" s="1100"/>
      <c r="G60" s="1100"/>
      <c r="H60" s="1100"/>
      <c r="I60" s="1100"/>
    </row>
    <row r="61" spans="3:9" ht="12.75">
      <c r="C61" s="1100"/>
      <c r="D61" s="1100"/>
      <c r="E61" s="1100"/>
      <c r="F61" s="1100"/>
      <c r="G61" s="1100"/>
      <c r="H61" s="1100"/>
      <c r="I61" s="1100"/>
    </row>
  </sheetData>
  <sheetProtection/>
  <mergeCells count="12">
    <mergeCell ref="E5:F5"/>
    <mergeCell ref="H5:I5"/>
    <mergeCell ref="B38:F38"/>
    <mergeCell ref="B42:F42"/>
    <mergeCell ref="B46:F46"/>
    <mergeCell ref="B50:F50"/>
    <mergeCell ref="B54:F54"/>
    <mergeCell ref="B1:I1"/>
    <mergeCell ref="B2:I2"/>
    <mergeCell ref="B3:I3"/>
    <mergeCell ref="B5:B6"/>
    <mergeCell ref="C5:D5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9.140625" style="13" customWidth="1"/>
    <col min="2" max="2" width="5.00390625" style="13" customWidth="1"/>
    <col min="3" max="3" width="20.7109375" style="13" customWidth="1"/>
    <col min="4" max="8" width="10.7109375" style="13" customWidth="1"/>
    <col min="9" max="16384" width="9.140625" style="13" customWidth="1"/>
  </cols>
  <sheetData>
    <row r="1" spans="2:8" ht="15" customHeight="1">
      <c r="B1" s="1694" t="s">
        <v>303</v>
      </c>
      <c r="C1" s="1695"/>
      <c r="D1" s="1695"/>
      <c r="E1" s="1695"/>
      <c r="F1" s="1695"/>
      <c r="G1" s="1695"/>
      <c r="H1" s="1696"/>
    </row>
    <row r="2" spans="2:8" ht="15" customHeight="1">
      <c r="B2" s="1697" t="s">
        <v>954</v>
      </c>
      <c r="C2" s="1698"/>
      <c r="D2" s="1698"/>
      <c r="E2" s="1698"/>
      <c r="F2" s="1698"/>
      <c r="G2" s="1698"/>
      <c r="H2" s="1699"/>
    </row>
    <row r="3" spans="2:8" ht="15" customHeight="1" thickBot="1">
      <c r="B3" s="1700" t="s">
        <v>88</v>
      </c>
      <c r="C3" s="1701"/>
      <c r="D3" s="1701"/>
      <c r="E3" s="1701"/>
      <c r="F3" s="1701"/>
      <c r="G3" s="1701"/>
      <c r="H3" s="1702"/>
    </row>
    <row r="4" spans="2:8" ht="15" customHeight="1" thickTop="1">
      <c r="B4" s="1175"/>
      <c r="C4" s="1174"/>
      <c r="D4" s="1703" t="s">
        <v>144</v>
      </c>
      <c r="E4" s="1703"/>
      <c r="F4" s="1703"/>
      <c r="G4" s="1704" t="s">
        <v>788</v>
      </c>
      <c r="H4" s="1705"/>
    </row>
    <row r="5" spans="2:8" ht="15" customHeight="1">
      <c r="B5" s="1173"/>
      <c r="C5" s="1172"/>
      <c r="D5" s="1171" t="s">
        <v>19</v>
      </c>
      <c r="E5" s="1171" t="s">
        <v>23</v>
      </c>
      <c r="F5" s="1170" t="s">
        <v>953</v>
      </c>
      <c r="G5" s="1170" t="s">
        <v>23</v>
      </c>
      <c r="H5" s="1169" t="s">
        <v>953</v>
      </c>
    </row>
    <row r="6" spans="2:8" ht="15" customHeight="1">
      <c r="B6" s="1168"/>
      <c r="C6" s="1162" t="s">
        <v>952</v>
      </c>
      <c r="D6" s="1162">
        <v>12038.616887999997</v>
      </c>
      <c r="E6" s="1162">
        <v>11450.641895</v>
      </c>
      <c r="F6" s="1162">
        <v>7366.999571000001</v>
      </c>
      <c r="G6" s="1161">
        <v>-4.88407429582783</v>
      </c>
      <c r="H6" s="1160">
        <v>-35.66299917023123</v>
      </c>
    </row>
    <row r="7" spans="2:8" ht="15" customHeight="1">
      <c r="B7" s="1167">
        <v>1</v>
      </c>
      <c r="C7" s="1166" t="s">
        <v>951</v>
      </c>
      <c r="D7" s="1165">
        <v>112.453587</v>
      </c>
      <c r="E7" s="1165">
        <v>115.392322</v>
      </c>
      <c r="F7" s="1165">
        <v>54.98661</v>
      </c>
      <c r="G7" s="1165">
        <v>2.6132870265845725</v>
      </c>
      <c r="H7" s="1164">
        <v>-52.34812070078631</v>
      </c>
    </row>
    <row r="8" spans="2:8" ht="15" customHeight="1">
      <c r="B8" s="1167">
        <v>2</v>
      </c>
      <c r="C8" s="1166" t="s">
        <v>950</v>
      </c>
      <c r="D8" s="1165">
        <v>0.840528</v>
      </c>
      <c r="E8" s="1165">
        <v>1.032106</v>
      </c>
      <c r="F8" s="1165">
        <v>0</v>
      </c>
      <c r="G8" s="1165">
        <v>22.792577998591355</v>
      </c>
      <c r="H8" s="1164">
        <v>-100</v>
      </c>
    </row>
    <row r="9" spans="2:8" ht="15" customHeight="1">
      <c r="B9" s="1167">
        <v>3</v>
      </c>
      <c r="C9" s="1166" t="s">
        <v>949</v>
      </c>
      <c r="D9" s="1165">
        <v>34.162748</v>
      </c>
      <c r="E9" s="1165">
        <v>34.053978</v>
      </c>
      <c r="F9" s="1165">
        <v>15.678136999999998</v>
      </c>
      <c r="G9" s="1165">
        <v>-0.3183877362558718</v>
      </c>
      <c r="H9" s="1164">
        <v>-53.96092344923698</v>
      </c>
    </row>
    <row r="10" spans="2:8" ht="15" customHeight="1">
      <c r="B10" s="1167">
        <v>4</v>
      </c>
      <c r="C10" s="1166" t="s">
        <v>948</v>
      </c>
      <c r="D10" s="1165">
        <v>0.643</v>
      </c>
      <c r="E10" s="1165">
        <v>0.586</v>
      </c>
      <c r="F10" s="1165">
        <v>0.201</v>
      </c>
      <c r="G10" s="1165">
        <v>-8.864696734059109</v>
      </c>
      <c r="H10" s="1164">
        <v>-65.69965870307166</v>
      </c>
    </row>
    <row r="11" spans="2:8" ht="15" customHeight="1">
      <c r="B11" s="1167">
        <v>5</v>
      </c>
      <c r="C11" s="1166" t="s">
        <v>947</v>
      </c>
      <c r="D11" s="1165">
        <v>920.791432</v>
      </c>
      <c r="E11" s="1165">
        <v>374.94944</v>
      </c>
      <c r="F11" s="1165">
        <v>1011.31368</v>
      </c>
      <c r="G11" s="1165">
        <v>-59.27965585153273</v>
      </c>
      <c r="H11" s="1164">
        <v>169.7200134503468</v>
      </c>
    </row>
    <row r="12" spans="2:8" ht="15" customHeight="1">
      <c r="B12" s="1167">
        <v>6</v>
      </c>
      <c r="C12" s="1166" t="s">
        <v>946</v>
      </c>
      <c r="D12" s="1165">
        <v>0</v>
      </c>
      <c r="E12" s="1165">
        <v>0</v>
      </c>
      <c r="F12" s="1165">
        <v>0</v>
      </c>
      <c r="G12" s="1165" t="s">
        <v>3</v>
      </c>
      <c r="H12" s="1164" t="s">
        <v>3</v>
      </c>
    </row>
    <row r="13" spans="2:8" ht="15" customHeight="1">
      <c r="B13" s="1167">
        <v>7</v>
      </c>
      <c r="C13" s="1166" t="s">
        <v>945</v>
      </c>
      <c r="D13" s="1165">
        <v>21.708000000000002</v>
      </c>
      <c r="E13" s="1165">
        <v>96.157794</v>
      </c>
      <c r="F13" s="1165">
        <v>117.439204</v>
      </c>
      <c r="G13" s="1165">
        <v>342.9601713653952</v>
      </c>
      <c r="H13" s="1164">
        <v>22.131757723144105</v>
      </c>
    </row>
    <row r="14" spans="2:8" ht="15" customHeight="1">
      <c r="B14" s="1167">
        <v>8</v>
      </c>
      <c r="C14" s="1166" t="s">
        <v>944</v>
      </c>
      <c r="D14" s="1165">
        <v>0</v>
      </c>
      <c r="E14" s="1165">
        <v>1.46901</v>
      </c>
      <c r="F14" s="1165">
        <v>0.26184</v>
      </c>
      <c r="G14" s="1165" t="s">
        <v>3</v>
      </c>
      <c r="H14" s="1164">
        <v>-82.17575101599036</v>
      </c>
    </row>
    <row r="15" spans="2:8" ht="15" customHeight="1">
      <c r="B15" s="1167">
        <v>9</v>
      </c>
      <c r="C15" s="1166" t="s">
        <v>943</v>
      </c>
      <c r="D15" s="1165">
        <v>3.6077500000000002</v>
      </c>
      <c r="E15" s="1165">
        <v>7.8472740000000005</v>
      </c>
      <c r="F15" s="1165">
        <v>6.8270800000000005</v>
      </c>
      <c r="G15" s="1165">
        <v>117.51157923913794</v>
      </c>
      <c r="H15" s="1164">
        <v>-13.000616519825869</v>
      </c>
    </row>
    <row r="16" spans="2:8" ht="15" customHeight="1">
      <c r="B16" s="1167">
        <v>10</v>
      </c>
      <c r="C16" s="1166" t="s">
        <v>942</v>
      </c>
      <c r="D16" s="1165">
        <v>394.107424</v>
      </c>
      <c r="E16" s="1165">
        <v>320.550994</v>
      </c>
      <c r="F16" s="1165">
        <v>201.293684</v>
      </c>
      <c r="G16" s="1165">
        <v>-18.664055919941262</v>
      </c>
      <c r="H16" s="1164">
        <v>-37.20384969388053</v>
      </c>
    </row>
    <row r="17" spans="2:8" ht="15" customHeight="1">
      <c r="B17" s="1167">
        <v>11</v>
      </c>
      <c r="C17" s="1166" t="s">
        <v>941</v>
      </c>
      <c r="D17" s="1165">
        <v>4.374151</v>
      </c>
      <c r="E17" s="1165">
        <v>5.983341</v>
      </c>
      <c r="F17" s="1165">
        <v>11.727126</v>
      </c>
      <c r="G17" s="1165">
        <v>36.78862480970594</v>
      </c>
      <c r="H17" s="1164">
        <v>95.99628368164207</v>
      </c>
    </row>
    <row r="18" spans="2:8" ht="15" customHeight="1">
      <c r="B18" s="1167">
        <v>12</v>
      </c>
      <c r="C18" s="1166" t="s">
        <v>940</v>
      </c>
      <c r="D18" s="1165">
        <v>536.621306</v>
      </c>
      <c r="E18" s="1165">
        <v>722.446213</v>
      </c>
      <c r="F18" s="1165">
        <v>293.472647</v>
      </c>
      <c r="G18" s="1165">
        <v>34.628685988103484</v>
      </c>
      <c r="H18" s="1164">
        <v>-59.37792437428141</v>
      </c>
    </row>
    <row r="19" spans="2:8" ht="15" customHeight="1">
      <c r="B19" s="1167">
        <v>13</v>
      </c>
      <c r="C19" s="1166" t="s">
        <v>939</v>
      </c>
      <c r="D19" s="1165">
        <v>0</v>
      </c>
      <c r="E19" s="1165">
        <v>0</v>
      </c>
      <c r="F19" s="1165">
        <v>0</v>
      </c>
      <c r="G19" s="1165" t="s">
        <v>3</v>
      </c>
      <c r="H19" s="1164" t="s">
        <v>3</v>
      </c>
    </row>
    <row r="20" spans="2:8" ht="15" customHeight="1">
      <c r="B20" s="1167">
        <v>14</v>
      </c>
      <c r="C20" s="1166" t="s">
        <v>938</v>
      </c>
      <c r="D20" s="1165">
        <v>29.7378</v>
      </c>
      <c r="E20" s="1165">
        <v>21.091504</v>
      </c>
      <c r="F20" s="1165">
        <v>24.517139999999998</v>
      </c>
      <c r="G20" s="1165">
        <v>-29.075103067476405</v>
      </c>
      <c r="H20" s="1164">
        <v>16.24178152492111</v>
      </c>
    </row>
    <row r="21" spans="2:8" ht="15" customHeight="1">
      <c r="B21" s="1167">
        <v>15</v>
      </c>
      <c r="C21" s="1166" t="s">
        <v>937</v>
      </c>
      <c r="D21" s="1165">
        <v>131.843269</v>
      </c>
      <c r="E21" s="1165">
        <v>104.419406</v>
      </c>
      <c r="F21" s="1165">
        <v>124.851969</v>
      </c>
      <c r="G21" s="1165">
        <v>-20.800351210951845</v>
      </c>
      <c r="H21" s="1164">
        <v>19.567783214549223</v>
      </c>
    </row>
    <row r="22" spans="2:8" ht="15" customHeight="1">
      <c r="B22" s="1167">
        <v>16</v>
      </c>
      <c r="C22" s="1166" t="s">
        <v>936</v>
      </c>
      <c r="D22" s="1165">
        <v>5.396114</v>
      </c>
      <c r="E22" s="1165">
        <v>7.678603000000001</v>
      </c>
      <c r="F22" s="1165">
        <v>6.719345</v>
      </c>
      <c r="G22" s="1165">
        <v>42.29875425167074</v>
      </c>
      <c r="H22" s="1164">
        <v>-12.492610960613547</v>
      </c>
    </row>
    <row r="23" spans="2:8" ht="15" customHeight="1">
      <c r="B23" s="1167">
        <v>17</v>
      </c>
      <c r="C23" s="1166" t="s">
        <v>935</v>
      </c>
      <c r="D23" s="1165">
        <v>43.269376</v>
      </c>
      <c r="E23" s="1165">
        <v>84.393142</v>
      </c>
      <c r="F23" s="1165">
        <v>53.252119</v>
      </c>
      <c r="G23" s="1165">
        <v>95.04127353257877</v>
      </c>
      <c r="H23" s="1164">
        <v>-36.899945021599024</v>
      </c>
    </row>
    <row r="24" spans="2:8" ht="15" customHeight="1">
      <c r="B24" s="1167">
        <v>18</v>
      </c>
      <c r="C24" s="1166" t="s">
        <v>934</v>
      </c>
      <c r="D24" s="1165">
        <v>1069.525435</v>
      </c>
      <c r="E24" s="1165">
        <v>1135.617061</v>
      </c>
      <c r="F24" s="1165">
        <v>569.8413840000001</v>
      </c>
      <c r="G24" s="1165">
        <v>6.179528212903136</v>
      </c>
      <c r="H24" s="1164">
        <v>-49.82099128572355</v>
      </c>
    </row>
    <row r="25" spans="2:8" ht="15" customHeight="1">
      <c r="B25" s="1167">
        <v>19</v>
      </c>
      <c r="C25" s="1166" t="s">
        <v>933</v>
      </c>
      <c r="D25" s="1165">
        <v>1062.1157389999998</v>
      </c>
      <c r="E25" s="1165">
        <v>863.478863</v>
      </c>
      <c r="F25" s="1165">
        <v>689.516073</v>
      </c>
      <c r="G25" s="1165">
        <v>-18.701999104826356</v>
      </c>
      <c r="H25" s="1164">
        <v>-20.146734037657623</v>
      </c>
    </row>
    <row r="26" spans="2:8" ht="15" customHeight="1">
      <c r="B26" s="1167"/>
      <c r="C26" s="1166" t="s">
        <v>932</v>
      </c>
      <c r="D26" s="1165">
        <v>0</v>
      </c>
      <c r="E26" s="1165">
        <v>0</v>
      </c>
      <c r="F26" s="1165">
        <v>5.44327</v>
      </c>
      <c r="G26" s="1165" t="s">
        <v>3</v>
      </c>
      <c r="H26" s="1164" t="s">
        <v>3</v>
      </c>
    </row>
    <row r="27" spans="2:8" ht="15" customHeight="1">
      <c r="B27" s="1167"/>
      <c r="C27" s="1166" t="s">
        <v>931</v>
      </c>
      <c r="D27" s="1165">
        <v>898.379521</v>
      </c>
      <c r="E27" s="1165">
        <v>744.6119</v>
      </c>
      <c r="F27" s="1165">
        <v>618.517494</v>
      </c>
      <c r="G27" s="1165">
        <v>-17.116109328587413</v>
      </c>
      <c r="H27" s="1164">
        <v>-16.934245343110945</v>
      </c>
    </row>
    <row r="28" spans="2:8" ht="15" customHeight="1">
      <c r="B28" s="1167"/>
      <c r="C28" s="1166" t="s">
        <v>930</v>
      </c>
      <c r="D28" s="1165">
        <v>163.736218</v>
      </c>
      <c r="E28" s="1165">
        <v>118.866963</v>
      </c>
      <c r="F28" s="1165">
        <v>65.555309</v>
      </c>
      <c r="G28" s="1165">
        <v>-27.40337815791007</v>
      </c>
      <c r="H28" s="1164">
        <v>-44.849849490980944</v>
      </c>
    </row>
    <row r="29" spans="2:8" ht="15" customHeight="1">
      <c r="B29" s="1167">
        <v>20</v>
      </c>
      <c r="C29" s="1166" t="s">
        <v>929</v>
      </c>
      <c r="D29" s="1165">
        <v>62.979814999999995</v>
      </c>
      <c r="E29" s="1165">
        <v>36.64</v>
      </c>
      <c r="F29" s="1165">
        <v>55.781</v>
      </c>
      <c r="G29" s="1165">
        <v>-41.822629996610814</v>
      </c>
      <c r="H29" s="1164">
        <v>52.24072052401746</v>
      </c>
    </row>
    <row r="30" spans="2:8" ht="15" customHeight="1">
      <c r="B30" s="1167">
        <v>21</v>
      </c>
      <c r="C30" s="1166" t="s">
        <v>928</v>
      </c>
      <c r="D30" s="1165">
        <v>26.921948999999998</v>
      </c>
      <c r="E30" s="1165">
        <v>56.32592799999999</v>
      </c>
      <c r="F30" s="1165">
        <v>24.850002999999997</v>
      </c>
      <c r="G30" s="1165">
        <v>109.21935480971302</v>
      </c>
      <c r="H30" s="1164">
        <v>-55.88176904959293</v>
      </c>
    </row>
    <row r="31" spans="2:8" ht="15" customHeight="1">
      <c r="B31" s="1167">
        <v>22</v>
      </c>
      <c r="C31" s="1166" t="s">
        <v>927</v>
      </c>
      <c r="D31" s="1165">
        <v>21.707042</v>
      </c>
      <c r="E31" s="1165">
        <v>0</v>
      </c>
      <c r="F31" s="1165">
        <v>0</v>
      </c>
      <c r="G31" s="1165">
        <v>-100</v>
      </c>
      <c r="H31" s="1164" t="s">
        <v>3</v>
      </c>
    </row>
    <row r="32" spans="2:8" ht="15" customHeight="1">
      <c r="B32" s="1167">
        <v>23</v>
      </c>
      <c r="C32" s="1166" t="s">
        <v>926</v>
      </c>
      <c r="D32" s="1165">
        <v>407.076869</v>
      </c>
      <c r="E32" s="1165">
        <v>394.489638</v>
      </c>
      <c r="F32" s="1165">
        <v>272.087468</v>
      </c>
      <c r="G32" s="1165">
        <v>-3.092101752408823</v>
      </c>
      <c r="H32" s="1164">
        <v>-31.027981018857588</v>
      </c>
    </row>
    <row r="33" spans="2:8" ht="15" customHeight="1">
      <c r="B33" s="1167">
        <v>24</v>
      </c>
      <c r="C33" s="1166" t="s">
        <v>925</v>
      </c>
      <c r="D33" s="1165">
        <v>0</v>
      </c>
      <c r="E33" s="1165">
        <v>6.091540999999999</v>
      </c>
      <c r="F33" s="1165">
        <v>2.542184</v>
      </c>
      <c r="G33" s="1165" t="s">
        <v>3</v>
      </c>
      <c r="H33" s="1164">
        <v>-58.26698039133282</v>
      </c>
    </row>
    <row r="34" spans="2:8" ht="15" customHeight="1">
      <c r="B34" s="1167">
        <v>25</v>
      </c>
      <c r="C34" s="1166" t="s">
        <v>924</v>
      </c>
      <c r="D34" s="1165">
        <v>139.214493</v>
      </c>
      <c r="E34" s="1165">
        <v>159.685483</v>
      </c>
      <c r="F34" s="1165">
        <v>55.929421000000005</v>
      </c>
      <c r="G34" s="1165">
        <v>14.704639983137383</v>
      </c>
      <c r="H34" s="1164">
        <v>-64.97526265427646</v>
      </c>
    </row>
    <row r="35" spans="2:8" ht="15" customHeight="1">
      <c r="B35" s="1167">
        <v>26</v>
      </c>
      <c r="C35" s="1166" t="s">
        <v>923</v>
      </c>
      <c r="D35" s="1165">
        <v>161.94854800000002</v>
      </c>
      <c r="E35" s="1165">
        <v>159.32557</v>
      </c>
      <c r="F35" s="1165">
        <v>128.384796</v>
      </c>
      <c r="G35" s="1165">
        <v>-1.6196366268131186</v>
      </c>
      <c r="H35" s="1164">
        <v>-19.419842025357255</v>
      </c>
    </row>
    <row r="36" spans="2:8" ht="15" customHeight="1">
      <c r="B36" s="1167">
        <v>27</v>
      </c>
      <c r="C36" s="1166" t="s">
        <v>922</v>
      </c>
      <c r="D36" s="1165">
        <v>0.065648</v>
      </c>
      <c r="E36" s="1165">
        <v>1.08664</v>
      </c>
      <c r="F36" s="1165">
        <v>0</v>
      </c>
      <c r="G36" s="1165" t="s">
        <v>3</v>
      </c>
      <c r="H36" s="1164">
        <v>-100</v>
      </c>
    </row>
    <row r="37" spans="2:8" ht="15" customHeight="1">
      <c r="B37" s="1167">
        <v>28</v>
      </c>
      <c r="C37" s="1166" t="s">
        <v>921</v>
      </c>
      <c r="D37" s="1165">
        <v>39.086092</v>
      </c>
      <c r="E37" s="1165">
        <v>33.769833</v>
      </c>
      <c r="F37" s="1165">
        <v>9.069367</v>
      </c>
      <c r="G37" s="1165">
        <v>-13.601408398670301</v>
      </c>
      <c r="H37" s="1164">
        <v>-73.1435835054322</v>
      </c>
    </row>
    <row r="38" spans="2:8" ht="15" customHeight="1">
      <c r="B38" s="1167">
        <v>29</v>
      </c>
      <c r="C38" s="1166" t="s">
        <v>920</v>
      </c>
      <c r="D38" s="1165">
        <v>17.498138</v>
      </c>
      <c r="E38" s="1165">
        <v>21.443886</v>
      </c>
      <c r="F38" s="1165">
        <v>13.809003</v>
      </c>
      <c r="G38" s="1165">
        <v>22.54953069863774</v>
      </c>
      <c r="H38" s="1164">
        <v>-35.60400852718578</v>
      </c>
    </row>
    <row r="39" spans="2:8" ht="15" customHeight="1">
      <c r="B39" s="1167">
        <v>30</v>
      </c>
      <c r="C39" s="1166" t="s">
        <v>919</v>
      </c>
      <c r="D39" s="1165">
        <v>128.303754</v>
      </c>
      <c r="E39" s="1165">
        <v>65.08666</v>
      </c>
      <c r="F39" s="1165">
        <v>60.83265299999999</v>
      </c>
      <c r="G39" s="1165">
        <v>-49.27142973540744</v>
      </c>
      <c r="H39" s="1164">
        <v>-6.535912274496809</v>
      </c>
    </row>
    <row r="40" spans="2:8" ht="15" customHeight="1">
      <c r="B40" s="1167">
        <v>31</v>
      </c>
      <c r="C40" s="1166" t="s">
        <v>918</v>
      </c>
      <c r="D40" s="1165">
        <v>1139.5328319999999</v>
      </c>
      <c r="E40" s="1165">
        <v>1319.712708</v>
      </c>
      <c r="F40" s="1165">
        <v>833.3946530000001</v>
      </c>
      <c r="G40" s="1165">
        <v>15.81173187294354</v>
      </c>
      <c r="H40" s="1164">
        <v>-36.850297193622225</v>
      </c>
    </row>
    <row r="41" spans="2:8" ht="15" customHeight="1">
      <c r="B41" s="1167">
        <v>32</v>
      </c>
      <c r="C41" s="1166" t="s">
        <v>917</v>
      </c>
      <c r="D41" s="1165">
        <v>0.055</v>
      </c>
      <c r="E41" s="1165">
        <v>0.016</v>
      </c>
      <c r="F41" s="1165">
        <v>0.01225</v>
      </c>
      <c r="G41" s="1165">
        <v>-70.9090909090909</v>
      </c>
      <c r="H41" s="1164">
        <v>-23.4375</v>
      </c>
    </row>
    <row r="42" spans="2:8" ht="15" customHeight="1">
      <c r="B42" s="1167">
        <v>33</v>
      </c>
      <c r="C42" s="1166" t="s">
        <v>916</v>
      </c>
      <c r="D42" s="1165">
        <v>28.488954999999997</v>
      </c>
      <c r="E42" s="1165">
        <v>1.60401</v>
      </c>
      <c r="F42" s="1165">
        <v>0</v>
      </c>
      <c r="G42" s="1165">
        <v>-94.3697127535917</v>
      </c>
      <c r="H42" s="1164">
        <v>-100</v>
      </c>
    </row>
    <row r="43" spans="2:8" ht="15" customHeight="1">
      <c r="B43" s="1167">
        <v>34</v>
      </c>
      <c r="C43" s="1166" t="s">
        <v>915</v>
      </c>
      <c r="D43" s="1165">
        <v>94.35846599999999</v>
      </c>
      <c r="E43" s="1165">
        <v>95.297776</v>
      </c>
      <c r="F43" s="1165">
        <v>36.471229</v>
      </c>
      <c r="G43" s="1165">
        <v>0.9954697652672735</v>
      </c>
      <c r="H43" s="1164">
        <v>-61.72919187536968</v>
      </c>
    </row>
    <row r="44" spans="2:8" ht="15" customHeight="1">
      <c r="B44" s="1167">
        <v>35</v>
      </c>
      <c r="C44" s="1166" t="s">
        <v>914</v>
      </c>
      <c r="D44" s="1165">
        <v>97.93705299999999</v>
      </c>
      <c r="E44" s="1165">
        <v>9.654475999999999</v>
      </c>
      <c r="F44" s="1165">
        <v>6.871738</v>
      </c>
      <c r="G44" s="1165">
        <v>-90.14216202727684</v>
      </c>
      <c r="H44" s="1164">
        <v>-28.823293983018857</v>
      </c>
    </row>
    <row r="45" spans="2:8" ht="15" customHeight="1">
      <c r="B45" s="1167">
        <v>36</v>
      </c>
      <c r="C45" s="1166" t="s">
        <v>913</v>
      </c>
      <c r="D45" s="1165">
        <v>281.549976</v>
      </c>
      <c r="E45" s="1165">
        <v>447.579656</v>
      </c>
      <c r="F45" s="1165">
        <v>263.962588</v>
      </c>
      <c r="G45" s="1165">
        <v>58.96987893900584</v>
      </c>
      <c r="H45" s="1164">
        <v>-41.02444459629327</v>
      </c>
    </row>
    <row r="46" spans="2:8" ht="15" customHeight="1">
      <c r="B46" s="1167">
        <v>39</v>
      </c>
      <c r="C46" s="1166" t="s">
        <v>912</v>
      </c>
      <c r="D46" s="1165">
        <v>0</v>
      </c>
      <c r="E46" s="1165">
        <v>0</v>
      </c>
      <c r="F46" s="1165">
        <v>0</v>
      </c>
      <c r="G46" s="1165" t="s">
        <v>3</v>
      </c>
      <c r="H46" s="1164" t="s">
        <v>3</v>
      </c>
    </row>
    <row r="47" spans="2:8" ht="15" customHeight="1">
      <c r="B47" s="1167">
        <v>37</v>
      </c>
      <c r="C47" s="1166" t="s">
        <v>911</v>
      </c>
      <c r="D47" s="1165">
        <v>401.099855</v>
      </c>
      <c r="E47" s="1165">
        <v>413.64988800000003</v>
      </c>
      <c r="F47" s="1165">
        <v>173.38200999999998</v>
      </c>
      <c r="G47" s="1165">
        <v>3.128904895764677</v>
      </c>
      <c r="H47" s="1164">
        <v>-58.084840578997095</v>
      </c>
    </row>
    <row r="48" spans="2:8" ht="15" customHeight="1">
      <c r="B48" s="1167">
        <v>38</v>
      </c>
      <c r="C48" s="1166" t="s">
        <v>910</v>
      </c>
      <c r="D48" s="1165">
        <v>62.553634</v>
      </c>
      <c r="E48" s="1165">
        <v>92.81164899999999</v>
      </c>
      <c r="F48" s="1165">
        <v>25.483484</v>
      </c>
      <c r="G48" s="1165">
        <v>48.3713144467354</v>
      </c>
      <c r="H48" s="1164">
        <v>-72.54279578633496</v>
      </c>
    </row>
    <row r="49" spans="2:8" ht="15" customHeight="1">
      <c r="B49" s="1167">
        <v>40</v>
      </c>
      <c r="C49" s="1166" t="s">
        <v>909</v>
      </c>
      <c r="D49" s="1165">
        <v>8.587297</v>
      </c>
      <c r="E49" s="1165">
        <v>6.651106</v>
      </c>
      <c r="F49" s="1165">
        <v>1.997712</v>
      </c>
      <c r="G49" s="1165">
        <v>-22.54715307971763</v>
      </c>
      <c r="H49" s="1164">
        <v>-69.96421347066187</v>
      </c>
    </row>
    <row r="50" spans="2:8" ht="15" customHeight="1">
      <c r="B50" s="1167">
        <v>41</v>
      </c>
      <c r="C50" s="1166" t="s">
        <v>908</v>
      </c>
      <c r="D50" s="1165">
        <v>36.069376</v>
      </c>
      <c r="E50" s="1165">
        <v>0</v>
      </c>
      <c r="F50" s="1165">
        <v>0</v>
      </c>
      <c r="G50" s="1165">
        <v>-100</v>
      </c>
      <c r="H50" s="1164" t="s">
        <v>3</v>
      </c>
    </row>
    <row r="51" spans="2:8" ht="15" customHeight="1">
      <c r="B51" s="1167">
        <v>42</v>
      </c>
      <c r="C51" s="1166" t="s">
        <v>907</v>
      </c>
      <c r="D51" s="1165">
        <v>61.904039999999995</v>
      </c>
      <c r="E51" s="1165">
        <v>72.11784</v>
      </c>
      <c r="F51" s="1165">
        <v>38.384464</v>
      </c>
      <c r="G51" s="1165">
        <v>16.49940779309398</v>
      </c>
      <c r="H51" s="1164">
        <v>-46.77535544603111</v>
      </c>
    </row>
    <row r="52" spans="2:8" ht="15" customHeight="1">
      <c r="B52" s="1167">
        <v>43</v>
      </c>
      <c r="C52" s="1166" t="s">
        <v>906</v>
      </c>
      <c r="D52" s="1165">
        <v>1320.090453</v>
      </c>
      <c r="E52" s="1165">
        <v>1374.2151920000001</v>
      </c>
      <c r="F52" s="1165">
        <v>821.0328820000001</v>
      </c>
      <c r="G52" s="1165">
        <v>4.100078057302639</v>
      </c>
      <c r="H52" s="1164">
        <v>-40.254416718746334</v>
      </c>
    </row>
    <row r="53" spans="2:8" ht="15" customHeight="1">
      <c r="B53" s="1167">
        <v>44</v>
      </c>
      <c r="C53" s="1166" t="s">
        <v>905</v>
      </c>
      <c r="D53" s="1165">
        <v>30.321907000000003</v>
      </c>
      <c r="E53" s="1165">
        <v>14.442181999999999</v>
      </c>
      <c r="F53" s="1165">
        <v>22.022940999999996</v>
      </c>
      <c r="G53" s="1165">
        <v>-52.37046931118152</v>
      </c>
      <c r="H53" s="1164">
        <v>52.49039930392786</v>
      </c>
    </row>
    <row r="54" spans="2:8" ht="15" customHeight="1">
      <c r="B54" s="1167">
        <v>45</v>
      </c>
      <c r="C54" s="1166" t="s">
        <v>904</v>
      </c>
      <c r="D54" s="1165">
        <v>286.24667900000003</v>
      </c>
      <c r="E54" s="1165">
        <v>302.39104799999996</v>
      </c>
      <c r="F54" s="1165">
        <v>179.913625</v>
      </c>
      <c r="G54" s="1165">
        <v>5.640019669887565</v>
      </c>
      <c r="H54" s="1164">
        <v>-40.502992337259926</v>
      </c>
    </row>
    <row r="55" spans="2:8" ht="15" customHeight="1">
      <c r="B55" s="1167">
        <v>46</v>
      </c>
      <c r="C55" s="1166" t="s">
        <v>903</v>
      </c>
      <c r="D55" s="1165">
        <v>1.9847940000000002</v>
      </c>
      <c r="E55" s="1165">
        <v>0</v>
      </c>
      <c r="F55" s="1165">
        <v>5.632</v>
      </c>
      <c r="G55" s="1165">
        <v>-100</v>
      </c>
      <c r="H55" s="1164" t="s">
        <v>3</v>
      </c>
    </row>
    <row r="56" spans="2:8" ht="15" customHeight="1">
      <c r="B56" s="1167">
        <v>47</v>
      </c>
      <c r="C56" s="1166" t="s">
        <v>759</v>
      </c>
      <c r="D56" s="1165">
        <v>69.150148</v>
      </c>
      <c r="E56" s="1165">
        <v>137.462628</v>
      </c>
      <c r="F56" s="1165">
        <v>161.377098</v>
      </c>
      <c r="G56" s="1165">
        <v>98.78862442926368</v>
      </c>
      <c r="H56" s="1164">
        <v>17.39707027862147</v>
      </c>
    </row>
    <row r="57" spans="2:8" ht="15" customHeight="1">
      <c r="B57" s="1167">
        <v>48</v>
      </c>
      <c r="C57" s="1166" t="s">
        <v>902</v>
      </c>
      <c r="D57" s="1165">
        <v>545.9489530000001</v>
      </c>
      <c r="E57" s="1165">
        <v>626.153476</v>
      </c>
      <c r="F57" s="1165">
        <v>295.627112</v>
      </c>
      <c r="G57" s="1165">
        <v>14.690846563451473</v>
      </c>
      <c r="H57" s="1164">
        <v>-52.78679695455367</v>
      </c>
    </row>
    <row r="58" spans="2:8" ht="15" customHeight="1">
      <c r="B58" s="1167">
        <v>49</v>
      </c>
      <c r="C58" s="1166" t="s">
        <v>901</v>
      </c>
      <c r="D58" s="1165">
        <v>2196.737463</v>
      </c>
      <c r="E58" s="1165">
        <v>1705.7900300000001</v>
      </c>
      <c r="F58" s="1165">
        <v>696.248852</v>
      </c>
      <c r="G58" s="1165">
        <v>-22.348935240059674</v>
      </c>
      <c r="H58" s="1164">
        <v>-59.18320310501522</v>
      </c>
    </row>
    <row r="59" spans="2:8" ht="15" customHeight="1">
      <c r="B59" s="1163"/>
      <c r="C59" s="1162" t="s">
        <v>900</v>
      </c>
      <c r="D59" s="1162">
        <v>2458.544482000005</v>
      </c>
      <c r="E59" s="1162">
        <v>2112.7490499999985</v>
      </c>
      <c r="F59" s="1162">
        <v>1327.3843829999996</v>
      </c>
      <c r="G59" s="1161">
        <v>-14.065046800320829</v>
      </c>
      <c r="H59" s="1160">
        <v>-37.17264324411834</v>
      </c>
    </row>
    <row r="60" spans="2:8" ht="15" customHeight="1" thickBot="1">
      <c r="B60" s="1159"/>
      <c r="C60" s="1158" t="s">
        <v>899</v>
      </c>
      <c r="D60" s="1157">
        <v>14497.161370000002</v>
      </c>
      <c r="E60" s="1157">
        <v>13563.390945</v>
      </c>
      <c r="F60" s="1157">
        <v>8694.383954</v>
      </c>
      <c r="G60" s="1156">
        <v>-6.441056984661287</v>
      </c>
      <c r="H60" s="1155">
        <v>-35.89815416177255</v>
      </c>
    </row>
    <row r="61" spans="2:8" ht="13.5" thickTop="1">
      <c r="B61" s="1150" t="s">
        <v>898</v>
      </c>
      <c r="C61" s="1154"/>
      <c r="D61" s="1153"/>
      <c r="E61" s="1153"/>
      <c r="F61" s="1152"/>
      <c r="G61" s="1151"/>
      <c r="H61" s="1151"/>
    </row>
    <row r="62" spans="2:8" ht="15" customHeight="1">
      <c r="B62" s="13" t="s">
        <v>897</v>
      </c>
      <c r="C62" s="1150"/>
      <c r="D62" s="1150"/>
      <c r="E62" s="1150"/>
      <c r="F62" s="1150"/>
      <c r="G62" s="1150"/>
      <c r="H62" s="1150"/>
    </row>
    <row r="63" spans="2:8" ht="15" customHeight="1">
      <c r="B63" s="1149"/>
      <c r="C63" s="1149"/>
      <c r="D63" s="1149"/>
      <c r="E63" s="1149"/>
      <c r="F63" s="1149"/>
      <c r="G63" s="1149"/>
      <c r="H63" s="114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Pratima Adhikari</cp:lastModifiedBy>
  <cp:lastPrinted>2015-11-22T04:20:52Z</cp:lastPrinted>
  <dcterms:created xsi:type="dcterms:W3CDTF">2014-09-10T05:07:20Z</dcterms:created>
  <dcterms:modified xsi:type="dcterms:W3CDTF">2022-01-30T07:06:52Z</dcterms:modified>
  <cp:category/>
  <cp:version/>
  <cp:contentType/>
  <cp:contentStatus/>
</cp:coreProperties>
</file>